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8265" activeTab="0"/>
  </bookViews>
  <sheets>
    <sheet name="Rekapitulace stavby" sheetId="1" r:id="rId1"/>
    <sheet name="01-15 - Místnost č. 15" sheetId="2" r:id="rId2"/>
    <sheet name="01-17 - Místnost č. 17" sheetId="3" r:id="rId3"/>
    <sheet name="01-21 - Místnost č. 21" sheetId="4" r:id="rId4"/>
    <sheet name="02-139 - Místnost č. 139 ..." sheetId="5" r:id="rId5"/>
    <sheet name="02-140 - Místnost č. 140 ..." sheetId="6" r:id="rId6"/>
    <sheet name="02-119 - Místnost č. 119 ..." sheetId="7" r:id="rId7"/>
    <sheet name="03-01 - Žabičky" sheetId="8" r:id="rId8"/>
    <sheet name="03-02 - Kapičky" sheetId="9" r:id="rId9"/>
    <sheet name="01 - Kreativka" sheetId="10" r:id="rId10"/>
    <sheet name="02 - Pole dance" sheetId="11" r:id="rId11"/>
    <sheet name="03 - Srovnání podlahy kre..." sheetId="12" r:id="rId12"/>
  </sheets>
  <definedNames>
    <definedName name="_xlnm._FilterDatabase" localSheetId="9" hidden="1">'01 - Kreativka'!$C$122:$K$161</definedName>
    <definedName name="_xlnm._FilterDatabase" localSheetId="1" hidden="1">'01-15 - Místnost č. 15'!$C$122:$K$163</definedName>
    <definedName name="_xlnm._FilterDatabase" localSheetId="2" hidden="1">'01-17 - Místnost č. 17'!$C$122:$K$163</definedName>
    <definedName name="_xlnm._FilterDatabase" localSheetId="3" hidden="1">'01-21 - Místnost č. 21'!$C$122:$K$163</definedName>
    <definedName name="_xlnm._FilterDatabase" localSheetId="10" hidden="1">'02 - Pole dance'!$C$122:$K$161</definedName>
    <definedName name="_xlnm._FilterDatabase" localSheetId="6" hidden="1">'02-119 - Místnost č. 119 ...'!$C$124:$K$172</definedName>
    <definedName name="_xlnm._FilterDatabase" localSheetId="4" hidden="1">'02-139 - Místnost č. 139 ...'!$C$124:$K$171</definedName>
    <definedName name="_xlnm._FilterDatabase" localSheetId="5" hidden="1">'02-140 - Místnost č. 140 ...'!$C$124:$K$173</definedName>
    <definedName name="_xlnm._FilterDatabase" localSheetId="11" hidden="1">'03 - Srovnání podlahy kre...'!$C$122:$K$148</definedName>
    <definedName name="_xlnm._FilterDatabase" localSheetId="7" hidden="1">'03-01 - Žabičky'!$C$122:$K$161</definedName>
    <definedName name="_xlnm._FilterDatabase" localSheetId="8" hidden="1">'03-02 - Kapičky'!$C$122:$K$161</definedName>
    <definedName name="_xlnm.Print_Area" localSheetId="9">'01 - Kreativka'!$C$4:$J$76,'01 - Kreativka'!$C$82:$J$102,'01 - Kreativka'!$C$108:$K$161</definedName>
    <definedName name="_xlnm.Print_Area" localSheetId="1">'01-15 - Místnost č. 15'!$C$4:$J$76,'01-15 - Místnost č. 15'!$C$82:$J$102,'01-15 - Místnost č. 15'!$C$108:$K$163</definedName>
    <definedName name="_xlnm.Print_Area" localSheetId="2">'01-17 - Místnost č. 17'!$C$4:$J$76,'01-17 - Místnost č. 17'!$C$82:$J$102,'01-17 - Místnost č. 17'!$C$108:$K$163</definedName>
    <definedName name="_xlnm.Print_Area" localSheetId="3">'01-21 - Místnost č. 21'!$C$4:$J$76,'01-21 - Místnost č. 21'!$C$82:$J$102,'01-21 - Místnost č. 21'!$C$108:$K$163</definedName>
    <definedName name="_xlnm.Print_Area" localSheetId="10">'02 - Pole dance'!$C$4:$J$76,'02 - Pole dance'!$C$82:$J$102,'02 - Pole dance'!$C$108:$K$161</definedName>
    <definedName name="_xlnm.Print_Area" localSheetId="6">'02-119 - Místnost č. 119 ...'!$C$4:$J$76,'02-119 - Místnost č. 119 ...'!$C$82:$J$104,'02-119 - Místnost č. 119 ...'!$C$110:$K$172</definedName>
    <definedName name="_xlnm.Print_Area" localSheetId="4">'02-139 - Místnost č. 139 ...'!$C$4:$J$76,'02-139 - Místnost č. 139 ...'!$C$82:$J$104,'02-139 - Místnost č. 139 ...'!$C$110:$K$171</definedName>
    <definedName name="_xlnm.Print_Area" localSheetId="5">'02-140 - Místnost č. 140 ...'!$C$4:$J$76,'02-140 - Místnost č. 140 ...'!$C$82:$J$104,'02-140 - Místnost č. 140 ...'!$C$110:$K$173</definedName>
    <definedName name="_xlnm.Print_Area" localSheetId="11">'03 - Srovnání podlahy kre...'!$C$4:$J$76,'03 - Srovnání podlahy kre...'!$C$82:$J$102,'03 - Srovnání podlahy kre...'!$C$108:$K$148</definedName>
    <definedName name="_xlnm.Print_Area" localSheetId="7">'03-01 - Žabičky'!$C$4:$J$76,'03-01 - Žabičky'!$C$82:$J$102,'03-01 - Žabičky'!$C$108:$K$161</definedName>
    <definedName name="_xlnm.Print_Area" localSheetId="8">'03-02 - Kapičky'!$C$4:$J$76,'03-02 - Kapičky'!$C$82:$J$102,'03-02 - Kapičky'!$C$108:$K$161</definedName>
    <definedName name="_xlnm.Print_Area" localSheetId="0">'Rekapitulace stavby'!$D$4:$AO$76,'Rekapitulace stavby'!$C$82:$AQ$110</definedName>
    <definedName name="_xlnm.Print_Titles" localSheetId="0">'Rekapitulace stavby'!$92:$92</definedName>
    <definedName name="_xlnm.Print_Titles" localSheetId="1">'01-15 - Místnost č. 15'!$122:$122</definedName>
    <definedName name="_xlnm.Print_Titles" localSheetId="2">'01-17 - Místnost č. 17'!$122:$122</definedName>
    <definedName name="_xlnm.Print_Titles" localSheetId="3">'01-21 - Místnost č. 21'!$122:$122</definedName>
    <definedName name="_xlnm.Print_Titles" localSheetId="4">'02-139 - Místnost č. 139 ...'!$124:$124</definedName>
    <definedName name="_xlnm.Print_Titles" localSheetId="5">'02-140 - Místnost č. 140 ...'!$124:$124</definedName>
    <definedName name="_xlnm.Print_Titles" localSheetId="6">'02-119 - Místnost č. 119 ...'!$124:$124</definedName>
    <definedName name="_xlnm.Print_Titles" localSheetId="7">'03-01 - Žabičky'!$122:$122</definedName>
    <definedName name="_xlnm.Print_Titles" localSheetId="8">'03-02 - Kapičky'!$122:$122</definedName>
    <definedName name="_xlnm.Print_Titles" localSheetId="9">'01 - Kreativka'!$122:$122</definedName>
    <definedName name="_xlnm.Print_Titles" localSheetId="10">'02 - Pole dance'!$122:$122</definedName>
    <definedName name="_xlnm.Print_Titles" localSheetId="11">'03 - Srovnání podlahy kre...'!$122:$122</definedName>
  </definedNames>
  <calcPr calcId="152511"/>
</workbook>
</file>

<file path=xl/sharedStrings.xml><?xml version="1.0" encoding="utf-8"?>
<sst xmlns="http://schemas.openxmlformats.org/spreadsheetml/2006/main" count="5714" uniqueCount="513">
  <si>
    <t>Export Komplet</t>
  </si>
  <si>
    <t/>
  </si>
  <si>
    <t>2.0</t>
  </si>
  <si>
    <t>ZAMOK</t>
  </si>
  <si>
    <t>False</t>
  </si>
  <si>
    <t>{17c99e8a-9a04-4ee7-a85d-fc4b3c0eb497}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</si>
  <si>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</si>
  <si>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</si>
  <si>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</si>
  <si>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</si>
  <si>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</si>
  <si>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</si>
  <si>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</si>
  <si>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</si>
  <si>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2024-ST-06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</si>
  <si>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</si>
  <si>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</si>
  <si>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VÝMĚNA NÁŠLAPNÝCH VRSTEV, VÝMALBA S VÝMĚNA DVEŘÍ V ZŠ A MŠ V KOPŘIVNICI</t>
  </si>
  <si>
    <t>KSO:</t>
  </si>
  <si>
    <t>CC-CZ:</t>
  </si>
  <si>
    <t>Místo:</t>
  </si>
  <si>
    <t xml:space="preserve"> </t>
  </si>
  <si>
    <t>Datum:</t>
  </si>
  <si>
    <t>27. 3. 2024</t>
  </si>
  <si>
    <t>Zadavatel:</t>
  </si>
  <si>
    <t>IČ:</t>
  </si>
  <si>
    <t>Město Kopřivnice</t>
  </si>
  <si>
    <t>DIČ:</t>
  </si>
  <si>
    <t>Uchazeč:</t>
  </si>
  <si>
    <t>Vyplň údaj</t>
  </si>
  <si>
    <t>Projektant:</t>
  </si>
  <si>
    <t>Ing. Jan Stuchlík</t>
  </si>
  <si>
    <t>True</t>
  </si>
  <si>
    <t>Zpracovatel:</t>
  </si>
  <si>
    <t>190 07 680</t>
  </si>
  <si>
    <t>Ladislav Pekárek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</si>
  <si>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</si>
  <si>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</si>
  <si>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</si>
  <si>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</si>
  <si>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</si>
  <si>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</si>
  <si>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</si>
  <si>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</si>
  <si>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</si>
  <si>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</si>
  <si>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</si>
  <si>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</si>
  <si>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</si>
  <si>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</si>
  <si>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</si>
  <si>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</si>
  <si>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</si>
  <si>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</si>
  <si>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</si>
  <si>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</si>
  <si>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</si>
  <si>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</si>
  <si>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</si>
  <si>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</si>
  <si>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</si>
  <si>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</si>
  <si>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</si>
  <si>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</si>
  <si>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</si>
  <si>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</si>
  <si>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</si>
  <si>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</si>
  <si>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</si>
  <si>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</si>
  <si>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</si>
  <si>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</si>
  <si>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</si>
  <si>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</si>
  <si>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</si>
  <si>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</si>
  <si>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</si>
  <si>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</si>
  <si>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</si>
  <si>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</si>
  <si>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</si>
  <si>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</si>
  <si>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ZŠ Emila Zátopka Kopřivnice</t>
  </si>
  <si>
    <t>STA</t>
  </si>
  <si>
    <t>1</t>
  </si>
  <si>
    <t>{45e445a6-3c24-4bbe-b184-d55c605f060a}</t>
  </si>
  <si>
    <t>2</t>
  </si>
  <si>
    <t>/</t>
  </si>
  <si>
    <t>01-15</t>
  </si>
  <si>
    <t>Místnost č. 15</t>
  </si>
  <si>
    <t>Soupis</t>
  </si>
  <si>
    <t>{694c2b3d-1dcb-48d4-a9bd-e67beea60c7a}</t>
  </si>
  <si>
    <t>01-17</t>
  </si>
  <si>
    <t>Místnost č. 17</t>
  </si>
  <si>
    <t>{c23dbfdb-6f9b-4d8e-afc0-2d40d3e93d89}</t>
  </si>
  <si>
    <t>01-21</t>
  </si>
  <si>
    <t>Místnost č. 21</t>
  </si>
  <si>
    <t>{6b2c9efc-9140-45c6-aa09-23dc576fe772}</t>
  </si>
  <si>
    <t>02</t>
  </si>
  <si>
    <t>ZŠ Alšova Kopřivnice</t>
  </si>
  <si>
    <t>{dd0344ea-b836-4954-8d44-9556de4b5f5c}</t>
  </si>
  <si>
    <t>02-139</t>
  </si>
  <si>
    <t>Místnost č. 139 (přízemí)</t>
  </si>
  <si>
    <t>{8d9fdbfd-6420-471f-ac30-0086eecedab9}</t>
  </si>
  <si>
    <t>02-140</t>
  </si>
  <si>
    <t>Místnost č. 140 (přízemí)</t>
  </si>
  <si>
    <t>{354763ae-2a50-4fa4-a8ab-18da2e901737}</t>
  </si>
  <si>
    <t>02-119</t>
  </si>
  <si>
    <t>Místnost č. 119 (1.NP)</t>
  </si>
  <si>
    <t>{37211521-8a75-48f5-a52c-e6aa40cd6f7a}</t>
  </si>
  <si>
    <t>03</t>
  </si>
  <si>
    <t>MŠ Česká Kopřivnice</t>
  </si>
  <si>
    <t>{f3f66dfe-9bf9-4f24-825e-7879330a27d7}</t>
  </si>
  <si>
    <t>03-01</t>
  </si>
  <si>
    <t>Žabičky</t>
  </si>
  <si>
    <t>{cacf2b7c-4fe5-4ce0-9ffc-c9b09ebc680f}</t>
  </si>
  <si>
    <t>03-02</t>
  </si>
  <si>
    <t>Kapičky</t>
  </si>
  <si>
    <t>{1e62ae3f-2ca1-4118-b128-5aa58d1aec75}</t>
  </si>
  <si>
    <t>04</t>
  </si>
  <si>
    <t>DDM Kopřivnice</t>
  </si>
  <si>
    <t>{86c674d5-8ddf-44a6-a365-eb5465edfe05}</t>
  </si>
  <si>
    <t>Kreativka</t>
  </si>
  <si>
    <t>{2aae1166-6d7f-4d4b-8c1b-8b314825d5c0}</t>
  </si>
  <si>
    <t>Pole dance</t>
  </si>
  <si>
    <t>{aa93da08-ce5b-46a7-8b4b-e462992a872d}</t>
  </si>
  <si>
    <t>Srovnání podlahy kreslírna</t>
  </si>
  <si>
    <t>{6a25f91c-7a6a-4518-8586-a3b26c733688}</t>
  </si>
  <si>
    <t>KRYCÍ LIST SOUPISU PRACÍ</t>
  </si>
  <si>
    <t>Objekt:</t>
  </si>
  <si>
    <t>01 - ZŠ Emila Zátopka Kopřivnice</t>
  </si>
  <si>
    <t>Soupis:</t>
  </si>
  <si>
    <t>01-15 - Místnost č. 15</t>
  </si>
  <si>
    <t>REKAPITULACE ČLENĚNÍ SOUPISU PRACÍ</t>
  </si>
  <si>
    <t>Kód dílu - Popis</t>
  </si>
  <si>
    <t>Cena celkem [CZK]</t>
  </si>
  <si>
    <t>Náklady ze soupisu prací</t>
  </si>
  <si>
    <t>-1</t>
  </si>
  <si>
    <t>997 - Přesun sutě</t>
  </si>
  <si>
    <t>766 - Konstrukce truhlářské</t>
  </si>
  <si>
    <t>776 - Podlahy povlakové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</si>
  <si>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</si>
  <si>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</si>
  <si>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</si>
  <si>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</si>
  <si>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</si>
  <si>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</si>
  <si>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</si>
  <si>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</si>
  <si>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</si>
  <si>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</si>
  <si>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</si>
  <si>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</si>
  <si>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</si>
  <si>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997</t>
  </si>
  <si>
    <t>Přesun sutě</t>
  </si>
  <si>
    <t>ROZPOCET</t>
  </si>
  <si>
    <t>K</t>
  </si>
  <si>
    <t>997013211</t>
  </si>
  <si>
    <t>Vnitrostaveništní doprava suti a vybouraných hmot vodorovně do 50 m s naložením ručně pro budovy a haly výšky do 6 m</t>
  </si>
  <si>
    <t>t</t>
  </si>
  <si>
    <t>CS ÚRS 2024 01</t>
  </si>
  <si>
    <t>4</t>
  </si>
  <si>
    <t>1286806410</t>
  </si>
  <si>
    <t>Online PSC</t>
  </si>
  <si>
    <t>https://podminky.urs.cz/item/CS_URS_2024_01/997013211</t>
  </si>
  <si>
    <t>997013501</t>
  </si>
  <si>
    <t>Odvoz suti a vybouraných hmot na skládku nebo meziskládku se složením, na vzdálenost do 1 km</t>
  </si>
  <si>
    <t>246977276</t>
  </si>
  <si>
    <t>https://podminky.urs.cz/item/CS_URS_2024_01/997013501</t>
  </si>
  <si>
    <t>3</t>
  </si>
  <si>
    <t>997013509</t>
  </si>
  <si>
    <t>Odvoz suti a vybouraných hmot na skládku nebo meziskládku se složením, na vzdálenost Příplatek k ceně za každý další započatý 1 km přes 1 km</t>
  </si>
  <si>
    <t>-969297767</t>
  </si>
  <si>
    <t>https://podminky.urs.cz/item/CS_URS_2024_01/997013509</t>
  </si>
  <si>
    <t>VV</t>
  </si>
  <si>
    <t>0,304*14 'Přepočtené koeficientem množství</t>
  </si>
  <si>
    <t>997013813</t>
  </si>
  <si>
    <t>Poplatek za uložení stavebního odpadu na skládce (skládkovné) z plastických hmot zatříděného do Katalogu odpadů pod kódem 17 02 03</t>
  </si>
  <si>
    <t>-581361814</t>
  </si>
  <si>
    <t>https://podminky.urs.cz/item/CS_URS_2024_01/997013813</t>
  </si>
  <si>
    <t>766</t>
  </si>
  <si>
    <t>Konstrukce truhlářské</t>
  </si>
  <si>
    <t>5</t>
  </si>
  <si>
    <t>766491851</t>
  </si>
  <si>
    <t>Demontáž ostatních truhlářských konstrukcí prahů dveří jednokřídlových</t>
  </si>
  <si>
    <t>kus</t>
  </si>
  <si>
    <t>16</t>
  </si>
  <si>
    <t>121787335</t>
  </si>
  <si>
    <t>https://podminky.urs.cz/item/CS_URS_2024_01/766491851</t>
  </si>
  <si>
    <t>6</t>
  </si>
  <si>
    <t>766825821</t>
  </si>
  <si>
    <t>Demontáž nábytku vestavěného skříní dvoukřídlových</t>
  </si>
  <si>
    <t>-930281815</t>
  </si>
  <si>
    <t>https://podminky.urs.cz/item/CS_URS_2024_01/766825821</t>
  </si>
  <si>
    <t>776</t>
  </si>
  <si>
    <t>Podlahy povlakové</t>
  </si>
  <si>
    <t>7</t>
  </si>
  <si>
    <t>776111115</t>
  </si>
  <si>
    <t>Příprava podkladu povlakových podlah a stěn broušení podlah stávajícího podkladu před litím stěrky</t>
  </si>
  <si>
    <t>m2</t>
  </si>
  <si>
    <t>-989969724</t>
  </si>
  <si>
    <t>https://podminky.urs.cz/item/CS_URS_2024_01/776111115</t>
  </si>
  <si>
    <t>8</t>
  </si>
  <si>
    <t>776121112</t>
  </si>
  <si>
    <t>Příprava podkladu povlakových podlah a stěn penetrace vodou ředitelná podlah</t>
  </si>
  <si>
    <t>-1394384326</t>
  </si>
  <si>
    <t>https://podminky.urs.cz/item/CS_URS_2024_01/776121112</t>
  </si>
  <si>
    <t>9</t>
  </si>
  <si>
    <t>776141112</t>
  </si>
  <si>
    <t>Příprava podkladu povlakových podlah a stěn vyrovnání samonivelační stěrkou podlah min.pevnosti 20 MPa, tloušťky přes 3 do 5 mm</t>
  </si>
  <si>
    <t>-529719125</t>
  </si>
  <si>
    <t>https://podminky.urs.cz/item/CS_URS_2024_01/776141112</t>
  </si>
  <si>
    <t>10</t>
  </si>
  <si>
    <t>776201812</t>
  </si>
  <si>
    <t>Demontáž povlakových podlahovin lepených ručně s podložkou</t>
  </si>
  <si>
    <t>-706085120</t>
  </si>
  <si>
    <t>https://podminky.urs.cz/item/CS_URS_2024_01/776201812</t>
  </si>
  <si>
    <t>11</t>
  </si>
  <si>
    <t>776221111</t>
  </si>
  <si>
    <t>Montáž podlahovin z PVC lepením standardním lepidlem z pásů</t>
  </si>
  <si>
    <t>-347889518</t>
  </si>
  <si>
    <t>https://podminky.urs.cz/item/CS_URS_2024_01/776221111</t>
  </si>
  <si>
    <t>M</t>
  </si>
  <si>
    <t>28411151</t>
  </si>
  <si>
    <t>PVC vinyl heterogenní zátěžová tl 2,00mm nášlapná vrstva 0,70mm, hořlavost Bfl-s1, třída zátěže 34/43, útlum 4dB, bodová zátěž &lt;= 0,10mm, protiskluznost R10</t>
  </si>
  <si>
    <t>32</t>
  </si>
  <si>
    <t>-1437748785</t>
  </si>
  <si>
    <t>61*1,1 'Přepočtené koeficientem množství</t>
  </si>
  <si>
    <t>13</t>
  </si>
  <si>
    <t>776410811</t>
  </si>
  <si>
    <t>Demontáž soklíků nebo lišt pryžových nebo plastových</t>
  </si>
  <si>
    <t>m</t>
  </si>
  <si>
    <t>-599367349</t>
  </si>
  <si>
    <t>https://podminky.urs.cz/item/CS_URS_2024_01/776410811</t>
  </si>
  <si>
    <t>14</t>
  </si>
  <si>
    <t>776421111</t>
  </si>
  <si>
    <t>Montáž lišt obvodových lepených</t>
  </si>
  <si>
    <t>304157479</t>
  </si>
  <si>
    <t>https://podminky.urs.cz/item/CS_URS_2024_01/776421111</t>
  </si>
  <si>
    <t>15</t>
  </si>
  <si>
    <t>28342005</t>
  </si>
  <si>
    <t>lišta ukončovací z PVC 12,5mm</t>
  </si>
  <si>
    <t>-2005514528</t>
  </si>
  <si>
    <t>33,5*1,02 'Přepočtené koeficientem množství</t>
  </si>
  <si>
    <t>776421312</t>
  </si>
  <si>
    <t>Montáž lišt přechodových šroubovaných</t>
  </si>
  <si>
    <t>-1938529780</t>
  </si>
  <si>
    <t>https://podminky.urs.cz/item/CS_URS_2024_01/776421312</t>
  </si>
  <si>
    <t>17</t>
  </si>
  <si>
    <t>55343110</t>
  </si>
  <si>
    <t>profil přechodový Al narážecí 30mm stříbro</t>
  </si>
  <si>
    <t>286424512</t>
  </si>
  <si>
    <t>0,9*1,02 'Přepočtené koeficientem množství</t>
  </si>
  <si>
    <t>18</t>
  </si>
  <si>
    <t>998776201</t>
  </si>
  <si>
    <t>Přesun hmot pro podlahy povlakové stanovený procentní sazbou (%) z ceny vodorovná dopravní vzdálenost do 50 m základní v objektech výšky do 6 m</t>
  </si>
  <si>
    <t>%</t>
  </si>
  <si>
    <t>-932229285</t>
  </si>
  <si>
    <t>https://podminky.urs.cz/item/CS_URS_2024_01/998776201</t>
  </si>
  <si>
    <t>01-17 - Místnost č. 17</t>
  </si>
  <si>
    <t>-867862820</t>
  </si>
  <si>
    <t>1390452315</t>
  </si>
  <si>
    <t>-251825948</t>
  </si>
  <si>
    <t>-1694410998</t>
  </si>
  <si>
    <t>-2107807602</t>
  </si>
  <si>
    <t>-265977242</t>
  </si>
  <si>
    <t>-1889383208</t>
  </si>
  <si>
    <t>1962427137</t>
  </si>
  <si>
    <t>-2107454162</t>
  </si>
  <si>
    <t>-1488414301</t>
  </si>
  <si>
    <t>1871491772</t>
  </si>
  <si>
    <t>-681926561</t>
  </si>
  <si>
    <t>770334635</t>
  </si>
  <si>
    <t>-1790633565</t>
  </si>
  <si>
    <t>1114721016</t>
  </si>
  <si>
    <t>-1069759988</t>
  </si>
  <si>
    <t>696132278</t>
  </si>
  <si>
    <t>-1408539213</t>
  </si>
  <si>
    <t>01-21 - Místnost č. 21</t>
  </si>
  <si>
    <t>-1232002503</t>
  </si>
  <si>
    <t>-2013633898</t>
  </si>
  <si>
    <t>-1471037152</t>
  </si>
  <si>
    <t>-266939032</t>
  </si>
  <si>
    <t>-1222068297</t>
  </si>
  <si>
    <t>-1001413020</t>
  </si>
  <si>
    <t>809414827</t>
  </si>
  <si>
    <t>162429446</t>
  </si>
  <si>
    <t>2096652220</t>
  </si>
  <si>
    <t>-1089362617</t>
  </si>
  <si>
    <t>796347251</t>
  </si>
  <si>
    <t>-837257556</t>
  </si>
  <si>
    <t>-586232255</t>
  </si>
  <si>
    <t>-678470695</t>
  </si>
  <si>
    <t>-1698214716</t>
  </si>
  <si>
    <t>1630741524</t>
  </si>
  <si>
    <t>-153952009</t>
  </si>
  <si>
    <t>814404157</t>
  </si>
  <si>
    <t>02 - ZŠ Alšova Kopřivnice</t>
  </si>
  <si>
    <t>02-139 - Místnost č. 139 (přízemí)</t>
  </si>
  <si>
    <t>775 - Podlahy skládané</t>
  </si>
  <si>
    <t>783 - Dokončovací práce - nátěry</t>
  </si>
  <si>
    <t>-165265456</t>
  </si>
  <si>
    <t>267512928</t>
  </si>
  <si>
    <t>435428459</t>
  </si>
  <si>
    <t>0,294*14 'Přepočtené koeficientem množství</t>
  </si>
  <si>
    <t>1246288573</t>
  </si>
  <si>
    <t>1318934910</t>
  </si>
  <si>
    <t>1366822950</t>
  </si>
  <si>
    <t>998766201</t>
  </si>
  <si>
    <t>Přesun hmot pro konstrukce truhlářské stanovený procentní sazbou (%) z ceny vodorovná dopravní vzdálenost do 50 m základní v objektech výšky do 6 m</t>
  </si>
  <si>
    <t>1889616771</t>
  </si>
  <si>
    <t>https://podminky.urs.cz/item/CS_URS_2024_01/998766201</t>
  </si>
  <si>
    <t>775</t>
  </si>
  <si>
    <t>Podlahy skládané</t>
  </si>
  <si>
    <t>775591912</t>
  </si>
  <si>
    <t>Ostatní práce při opravách dřevěných podlah broušení podlah vlysových, palubkových, parketových nebo mozaikových jednotlivé operace střední</t>
  </si>
  <si>
    <t>-1151023633</t>
  </si>
  <si>
    <t>https://podminky.urs.cz/item/CS_URS_2024_01/775591912</t>
  </si>
  <si>
    <t>998775201</t>
  </si>
  <si>
    <t>Přesun hmot pro podlahy skládané stanovený procentní sazbou (%) z ceny vodorovná dopravní vzdálenost do 50 m základní v objektech výšky do 6 m</t>
  </si>
  <si>
    <t>-1489531800</t>
  </si>
  <si>
    <t>https://podminky.urs.cz/item/CS_URS_2024_01/998775201</t>
  </si>
  <si>
    <t>776201811</t>
  </si>
  <si>
    <t>Demontáž povlakových podlahovin lepených ručně bez podložky</t>
  </si>
  <si>
    <t>2142417601</t>
  </si>
  <si>
    <t>https://podminky.urs.cz/item/CS_URS_2024_01/776201811</t>
  </si>
  <si>
    <t>-2002229738</t>
  </si>
  <si>
    <t>2037582186</t>
  </si>
  <si>
    <t>68,6*1,1 'Přepočtené koeficientem množství</t>
  </si>
  <si>
    <t>-703427427</t>
  </si>
  <si>
    <t>695241349</t>
  </si>
  <si>
    <t>-1646022209</t>
  </si>
  <si>
    <t>36*1,02 'Přepočtené koeficientem množství</t>
  </si>
  <si>
    <t>1328710529</t>
  </si>
  <si>
    <t>-944981858</t>
  </si>
  <si>
    <t>-2019449861</t>
  </si>
  <si>
    <t>783</t>
  </si>
  <si>
    <t>Dokončovací práce - nátěry</t>
  </si>
  <si>
    <t>19</t>
  </si>
  <si>
    <t>783923101</t>
  </si>
  <si>
    <t>Napouštěcí nátěr dřevěných podlah jednonásobný včetně broušení akrylátový</t>
  </si>
  <si>
    <t>835194918</t>
  </si>
  <si>
    <t>https://podminky.urs.cz/item/CS_URS_2024_01/783923101</t>
  </si>
  <si>
    <t>20</t>
  </si>
  <si>
    <t>783928211</t>
  </si>
  <si>
    <t>Lakovací nátěr podlah dřevěných dvojnásobný s mezibroušením, lakem transparentním akrylátovým</t>
  </si>
  <si>
    <t>1712776116</t>
  </si>
  <si>
    <t>https://podminky.urs.cz/item/CS_URS_2024_01/783928211</t>
  </si>
  <si>
    <t>02-140 - Místnost č. 140 (přízemí)</t>
  </si>
  <si>
    <t>1490469346</t>
  </si>
  <si>
    <t>-594900215</t>
  </si>
  <si>
    <t>1191575427</t>
  </si>
  <si>
    <t>1293834653</t>
  </si>
  <si>
    <t>0,25*14 'Přepočtené koeficientem množství</t>
  </si>
  <si>
    <t>1134094047</t>
  </si>
  <si>
    <t>-1455260395</t>
  </si>
  <si>
    <t>-1191119215</t>
  </si>
  <si>
    <t>1084173765</t>
  </si>
  <si>
    <t>218886138</t>
  </si>
  <si>
    <t>311969964</t>
  </si>
  <si>
    <t>776201814</t>
  </si>
  <si>
    <t>Demontáž povlakových podlahovin volně položených podlepených páskou</t>
  </si>
  <si>
    <t>-863971680</t>
  </si>
  <si>
    <t>https://podminky.urs.cz/item/CS_URS_2024_01/776201814</t>
  </si>
  <si>
    <t>87037306</t>
  </si>
  <si>
    <t>1755941929</t>
  </si>
  <si>
    <t>24*1,1 'Přepočtené koeficientem množství</t>
  </si>
  <si>
    <t>-383394746</t>
  </si>
  <si>
    <t>-1523999934</t>
  </si>
  <si>
    <t>472586905</t>
  </si>
  <si>
    <t>22*1,02 'Přepočtené koeficientem množství</t>
  </si>
  <si>
    <t>-979339843</t>
  </si>
  <si>
    <t>580584933</t>
  </si>
  <si>
    <t>-1558496623</t>
  </si>
  <si>
    <t>-1089210831</t>
  </si>
  <si>
    <t>1072511969</t>
  </si>
  <si>
    <t>02-119 - Místnost č. 119 (1.NP)</t>
  </si>
  <si>
    <t>-1000034358</t>
  </si>
  <si>
    <t>429278407</t>
  </si>
  <si>
    <t>-1780784852</t>
  </si>
  <si>
    <t>0,322*14 'Přepočtené koeficientem množství</t>
  </si>
  <si>
    <t>209056968</t>
  </si>
  <si>
    <t>-2027966346</t>
  </si>
  <si>
    <t>-766059463</t>
  </si>
  <si>
    <t>-1546593893</t>
  </si>
  <si>
    <t>-1757407387</t>
  </si>
  <si>
    <t>-1541210425</t>
  </si>
  <si>
    <t>-1883034984</t>
  </si>
  <si>
    <t>12,50+67,30</t>
  </si>
  <si>
    <t>-2119148354</t>
  </si>
  <si>
    <t>-822584677</t>
  </si>
  <si>
    <t>67,3*1,1 'Přepočtené koeficientem množství</t>
  </si>
  <si>
    <t>763088288</t>
  </si>
  <si>
    <t>-1472832990</t>
  </si>
  <si>
    <t>-146449068</t>
  </si>
  <si>
    <t>60*1,02 'Přepočtené koeficientem množství</t>
  </si>
  <si>
    <t>959894636</t>
  </si>
  <si>
    <t>-1928825710</t>
  </si>
  <si>
    <t>2095500409</t>
  </si>
  <si>
    <t>-500710287</t>
  </si>
  <si>
    <t>775083785</t>
  </si>
  <si>
    <t>03 - MŠ Česká Kopřivnice</t>
  </si>
  <si>
    <t>03-01 - Žabičky</t>
  </si>
  <si>
    <t>-1982308503</t>
  </si>
  <si>
    <t>794698780</t>
  </si>
  <si>
    <t>-2136862841</t>
  </si>
  <si>
    <t>0,079*14 'Přepočtené koeficientem množství</t>
  </si>
  <si>
    <t>-2019041450</t>
  </si>
  <si>
    <t>-2013940858</t>
  </si>
  <si>
    <t>-701457612</t>
  </si>
  <si>
    <t>-745588424</t>
  </si>
  <si>
    <t>1160219670</t>
  </si>
  <si>
    <t>-1846054069</t>
  </si>
  <si>
    <t>-1943856793</t>
  </si>
  <si>
    <t>933167647</t>
  </si>
  <si>
    <t>23,5*1,1 'Přepočtené koeficientem množství</t>
  </si>
  <si>
    <t>-2136486169</t>
  </si>
  <si>
    <t>-353086572</t>
  </si>
  <si>
    <t>-198376098</t>
  </si>
  <si>
    <t>24,5*1,02 'Přepočtené koeficientem množství</t>
  </si>
  <si>
    <t>483831453</t>
  </si>
  <si>
    <t>-668488334</t>
  </si>
  <si>
    <t>1,5*1,02 'Přepočtené koeficientem množství</t>
  </si>
  <si>
    <t>-1077664033</t>
  </si>
  <si>
    <t>03-02 - Kapičky</t>
  </si>
  <si>
    <t>1205639005</t>
  </si>
  <si>
    <t>-1950975468</t>
  </si>
  <si>
    <t>554945250</t>
  </si>
  <si>
    <t>0,081*14 'Přepočtené koeficientem množství</t>
  </si>
  <si>
    <t>810436406</t>
  </si>
  <si>
    <t>1629038543</t>
  </si>
  <si>
    <t>583498761</t>
  </si>
  <si>
    <t>-212271624</t>
  </si>
  <si>
    <t>-362647021</t>
  </si>
  <si>
    <t>870692819</t>
  </si>
  <si>
    <t>1605832321</t>
  </si>
  <si>
    <t>2010183399</t>
  </si>
  <si>
    <t>2013465213</t>
  </si>
  <si>
    <t>-1091701960</t>
  </si>
  <si>
    <t>-1212382564</t>
  </si>
  <si>
    <t>25,5*1,02 'Přepočtené koeficientem množství</t>
  </si>
  <si>
    <t>-929517131</t>
  </si>
  <si>
    <t>-346571877</t>
  </si>
  <si>
    <t>2,3*1,02 'Přepočtené koeficientem množství</t>
  </si>
  <si>
    <t>-1102918044</t>
  </si>
  <si>
    <t>04 - DDM Kopřivnice</t>
  </si>
  <si>
    <t>01 - Kreativka</t>
  </si>
  <si>
    <t>1547338195</t>
  </si>
  <si>
    <t>-170929001</t>
  </si>
  <si>
    <t>-416553555</t>
  </si>
  <si>
    <t>0,222*14 'Přepočtené koeficientem množství</t>
  </si>
  <si>
    <t>175850562</t>
  </si>
  <si>
    <t>-362358162</t>
  </si>
  <si>
    <t>-316038281</t>
  </si>
  <si>
    <t>-1700768885</t>
  </si>
  <si>
    <t>314281815</t>
  </si>
  <si>
    <t>1845473384</t>
  </si>
  <si>
    <t>320046246</t>
  </si>
  <si>
    <t>1904105486</t>
  </si>
  <si>
    <t>70*1,1 'Přepočtené koeficientem množství</t>
  </si>
  <si>
    <t>-1221812564</t>
  </si>
  <si>
    <t>822152816</t>
  </si>
  <si>
    <t>2072188489</t>
  </si>
  <si>
    <t>34,5*1,02 'Přepočtené koeficientem množství</t>
  </si>
  <si>
    <t>1015554482</t>
  </si>
  <si>
    <t>-105297227</t>
  </si>
  <si>
    <t>1,6*1,02 'Přepočtené koeficientem množství</t>
  </si>
  <si>
    <t>-541436698</t>
  </si>
  <si>
    <t>02 - Pole dance</t>
  </si>
  <si>
    <t>1157600162</t>
  </si>
  <si>
    <t>1226704078</t>
  </si>
  <si>
    <t>-899481427</t>
  </si>
  <si>
    <t>0,141*14 'Přepočtené koeficientem množství</t>
  </si>
  <si>
    <t>-1328215638</t>
  </si>
  <si>
    <t>-1654768932</t>
  </si>
  <si>
    <t>-1179504134</t>
  </si>
  <si>
    <t>1975144872</t>
  </si>
  <si>
    <t>1262445139</t>
  </si>
  <si>
    <t>-1729139302</t>
  </si>
  <si>
    <t>-402229480</t>
  </si>
  <si>
    <t>1524470008</t>
  </si>
  <si>
    <t>44*1,1 'Přepočtené koeficientem množství</t>
  </si>
  <si>
    <t>613676156</t>
  </si>
  <si>
    <t>-1090366253</t>
  </si>
  <si>
    <t>-1799557898</t>
  </si>
  <si>
    <t>26,5*1,02 'Přepočtené koeficientem množství</t>
  </si>
  <si>
    <t>1378219773</t>
  </si>
  <si>
    <t>1940798596</t>
  </si>
  <si>
    <t>0,8*1,02 'Přepočtené koeficientem množství</t>
  </si>
  <si>
    <t>1960781466</t>
  </si>
  <si>
    <t>03 - Srovnání podlahy kreslírna</t>
  </si>
  <si>
    <t>9 - Ostatní konstrukce a práce, bourání</t>
  </si>
  <si>
    <t>Ostatní konstrukce a práce, bourání</t>
  </si>
  <si>
    <t>985131311</t>
  </si>
  <si>
    <t>Očištění ploch stěn, rubu kleneb a podlah ruční dočištění ocelovými kartáči</t>
  </si>
  <si>
    <t>-1138677337</t>
  </si>
  <si>
    <t>https://podminky.urs.cz/item/CS_URS_2024_01/985131311</t>
  </si>
  <si>
    <t>112072773</t>
  </si>
  <si>
    <t>-731133984</t>
  </si>
  <si>
    <t>776141113</t>
  </si>
  <si>
    <t>Příprava podkladu povlakových podlah a stěn vyrovnání samonivelační stěrkou podlah min.pevnosti 20 MPa, tloušťky přes 5 do 8 mm</t>
  </si>
  <si>
    <t>-1977104549</t>
  </si>
  <si>
    <t>https://podminky.urs.cz/item/CS_URS_2024_01/776141113</t>
  </si>
  <si>
    <t>485332173</t>
  </si>
  <si>
    <t>895121497</t>
  </si>
  <si>
    <t>18,5*1,1 'Přepočtené koeficientem množství</t>
  </si>
  <si>
    <t>1585907437</t>
  </si>
  <si>
    <t>1125925475</t>
  </si>
  <si>
    <t>16,5*1,02 'Přepočtené koeficientem množství</t>
  </si>
  <si>
    <t>-313357052</t>
  </si>
  <si>
    <t>-1687493340</t>
  </si>
  <si>
    <t>512156949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</si>
</sst>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7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2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97013211" TargetMode="External" /><Relationship Id="rId2" Type="http://schemas.openxmlformats.org/officeDocument/2006/relationships/hyperlink" Target="https://podminky.urs.cz/item/CS_URS_2024_01/997013501" TargetMode="External" /><Relationship Id="rId3" Type="http://schemas.openxmlformats.org/officeDocument/2006/relationships/hyperlink" Target="https://podminky.urs.cz/item/CS_URS_2024_01/997013509" TargetMode="External" /><Relationship Id="rId4" Type="http://schemas.openxmlformats.org/officeDocument/2006/relationships/hyperlink" Target="https://podminky.urs.cz/item/CS_URS_2024_01/997013813" TargetMode="External" /><Relationship Id="rId5" Type="http://schemas.openxmlformats.org/officeDocument/2006/relationships/hyperlink" Target="https://podminky.urs.cz/item/CS_URS_2024_01/766491851" TargetMode="External" /><Relationship Id="rId6" Type="http://schemas.openxmlformats.org/officeDocument/2006/relationships/hyperlink" Target="https://podminky.urs.cz/item/CS_URS_2024_01/776111115" TargetMode="External" /><Relationship Id="rId7" Type="http://schemas.openxmlformats.org/officeDocument/2006/relationships/hyperlink" Target="https://podminky.urs.cz/item/CS_URS_2024_01/776121112" TargetMode="External" /><Relationship Id="rId8" Type="http://schemas.openxmlformats.org/officeDocument/2006/relationships/hyperlink" Target="https://podminky.urs.cz/item/CS_URS_2024_01/776141112" TargetMode="External" /><Relationship Id="rId9" Type="http://schemas.openxmlformats.org/officeDocument/2006/relationships/hyperlink" Target="https://podminky.urs.cz/item/CS_URS_2024_01/776201812" TargetMode="External" /><Relationship Id="rId10" Type="http://schemas.openxmlformats.org/officeDocument/2006/relationships/hyperlink" Target="https://podminky.urs.cz/item/CS_URS_2024_01/776221111" TargetMode="External" /><Relationship Id="rId11" Type="http://schemas.openxmlformats.org/officeDocument/2006/relationships/hyperlink" Target="https://podminky.urs.cz/item/CS_URS_2024_01/776410811" TargetMode="External" /><Relationship Id="rId12" Type="http://schemas.openxmlformats.org/officeDocument/2006/relationships/hyperlink" Target="https://podminky.urs.cz/item/CS_URS_2024_01/776421111" TargetMode="External" /><Relationship Id="rId13" Type="http://schemas.openxmlformats.org/officeDocument/2006/relationships/hyperlink" Target="https://podminky.urs.cz/item/CS_URS_2024_01/776421312" TargetMode="External" /><Relationship Id="rId14" Type="http://schemas.openxmlformats.org/officeDocument/2006/relationships/hyperlink" Target="https://podminky.urs.cz/item/CS_URS_2024_01/998776201" TargetMode="External" /><Relationship Id="rId15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97013211" TargetMode="External" /><Relationship Id="rId2" Type="http://schemas.openxmlformats.org/officeDocument/2006/relationships/hyperlink" Target="https://podminky.urs.cz/item/CS_URS_2024_01/997013501" TargetMode="External" /><Relationship Id="rId3" Type="http://schemas.openxmlformats.org/officeDocument/2006/relationships/hyperlink" Target="https://podminky.urs.cz/item/CS_URS_2024_01/997013509" TargetMode="External" /><Relationship Id="rId4" Type="http://schemas.openxmlformats.org/officeDocument/2006/relationships/hyperlink" Target="https://podminky.urs.cz/item/CS_URS_2024_01/997013813" TargetMode="External" /><Relationship Id="rId5" Type="http://schemas.openxmlformats.org/officeDocument/2006/relationships/hyperlink" Target="https://podminky.urs.cz/item/CS_URS_2024_01/766491851" TargetMode="External" /><Relationship Id="rId6" Type="http://schemas.openxmlformats.org/officeDocument/2006/relationships/hyperlink" Target="https://podminky.urs.cz/item/CS_URS_2024_01/776111115" TargetMode="External" /><Relationship Id="rId7" Type="http://schemas.openxmlformats.org/officeDocument/2006/relationships/hyperlink" Target="https://podminky.urs.cz/item/CS_URS_2024_01/776121112" TargetMode="External" /><Relationship Id="rId8" Type="http://schemas.openxmlformats.org/officeDocument/2006/relationships/hyperlink" Target="https://podminky.urs.cz/item/CS_URS_2024_01/776141112" TargetMode="External" /><Relationship Id="rId9" Type="http://schemas.openxmlformats.org/officeDocument/2006/relationships/hyperlink" Target="https://podminky.urs.cz/item/CS_URS_2024_01/776201812" TargetMode="External" /><Relationship Id="rId10" Type="http://schemas.openxmlformats.org/officeDocument/2006/relationships/hyperlink" Target="https://podminky.urs.cz/item/CS_URS_2024_01/776221111" TargetMode="External" /><Relationship Id="rId11" Type="http://schemas.openxmlformats.org/officeDocument/2006/relationships/hyperlink" Target="https://podminky.urs.cz/item/CS_URS_2024_01/776410811" TargetMode="External" /><Relationship Id="rId12" Type="http://schemas.openxmlformats.org/officeDocument/2006/relationships/hyperlink" Target="https://podminky.urs.cz/item/CS_URS_2024_01/776421111" TargetMode="External" /><Relationship Id="rId13" Type="http://schemas.openxmlformats.org/officeDocument/2006/relationships/hyperlink" Target="https://podminky.urs.cz/item/CS_URS_2024_01/776421312" TargetMode="External" /><Relationship Id="rId14" Type="http://schemas.openxmlformats.org/officeDocument/2006/relationships/hyperlink" Target="https://podminky.urs.cz/item/CS_URS_2024_01/998776201" TargetMode="External" /><Relationship Id="rId15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85131311" TargetMode="External" /><Relationship Id="rId2" Type="http://schemas.openxmlformats.org/officeDocument/2006/relationships/hyperlink" Target="https://podminky.urs.cz/item/CS_URS_2024_01/766491851" TargetMode="External" /><Relationship Id="rId3" Type="http://schemas.openxmlformats.org/officeDocument/2006/relationships/hyperlink" Target="https://podminky.urs.cz/item/CS_URS_2024_01/776121112" TargetMode="External" /><Relationship Id="rId4" Type="http://schemas.openxmlformats.org/officeDocument/2006/relationships/hyperlink" Target="https://podminky.urs.cz/item/CS_URS_2024_01/776141113" TargetMode="External" /><Relationship Id="rId5" Type="http://schemas.openxmlformats.org/officeDocument/2006/relationships/hyperlink" Target="https://podminky.urs.cz/item/CS_URS_2024_01/776221111" TargetMode="External" /><Relationship Id="rId6" Type="http://schemas.openxmlformats.org/officeDocument/2006/relationships/hyperlink" Target="https://podminky.urs.cz/item/CS_URS_2024_01/776421111" TargetMode="External" /><Relationship Id="rId7" Type="http://schemas.openxmlformats.org/officeDocument/2006/relationships/hyperlink" Target="https://podminky.urs.cz/item/CS_URS_2024_01/776421312" TargetMode="External" /><Relationship Id="rId8" Type="http://schemas.openxmlformats.org/officeDocument/2006/relationships/hyperlink" Target="https://podminky.urs.cz/item/CS_URS_2024_01/998776201" TargetMode="External" /><Relationship Id="rId9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97013211" TargetMode="External" /><Relationship Id="rId2" Type="http://schemas.openxmlformats.org/officeDocument/2006/relationships/hyperlink" Target="https://podminky.urs.cz/item/CS_URS_2024_01/997013501" TargetMode="External" /><Relationship Id="rId3" Type="http://schemas.openxmlformats.org/officeDocument/2006/relationships/hyperlink" Target="https://podminky.urs.cz/item/CS_URS_2024_01/997013509" TargetMode="External" /><Relationship Id="rId4" Type="http://schemas.openxmlformats.org/officeDocument/2006/relationships/hyperlink" Target="https://podminky.urs.cz/item/CS_URS_2024_01/997013813" TargetMode="External" /><Relationship Id="rId5" Type="http://schemas.openxmlformats.org/officeDocument/2006/relationships/hyperlink" Target="https://podminky.urs.cz/item/CS_URS_2024_01/766491851" TargetMode="External" /><Relationship Id="rId6" Type="http://schemas.openxmlformats.org/officeDocument/2006/relationships/hyperlink" Target="https://podminky.urs.cz/item/CS_URS_2024_01/766825821" TargetMode="External" /><Relationship Id="rId7" Type="http://schemas.openxmlformats.org/officeDocument/2006/relationships/hyperlink" Target="https://podminky.urs.cz/item/CS_URS_2024_01/776111115" TargetMode="External" /><Relationship Id="rId8" Type="http://schemas.openxmlformats.org/officeDocument/2006/relationships/hyperlink" Target="https://podminky.urs.cz/item/CS_URS_2024_01/776121112" TargetMode="External" /><Relationship Id="rId9" Type="http://schemas.openxmlformats.org/officeDocument/2006/relationships/hyperlink" Target="https://podminky.urs.cz/item/CS_URS_2024_01/776141112" TargetMode="External" /><Relationship Id="rId10" Type="http://schemas.openxmlformats.org/officeDocument/2006/relationships/hyperlink" Target="https://podminky.urs.cz/item/CS_URS_2024_01/776201812" TargetMode="External" /><Relationship Id="rId11" Type="http://schemas.openxmlformats.org/officeDocument/2006/relationships/hyperlink" Target="https://podminky.urs.cz/item/CS_URS_2024_01/776221111" TargetMode="External" /><Relationship Id="rId12" Type="http://schemas.openxmlformats.org/officeDocument/2006/relationships/hyperlink" Target="https://podminky.urs.cz/item/CS_URS_2024_01/776410811" TargetMode="External" /><Relationship Id="rId13" Type="http://schemas.openxmlformats.org/officeDocument/2006/relationships/hyperlink" Target="https://podminky.urs.cz/item/CS_URS_2024_01/776421111" TargetMode="External" /><Relationship Id="rId14" Type="http://schemas.openxmlformats.org/officeDocument/2006/relationships/hyperlink" Target="https://podminky.urs.cz/item/CS_URS_2024_01/776421312" TargetMode="External" /><Relationship Id="rId15" Type="http://schemas.openxmlformats.org/officeDocument/2006/relationships/hyperlink" Target="https://podminky.urs.cz/item/CS_URS_2024_01/998776201" TargetMode="External" /><Relationship Id="rId1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97013211" TargetMode="External" /><Relationship Id="rId2" Type="http://schemas.openxmlformats.org/officeDocument/2006/relationships/hyperlink" Target="https://podminky.urs.cz/item/CS_URS_2024_01/997013501" TargetMode="External" /><Relationship Id="rId3" Type="http://schemas.openxmlformats.org/officeDocument/2006/relationships/hyperlink" Target="https://podminky.urs.cz/item/CS_URS_2024_01/997013509" TargetMode="External" /><Relationship Id="rId4" Type="http://schemas.openxmlformats.org/officeDocument/2006/relationships/hyperlink" Target="https://podminky.urs.cz/item/CS_URS_2024_01/997013813" TargetMode="External" /><Relationship Id="rId5" Type="http://schemas.openxmlformats.org/officeDocument/2006/relationships/hyperlink" Target="https://podminky.urs.cz/item/CS_URS_2024_01/766491851" TargetMode="External" /><Relationship Id="rId6" Type="http://schemas.openxmlformats.org/officeDocument/2006/relationships/hyperlink" Target="https://podminky.urs.cz/item/CS_URS_2024_01/766825821" TargetMode="External" /><Relationship Id="rId7" Type="http://schemas.openxmlformats.org/officeDocument/2006/relationships/hyperlink" Target="https://podminky.urs.cz/item/CS_URS_2024_01/776111115" TargetMode="External" /><Relationship Id="rId8" Type="http://schemas.openxmlformats.org/officeDocument/2006/relationships/hyperlink" Target="https://podminky.urs.cz/item/CS_URS_2024_01/776121112" TargetMode="External" /><Relationship Id="rId9" Type="http://schemas.openxmlformats.org/officeDocument/2006/relationships/hyperlink" Target="https://podminky.urs.cz/item/CS_URS_2024_01/776141112" TargetMode="External" /><Relationship Id="rId10" Type="http://schemas.openxmlformats.org/officeDocument/2006/relationships/hyperlink" Target="https://podminky.urs.cz/item/CS_URS_2024_01/776201812" TargetMode="External" /><Relationship Id="rId11" Type="http://schemas.openxmlformats.org/officeDocument/2006/relationships/hyperlink" Target="https://podminky.urs.cz/item/CS_URS_2024_01/776221111" TargetMode="External" /><Relationship Id="rId12" Type="http://schemas.openxmlformats.org/officeDocument/2006/relationships/hyperlink" Target="https://podminky.urs.cz/item/CS_URS_2024_01/776410811" TargetMode="External" /><Relationship Id="rId13" Type="http://schemas.openxmlformats.org/officeDocument/2006/relationships/hyperlink" Target="https://podminky.urs.cz/item/CS_URS_2024_01/776421111" TargetMode="External" /><Relationship Id="rId14" Type="http://schemas.openxmlformats.org/officeDocument/2006/relationships/hyperlink" Target="https://podminky.urs.cz/item/CS_URS_2024_01/776421312" TargetMode="External" /><Relationship Id="rId15" Type="http://schemas.openxmlformats.org/officeDocument/2006/relationships/hyperlink" Target="https://podminky.urs.cz/item/CS_URS_2024_01/998776201" TargetMode="External" /><Relationship Id="rId1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97013211" TargetMode="External" /><Relationship Id="rId2" Type="http://schemas.openxmlformats.org/officeDocument/2006/relationships/hyperlink" Target="https://podminky.urs.cz/item/CS_URS_2024_01/997013501" TargetMode="External" /><Relationship Id="rId3" Type="http://schemas.openxmlformats.org/officeDocument/2006/relationships/hyperlink" Target="https://podminky.urs.cz/item/CS_URS_2024_01/997013509" TargetMode="External" /><Relationship Id="rId4" Type="http://schemas.openxmlformats.org/officeDocument/2006/relationships/hyperlink" Target="https://podminky.urs.cz/item/CS_URS_2024_01/997013813" TargetMode="External" /><Relationship Id="rId5" Type="http://schemas.openxmlformats.org/officeDocument/2006/relationships/hyperlink" Target="https://podminky.urs.cz/item/CS_URS_2024_01/766491851" TargetMode="External" /><Relationship Id="rId6" Type="http://schemas.openxmlformats.org/officeDocument/2006/relationships/hyperlink" Target="https://podminky.urs.cz/item/CS_URS_2024_01/766825821" TargetMode="External" /><Relationship Id="rId7" Type="http://schemas.openxmlformats.org/officeDocument/2006/relationships/hyperlink" Target="https://podminky.urs.cz/item/CS_URS_2024_01/776111115" TargetMode="External" /><Relationship Id="rId8" Type="http://schemas.openxmlformats.org/officeDocument/2006/relationships/hyperlink" Target="https://podminky.urs.cz/item/CS_URS_2024_01/776121112" TargetMode="External" /><Relationship Id="rId9" Type="http://schemas.openxmlformats.org/officeDocument/2006/relationships/hyperlink" Target="https://podminky.urs.cz/item/CS_URS_2024_01/776141112" TargetMode="External" /><Relationship Id="rId10" Type="http://schemas.openxmlformats.org/officeDocument/2006/relationships/hyperlink" Target="https://podminky.urs.cz/item/CS_URS_2024_01/776201812" TargetMode="External" /><Relationship Id="rId11" Type="http://schemas.openxmlformats.org/officeDocument/2006/relationships/hyperlink" Target="https://podminky.urs.cz/item/CS_URS_2024_01/776221111" TargetMode="External" /><Relationship Id="rId12" Type="http://schemas.openxmlformats.org/officeDocument/2006/relationships/hyperlink" Target="https://podminky.urs.cz/item/CS_URS_2024_01/776410811" TargetMode="External" /><Relationship Id="rId13" Type="http://schemas.openxmlformats.org/officeDocument/2006/relationships/hyperlink" Target="https://podminky.urs.cz/item/CS_URS_2024_01/776421111" TargetMode="External" /><Relationship Id="rId14" Type="http://schemas.openxmlformats.org/officeDocument/2006/relationships/hyperlink" Target="https://podminky.urs.cz/item/CS_URS_2024_01/776421312" TargetMode="External" /><Relationship Id="rId15" Type="http://schemas.openxmlformats.org/officeDocument/2006/relationships/hyperlink" Target="https://podminky.urs.cz/item/CS_URS_2024_01/998776201" TargetMode="External" /><Relationship Id="rId1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97013211" TargetMode="External" /><Relationship Id="rId2" Type="http://schemas.openxmlformats.org/officeDocument/2006/relationships/hyperlink" Target="https://podminky.urs.cz/item/CS_URS_2024_01/997013501" TargetMode="External" /><Relationship Id="rId3" Type="http://schemas.openxmlformats.org/officeDocument/2006/relationships/hyperlink" Target="https://podminky.urs.cz/item/CS_URS_2024_01/997013509" TargetMode="External" /><Relationship Id="rId4" Type="http://schemas.openxmlformats.org/officeDocument/2006/relationships/hyperlink" Target="https://podminky.urs.cz/item/CS_URS_2024_01/997013813" TargetMode="External" /><Relationship Id="rId5" Type="http://schemas.openxmlformats.org/officeDocument/2006/relationships/hyperlink" Target="https://podminky.urs.cz/item/CS_URS_2024_01/766491851" TargetMode="External" /><Relationship Id="rId6" Type="http://schemas.openxmlformats.org/officeDocument/2006/relationships/hyperlink" Target="https://podminky.urs.cz/item/CS_URS_2024_01/766825821" TargetMode="External" /><Relationship Id="rId7" Type="http://schemas.openxmlformats.org/officeDocument/2006/relationships/hyperlink" Target="https://podminky.urs.cz/item/CS_URS_2024_01/998766201" TargetMode="External" /><Relationship Id="rId8" Type="http://schemas.openxmlformats.org/officeDocument/2006/relationships/hyperlink" Target="https://podminky.urs.cz/item/CS_URS_2024_01/775591912" TargetMode="External" /><Relationship Id="rId9" Type="http://schemas.openxmlformats.org/officeDocument/2006/relationships/hyperlink" Target="https://podminky.urs.cz/item/CS_URS_2024_01/998775201" TargetMode="External" /><Relationship Id="rId10" Type="http://schemas.openxmlformats.org/officeDocument/2006/relationships/hyperlink" Target="https://podminky.urs.cz/item/CS_URS_2024_01/776201811" TargetMode="External" /><Relationship Id="rId11" Type="http://schemas.openxmlformats.org/officeDocument/2006/relationships/hyperlink" Target="https://podminky.urs.cz/item/CS_URS_2024_01/776221111" TargetMode="External" /><Relationship Id="rId12" Type="http://schemas.openxmlformats.org/officeDocument/2006/relationships/hyperlink" Target="https://podminky.urs.cz/item/CS_URS_2024_01/776410811" TargetMode="External" /><Relationship Id="rId13" Type="http://schemas.openxmlformats.org/officeDocument/2006/relationships/hyperlink" Target="https://podminky.urs.cz/item/CS_URS_2024_01/776421111" TargetMode="External" /><Relationship Id="rId14" Type="http://schemas.openxmlformats.org/officeDocument/2006/relationships/hyperlink" Target="https://podminky.urs.cz/item/CS_URS_2024_01/776421312" TargetMode="External" /><Relationship Id="rId15" Type="http://schemas.openxmlformats.org/officeDocument/2006/relationships/hyperlink" Target="https://podminky.urs.cz/item/CS_URS_2024_01/998776201" TargetMode="External" /><Relationship Id="rId16" Type="http://schemas.openxmlformats.org/officeDocument/2006/relationships/hyperlink" Target="https://podminky.urs.cz/item/CS_URS_2024_01/783923101" TargetMode="External" /><Relationship Id="rId17" Type="http://schemas.openxmlformats.org/officeDocument/2006/relationships/hyperlink" Target="https://podminky.urs.cz/item/CS_URS_2024_01/783928211" TargetMode="External" /><Relationship Id="rId18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97013211" TargetMode="External" /><Relationship Id="rId2" Type="http://schemas.openxmlformats.org/officeDocument/2006/relationships/hyperlink" Target="https://podminky.urs.cz/item/CS_URS_2024_01/997013501" TargetMode="External" /><Relationship Id="rId3" Type="http://schemas.openxmlformats.org/officeDocument/2006/relationships/hyperlink" Target="https://podminky.urs.cz/item/CS_URS_2024_01/997013509" TargetMode="External" /><Relationship Id="rId4" Type="http://schemas.openxmlformats.org/officeDocument/2006/relationships/hyperlink" Target="https://podminky.urs.cz/item/CS_URS_2024_01/997013813" TargetMode="External" /><Relationship Id="rId5" Type="http://schemas.openxmlformats.org/officeDocument/2006/relationships/hyperlink" Target="https://podminky.urs.cz/item/CS_URS_2024_01/766491851" TargetMode="External" /><Relationship Id="rId6" Type="http://schemas.openxmlformats.org/officeDocument/2006/relationships/hyperlink" Target="https://podminky.urs.cz/item/CS_URS_2024_01/766825821" TargetMode="External" /><Relationship Id="rId7" Type="http://schemas.openxmlformats.org/officeDocument/2006/relationships/hyperlink" Target="https://podminky.urs.cz/item/CS_URS_2024_01/998766201" TargetMode="External" /><Relationship Id="rId8" Type="http://schemas.openxmlformats.org/officeDocument/2006/relationships/hyperlink" Target="https://podminky.urs.cz/item/CS_URS_2024_01/775591912" TargetMode="External" /><Relationship Id="rId9" Type="http://schemas.openxmlformats.org/officeDocument/2006/relationships/hyperlink" Target="https://podminky.urs.cz/item/CS_URS_2024_01/998775201" TargetMode="External" /><Relationship Id="rId10" Type="http://schemas.openxmlformats.org/officeDocument/2006/relationships/hyperlink" Target="https://podminky.urs.cz/item/CS_URS_2024_01/776201811" TargetMode="External" /><Relationship Id="rId11" Type="http://schemas.openxmlformats.org/officeDocument/2006/relationships/hyperlink" Target="https://podminky.urs.cz/item/CS_URS_2024_01/776201814" TargetMode="External" /><Relationship Id="rId12" Type="http://schemas.openxmlformats.org/officeDocument/2006/relationships/hyperlink" Target="https://podminky.urs.cz/item/CS_URS_2024_01/776221111" TargetMode="External" /><Relationship Id="rId13" Type="http://schemas.openxmlformats.org/officeDocument/2006/relationships/hyperlink" Target="https://podminky.urs.cz/item/CS_URS_2024_01/776410811" TargetMode="External" /><Relationship Id="rId14" Type="http://schemas.openxmlformats.org/officeDocument/2006/relationships/hyperlink" Target="https://podminky.urs.cz/item/CS_URS_2024_01/776421111" TargetMode="External" /><Relationship Id="rId15" Type="http://schemas.openxmlformats.org/officeDocument/2006/relationships/hyperlink" Target="https://podminky.urs.cz/item/CS_URS_2024_01/776421312" TargetMode="External" /><Relationship Id="rId16" Type="http://schemas.openxmlformats.org/officeDocument/2006/relationships/hyperlink" Target="https://podminky.urs.cz/item/CS_URS_2024_01/998776201" TargetMode="External" /><Relationship Id="rId17" Type="http://schemas.openxmlformats.org/officeDocument/2006/relationships/hyperlink" Target="https://podminky.urs.cz/item/CS_URS_2024_01/783923101" TargetMode="External" /><Relationship Id="rId18" Type="http://schemas.openxmlformats.org/officeDocument/2006/relationships/hyperlink" Target="https://podminky.urs.cz/item/CS_URS_2024_01/783928211" TargetMode="External" /><Relationship Id="rId19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97013211" TargetMode="External" /><Relationship Id="rId2" Type="http://schemas.openxmlformats.org/officeDocument/2006/relationships/hyperlink" Target="https://podminky.urs.cz/item/CS_URS_2024_01/997013501" TargetMode="External" /><Relationship Id="rId3" Type="http://schemas.openxmlformats.org/officeDocument/2006/relationships/hyperlink" Target="https://podminky.urs.cz/item/CS_URS_2024_01/997013509" TargetMode="External" /><Relationship Id="rId4" Type="http://schemas.openxmlformats.org/officeDocument/2006/relationships/hyperlink" Target="https://podminky.urs.cz/item/CS_URS_2024_01/997013813" TargetMode="External" /><Relationship Id="rId5" Type="http://schemas.openxmlformats.org/officeDocument/2006/relationships/hyperlink" Target="https://podminky.urs.cz/item/CS_URS_2024_01/766491851" TargetMode="External" /><Relationship Id="rId6" Type="http://schemas.openxmlformats.org/officeDocument/2006/relationships/hyperlink" Target="https://podminky.urs.cz/item/CS_URS_2024_01/766825821" TargetMode="External" /><Relationship Id="rId7" Type="http://schemas.openxmlformats.org/officeDocument/2006/relationships/hyperlink" Target="https://podminky.urs.cz/item/CS_URS_2024_01/998766201" TargetMode="External" /><Relationship Id="rId8" Type="http://schemas.openxmlformats.org/officeDocument/2006/relationships/hyperlink" Target="https://podminky.urs.cz/item/CS_URS_2024_01/775591912" TargetMode="External" /><Relationship Id="rId9" Type="http://schemas.openxmlformats.org/officeDocument/2006/relationships/hyperlink" Target="https://podminky.urs.cz/item/CS_URS_2024_01/998775201" TargetMode="External" /><Relationship Id="rId10" Type="http://schemas.openxmlformats.org/officeDocument/2006/relationships/hyperlink" Target="https://podminky.urs.cz/item/CS_URS_2024_01/776201811" TargetMode="External" /><Relationship Id="rId11" Type="http://schemas.openxmlformats.org/officeDocument/2006/relationships/hyperlink" Target="https://podminky.urs.cz/item/CS_URS_2024_01/776221111" TargetMode="External" /><Relationship Id="rId12" Type="http://schemas.openxmlformats.org/officeDocument/2006/relationships/hyperlink" Target="https://podminky.urs.cz/item/CS_URS_2024_01/776410811" TargetMode="External" /><Relationship Id="rId13" Type="http://schemas.openxmlformats.org/officeDocument/2006/relationships/hyperlink" Target="https://podminky.urs.cz/item/CS_URS_2024_01/776421111" TargetMode="External" /><Relationship Id="rId14" Type="http://schemas.openxmlformats.org/officeDocument/2006/relationships/hyperlink" Target="https://podminky.urs.cz/item/CS_URS_2024_01/776421312" TargetMode="External" /><Relationship Id="rId15" Type="http://schemas.openxmlformats.org/officeDocument/2006/relationships/hyperlink" Target="https://podminky.urs.cz/item/CS_URS_2024_01/998776201" TargetMode="External" /><Relationship Id="rId16" Type="http://schemas.openxmlformats.org/officeDocument/2006/relationships/hyperlink" Target="https://podminky.urs.cz/item/CS_URS_2024_01/783923101" TargetMode="External" /><Relationship Id="rId17" Type="http://schemas.openxmlformats.org/officeDocument/2006/relationships/hyperlink" Target="https://podminky.urs.cz/item/CS_URS_2024_01/783928211" TargetMode="External" /><Relationship Id="rId18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97013211" TargetMode="External" /><Relationship Id="rId2" Type="http://schemas.openxmlformats.org/officeDocument/2006/relationships/hyperlink" Target="https://podminky.urs.cz/item/CS_URS_2024_01/997013501" TargetMode="External" /><Relationship Id="rId3" Type="http://schemas.openxmlformats.org/officeDocument/2006/relationships/hyperlink" Target="https://podminky.urs.cz/item/CS_URS_2024_01/997013509" TargetMode="External" /><Relationship Id="rId4" Type="http://schemas.openxmlformats.org/officeDocument/2006/relationships/hyperlink" Target="https://podminky.urs.cz/item/CS_URS_2024_01/997013813" TargetMode="External" /><Relationship Id="rId5" Type="http://schemas.openxmlformats.org/officeDocument/2006/relationships/hyperlink" Target="https://podminky.urs.cz/item/CS_URS_2024_01/766491851" TargetMode="External" /><Relationship Id="rId6" Type="http://schemas.openxmlformats.org/officeDocument/2006/relationships/hyperlink" Target="https://podminky.urs.cz/item/CS_URS_2024_01/776111115" TargetMode="External" /><Relationship Id="rId7" Type="http://schemas.openxmlformats.org/officeDocument/2006/relationships/hyperlink" Target="https://podminky.urs.cz/item/CS_URS_2024_01/776121112" TargetMode="External" /><Relationship Id="rId8" Type="http://schemas.openxmlformats.org/officeDocument/2006/relationships/hyperlink" Target="https://podminky.urs.cz/item/CS_URS_2024_01/776141112" TargetMode="External" /><Relationship Id="rId9" Type="http://schemas.openxmlformats.org/officeDocument/2006/relationships/hyperlink" Target="https://podminky.urs.cz/item/CS_URS_2024_01/776201812" TargetMode="External" /><Relationship Id="rId10" Type="http://schemas.openxmlformats.org/officeDocument/2006/relationships/hyperlink" Target="https://podminky.urs.cz/item/CS_URS_2024_01/776221111" TargetMode="External" /><Relationship Id="rId11" Type="http://schemas.openxmlformats.org/officeDocument/2006/relationships/hyperlink" Target="https://podminky.urs.cz/item/CS_URS_2024_01/776410811" TargetMode="External" /><Relationship Id="rId12" Type="http://schemas.openxmlformats.org/officeDocument/2006/relationships/hyperlink" Target="https://podminky.urs.cz/item/CS_URS_2024_01/776421111" TargetMode="External" /><Relationship Id="rId13" Type="http://schemas.openxmlformats.org/officeDocument/2006/relationships/hyperlink" Target="https://podminky.urs.cz/item/CS_URS_2024_01/776421312" TargetMode="External" /><Relationship Id="rId14" Type="http://schemas.openxmlformats.org/officeDocument/2006/relationships/hyperlink" Target="https://podminky.urs.cz/item/CS_URS_2024_01/998776201" TargetMode="External" /><Relationship Id="rId15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97013211" TargetMode="External" /><Relationship Id="rId2" Type="http://schemas.openxmlformats.org/officeDocument/2006/relationships/hyperlink" Target="https://podminky.urs.cz/item/CS_URS_2024_01/997013501" TargetMode="External" /><Relationship Id="rId3" Type="http://schemas.openxmlformats.org/officeDocument/2006/relationships/hyperlink" Target="https://podminky.urs.cz/item/CS_URS_2024_01/997013509" TargetMode="External" /><Relationship Id="rId4" Type="http://schemas.openxmlformats.org/officeDocument/2006/relationships/hyperlink" Target="https://podminky.urs.cz/item/CS_URS_2024_01/997013813" TargetMode="External" /><Relationship Id="rId5" Type="http://schemas.openxmlformats.org/officeDocument/2006/relationships/hyperlink" Target="https://podminky.urs.cz/item/CS_URS_2024_01/766491851" TargetMode="External" /><Relationship Id="rId6" Type="http://schemas.openxmlformats.org/officeDocument/2006/relationships/hyperlink" Target="https://podminky.urs.cz/item/CS_URS_2024_01/776111115" TargetMode="External" /><Relationship Id="rId7" Type="http://schemas.openxmlformats.org/officeDocument/2006/relationships/hyperlink" Target="https://podminky.urs.cz/item/CS_URS_2024_01/776121112" TargetMode="External" /><Relationship Id="rId8" Type="http://schemas.openxmlformats.org/officeDocument/2006/relationships/hyperlink" Target="https://podminky.urs.cz/item/CS_URS_2024_01/776141112" TargetMode="External" /><Relationship Id="rId9" Type="http://schemas.openxmlformats.org/officeDocument/2006/relationships/hyperlink" Target="https://podminky.urs.cz/item/CS_URS_2024_01/776201812" TargetMode="External" /><Relationship Id="rId10" Type="http://schemas.openxmlformats.org/officeDocument/2006/relationships/hyperlink" Target="https://podminky.urs.cz/item/CS_URS_2024_01/776221111" TargetMode="External" /><Relationship Id="rId11" Type="http://schemas.openxmlformats.org/officeDocument/2006/relationships/hyperlink" Target="https://podminky.urs.cz/item/CS_URS_2024_01/776410811" TargetMode="External" /><Relationship Id="rId12" Type="http://schemas.openxmlformats.org/officeDocument/2006/relationships/hyperlink" Target="https://podminky.urs.cz/item/CS_URS_2024_01/776421111" TargetMode="External" /><Relationship Id="rId13" Type="http://schemas.openxmlformats.org/officeDocument/2006/relationships/hyperlink" Target="https://podminky.urs.cz/item/CS_URS_2024_01/776421312" TargetMode="External" /><Relationship Id="rId14" Type="http://schemas.openxmlformats.org/officeDocument/2006/relationships/hyperlink" Target="https://podminky.urs.cz/item/CS_URS_2024_01/998776201" TargetMode="External" /><Relationship Id="rId15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1"/>
  <sheetViews>
    <sheetView showGridLines="0" tabSelected="1" workbookViewId="0" topLeftCell="A1">
      <selection activeCell="K6" sqref="K6:AO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37" t="s">
        <v>14</v>
      </c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19"/>
      <c r="AQ5" s="19"/>
      <c r="AR5" s="17"/>
      <c r="BE5" s="234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39" t="s">
        <v>17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19"/>
      <c r="AQ6" s="19"/>
      <c r="AR6" s="17"/>
      <c r="BE6" s="235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35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35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35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35"/>
      <c r="BS10" s="14" t="s">
        <v>6</v>
      </c>
    </row>
    <row r="11" spans="2:71" s="1" customFormat="1" ht="18.4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35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35"/>
      <c r="BS12" s="14" t="s">
        <v>6</v>
      </c>
    </row>
    <row r="13" spans="2:71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35"/>
      <c r="BS13" s="14" t="s">
        <v>6</v>
      </c>
    </row>
    <row r="14" spans="2:71" ht="12.75">
      <c r="B14" s="18"/>
      <c r="C14" s="19"/>
      <c r="D14" s="19"/>
      <c r="E14" s="240" t="s">
        <v>29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35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35"/>
      <c r="BS15" s="14" t="s">
        <v>4</v>
      </c>
    </row>
    <row r="16" spans="2:71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35"/>
      <c r="BS16" s="14" t="s">
        <v>4</v>
      </c>
    </row>
    <row r="17" spans="2:71" s="1" customFormat="1" ht="18.4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35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35"/>
      <c r="BS18" s="14" t="s">
        <v>6</v>
      </c>
    </row>
    <row r="19" spans="2:71" s="1" customFormat="1" ht="12" customHeight="1">
      <c r="B19" s="18"/>
      <c r="C19" s="19"/>
      <c r="D19" s="26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34</v>
      </c>
      <c r="AO19" s="19"/>
      <c r="AP19" s="19"/>
      <c r="AQ19" s="19"/>
      <c r="AR19" s="17"/>
      <c r="BE19" s="235"/>
      <c r="BS19" s="14" t="s">
        <v>6</v>
      </c>
    </row>
    <row r="20" spans="2:71" s="1" customFormat="1" ht="18.4" customHeight="1">
      <c r="B20" s="18"/>
      <c r="C20" s="19"/>
      <c r="D20" s="19"/>
      <c r="E20" s="24" t="s">
        <v>35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35"/>
      <c r="BS20" s="14" t="s">
        <v>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35"/>
    </row>
    <row r="22" spans="2:57" s="1" customFormat="1" ht="12" customHeight="1">
      <c r="B22" s="18"/>
      <c r="C22" s="19"/>
      <c r="D22" s="26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35"/>
    </row>
    <row r="23" spans="2:57" s="1" customFormat="1" ht="16.5" customHeight="1">
      <c r="B23" s="18"/>
      <c r="C23" s="19"/>
      <c r="D23" s="19"/>
      <c r="E23" s="242" t="s">
        <v>1</v>
      </c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19"/>
      <c r="AP23" s="19"/>
      <c r="AQ23" s="19"/>
      <c r="AR23" s="17"/>
      <c r="BE23" s="235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35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35"/>
    </row>
    <row r="26" spans="1:57" s="2" customFormat="1" ht="25.9" customHeight="1">
      <c r="A26" s="31"/>
      <c r="B26" s="32"/>
      <c r="C26" s="33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3">
        <f>ROUND(AG94,2)</f>
        <v>0</v>
      </c>
      <c r="AL26" s="244"/>
      <c r="AM26" s="244"/>
      <c r="AN26" s="244"/>
      <c r="AO26" s="244"/>
      <c r="AP26" s="33"/>
      <c r="AQ26" s="33"/>
      <c r="AR26" s="36"/>
      <c r="BE26" s="235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35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45" t="s">
        <v>38</v>
      </c>
      <c r="M28" s="245"/>
      <c r="N28" s="245"/>
      <c r="O28" s="245"/>
      <c r="P28" s="245"/>
      <c r="Q28" s="33"/>
      <c r="R28" s="33"/>
      <c r="S28" s="33"/>
      <c r="T28" s="33"/>
      <c r="U28" s="33"/>
      <c r="V28" s="33"/>
      <c r="W28" s="245" t="s">
        <v>39</v>
      </c>
      <c r="X28" s="245"/>
      <c r="Y28" s="245"/>
      <c r="Z28" s="245"/>
      <c r="AA28" s="245"/>
      <c r="AB28" s="245"/>
      <c r="AC28" s="245"/>
      <c r="AD28" s="245"/>
      <c r="AE28" s="245"/>
      <c r="AF28" s="33"/>
      <c r="AG28" s="33"/>
      <c r="AH28" s="33"/>
      <c r="AI28" s="33"/>
      <c r="AJ28" s="33"/>
      <c r="AK28" s="245" t="s">
        <v>40</v>
      </c>
      <c r="AL28" s="245"/>
      <c r="AM28" s="245"/>
      <c r="AN28" s="245"/>
      <c r="AO28" s="245"/>
      <c r="AP28" s="33"/>
      <c r="AQ28" s="33"/>
      <c r="AR28" s="36"/>
      <c r="BE28" s="235"/>
    </row>
    <row r="29" spans="2:57" s="3" customFormat="1" ht="14.45" customHeight="1">
      <c r="B29" s="37"/>
      <c r="C29" s="38"/>
      <c r="D29" s="26" t="s">
        <v>41</v>
      </c>
      <c r="E29" s="38"/>
      <c r="F29" s="26" t="s">
        <v>42</v>
      </c>
      <c r="G29" s="38"/>
      <c r="H29" s="38"/>
      <c r="I29" s="38"/>
      <c r="J29" s="38"/>
      <c r="K29" s="38"/>
      <c r="L29" s="248">
        <v>0.21</v>
      </c>
      <c r="M29" s="247"/>
      <c r="N29" s="247"/>
      <c r="O29" s="247"/>
      <c r="P29" s="247"/>
      <c r="Q29" s="38"/>
      <c r="R29" s="38"/>
      <c r="S29" s="38"/>
      <c r="T29" s="38"/>
      <c r="U29" s="38"/>
      <c r="V29" s="38"/>
      <c r="W29" s="246">
        <f>ROUND(AZ94,2)</f>
        <v>0</v>
      </c>
      <c r="X29" s="247"/>
      <c r="Y29" s="247"/>
      <c r="Z29" s="247"/>
      <c r="AA29" s="247"/>
      <c r="AB29" s="247"/>
      <c r="AC29" s="247"/>
      <c r="AD29" s="247"/>
      <c r="AE29" s="247"/>
      <c r="AF29" s="38"/>
      <c r="AG29" s="38"/>
      <c r="AH29" s="38"/>
      <c r="AI29" s="38"/>
      <c r="AJ29" s="38"/>
      <c r="AK29" s="246">
        <f>ROUND(AV94,2)</f>
        <v>0</v>
      </c>
      <c r="AL29" s="247"/>
      <c r="AM29" s="247"/>
      <c r="AN29" s="247"/>
      <c r="AO29" s="247"/>
      <c r="AP29" s="38"/>
      <c r="AQ29" s="38"/>
      <c r="AR29" s="39"/>
      <c r="BE29" s="236"/>
    </row>
    <row r="30" spans="2:57" s="3" customFormat="1" ht="14.45" customHeight="1">
      <c r="B30" s="37"/>
      <c r="C30" s="38"/>
      <c r="D30" s="38"/>
      <c r="E30" s="38"/>
      <c r="F30" s="26" t="s">
        <v>43</v>
      </c>
      <c r="G30" s="38"/>
      <c r="H30" s="38"/>
      <c r="I30" s="38"/>
      <c r="J30" s="38"/>
      <c r="K30" s="38"/>
      <c r="L30" s="248">
        <v>0.12</v>
      </c>
      <c r="M30" s="247"/>
      <c r="N30" s="247"/>
      <c r="O30" s="247"/>
      <c r="P30" s="247"/>
      <c r="Q30" s="38"/>
      <c r="R30" s="38"/>
      <c r="S30" s="38"/>
      <c r="T30" s="38"/>
      <c r="U30" s="38"/>
      <c r="V30" s="38"/>
      <c r="W30" s="246">
        <f>ROUND(BA94,2)</f>
        <v>0</v>
      </c>
      <c r="X30" s="247"/>
      <c r="Y30" s="247"/>
      <c r="Z30" s="247"/>
      <c r="AA30" s="247"/>
      <c r="AB30" s="247"/>
      <c r="AC30" s="247"/>
      <c r="AD30" s="247"/>
      <c r="AE30" s="247"/>
      <c r="AF30" s="38"/>
      <c r="AG30" s="38"/>
      <c r="AH30" s="38"/>
      <c r="AI30" s="38"/>
      <c r="AJ30" s="38"/>
      <c r="AK30" s="246">
        <f>ROUND(AW94,2)</f>
        <v>0</v>
      </c>
      <c r="AL30" s="247"/>
      <c r="AM30" s="247"/>
      <c r="AN30" s="247"/>
      <c r="AO30" s="247"/>
      <c r="AP30" s="38"/>
      <c r="AQ30" s="38"/>
      <c r="AR30" s="39"/>
      <c r="BE30" s="236"/>
    </row>
    <row r="31" spans="2:57" s="3" customFormat="1" ht="14.45" customHeight="1" hidden="1">
      <c r="B31" s="37"/>
      <c r="C31" s="38"/>
      <c r="D31" s="38"/>
      <c r="E31" s="38"/>
      <c r="F31" s="26" t="s">
        <v>44</v>
      </c>
      <c r="G31" s="38"/>
      <c r="H31" s="38"/>
      <c r="I31" s="38"/>
      <c r="J31" s="38"/>
      <c r="K31" s="38"/>
      <c r="L31" s="248">
        <v>0.21</v>
      </c>
      <c r="M31" s="247"/>
      <c r="N31" s="247"/>
      <c r="O31" s="247"/>
      <c r="P31" s="247"/>
      <c r="Q31" s="38"/>
      <c r="R31" s="38"/>
      <c r="S31" s="38"/>
      <c r="T31" s="38"/>
      <c r="U31" s="38"/>
      <c r="V31" s="38"/>
      <c r="W31" s="246">
        <f>ROUND(BB94,2)</f>
        <v>0</v>
      </c>
      <c r="X31" s="247"/>
      <c r="Y31" s="247"/>
      <c r="Z31" s="247"/>
      <c r="AA31" s="247"/>
      <c r="AB31" s="247"/>
      <c r="AC31" s="247"/>
      <c r="AD31" s="247"/>
      <c r="AE31" s="247"/>
      <c r="AF31" s="38"/>
      <c r="AG31" s="38"/>
      <c r="AH31" s="38"/>
      <c r="AI31" s="38"/>
      <c r="AJ31" s="38"/>
      <c r="AK31" s="246">
        <v>0</v>
      </c>
      <c r="AL31" s="247"/>
      <c r="AM31" s="247"/>
      <c r="AN31" s="247"/>
      <c r="AO31" s="247"/>
      <c r="AP31" s="38"/>
      <c r="AQ31" s="38"/>
      <c r="AR31" s="39"/>
      <c r="BE31" s="236"/>
    </row>
    <row r="32" spans="2:57" s="3" customFormat="1" ht="14.45" customHeight="1" hidden="1">
      <c r="B32" s="37"/>
      <c r="C32" s="38"/>
      <c r="D32" s="38"/>
      <c r="E32" s="38"/>
      <c r="F32" s="26" t="s">
        <v>45</v>
      </c>
      <c r="G32" s="38"/>
      <c r="H32" s="38"/>
      <c r="I32" s="38"/>
      <c r="J32" s="38"/>
      <c r="K32" s="38"/>
      <c r="L32" s="248">
        <v>0.12</v>
      </c>
      <c r="M32" s="247"/>
      <c r="N32" s="247"/>
      <c r="O32" s="247"/>
      <c r="P32" s="247"/>
      <c r="Q32" s="38"/>
      <c r="R32" s="38"/>
      <c r="S32" s="38"/>
      <c r="T32" s="38"/>
      <c r="U32" s="38"/>
      <c r="V32" s="38"/>
      <c r="W32" s="246">
        <f>ROUND(BC94,2)</f>
        <v>0</v>
      </c>
      <c r="X32" s="247"/>
      <c r="Y32" s="247"/>
      <c r="Z32" s="247"/>
      <c r="AA32" s="247"/>
      <c r="AB32" s="247"/>
      <c r="AC32" s="247"/>
      <c r="AD32" s="247"/>
      <c r="AE32" s="247"/>
      <c r="AF32" s="38"/>
      <c r="AG32" s="38"/>
      <c r="AH32" s="38"/>
      <c r="AI32" s="38"/>
      <c r="AJ32" s="38"/>
      <c r="AK32" s="246">
        <v>0</v>
      </c>
      <c r="AL32" s="247"/>
      <c r="AM32" s="247"/>
      <c r="AN32" s="247"/>
      <c r="AO32" s="247"/>
      <c r="AP32" s="38"/>
      <c r="AQ32" s="38"/>
      <c r="AR32" s="39"/>
      <c r="BE32" s="236"/>
    </row>
    <row r="33" spans="2:57" s="3" customFormat="1" ht="14.45" customHeight="1" hidden="1">
      <c r="B33" s="37"/>
      <c r="C33" s="38"/>
      <c r="D33" s="38"/>
      <c r="E33" s="38"/>
      <c r="F33" s="26" t="s">
        <v>46</v>
      </c>
      <c r="G33" s="38"/>
      <c r="H33" s="38"/>
      <c r="I33" s="38"/>
      <c r="J33" s="38"/>
      <c r="K33" s="38"/>
      <c r="L33" s="248">
        <v>0</v>
      </c>
      <c r="M33" s="247"/>
      <c r="N33" s="247"/>
      <c r="O33" s="247"/>
      <c r="P33" s="247"/>
      <c r="Q33" s="38"/>
      <c r="R33" s="38"/>
      <c r="S33" s="38"/>
      <c r="T33" s="38"/>
      <c r="U33" s="38"/>
      <c r="V33" s="38"/>
      <c r="W33" s="246">
        <f>ROUND(BD94,2)</f>
        <v>0</v>
      </c>
      <c r="X33" s="247"/>
      <c r="Y33" s="247"/>
      <c r="Z33" s="247"/>
      <c r="AA33" s="247"/>
      <c r="AB33" s="247"/>
      <c r="AC33" s="247"/>
      <c r="AD33" s="247"/>
      <c r="AE33" s="247"/>
      <c r="AF33" s="38"/>
      <c r="AG33" s="38"/>
      <c r="AH33" s="38"/>
      <c r="AI33" s="38"/>
      <c r="AJ33" s="38"/>
      <c r="AK33" s="246">
        <v>0</v>
      </c>
      <c r="AL33" s="247"/>
      <c r="AM33" s="247"/>
      <c r="AN33" s="247"/>
      <c r="AO33" s="247"/>
      <c r="AP33" s="38"/>
      <c r="AQ33" s="38"/>
      <c r="AR33" s="39"/>
      <c r="BE33" s="236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35"/>
    </row>
    <row r="35" spans="1:57" s="2" customFormat="1" ht="25.9" customHeight="1">
      <c r="A35" s="31"/>
      <c r="B35" s="32"/>
      <c r="C35" s="40"/>
      <c r="D35" s="41" t="s">
        <v>47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48</v>
      </c>
      <c r="U35" s="42"/>
      <c r="V35" s="42"/>
      <c r="W35" s="42"/>
      <c r="X35" s="252" t="s">
        <v>49</v>
      </c>
      <c r="Y35" s="250"/>
      <c r="Z35" s="250"/>
      <c r="AA35" s="250"/>
      <c r="AB35" s="250"/>
      <c r="AC35" s="42"/>
      <c r="AD35" s="42"/>
      <c r="AE35" s="42"/>
      <c r="AF35" s="42"/>
      <c r="AG35" s="42"/>
      <c r="AH35" s="42"/>
      <c r="AI35" s="42"/>
      <c r="AJ35" s="42"/>
      <c r="AK35" s="249">
        <f>SUM(AK26:AK33)</f>
        <v>0</v>
      </c>
      <c r="AL35" s="250"/>
      <c r="AM35" s="250"/>
      <c r="AN35" s="250"/>
      <c r="AO35" s="251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50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51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53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52</v>
      </c>
      <c r="AI60" s="35"/>
      <c r="AJ60" s="35"/>
      <c r="AK60" s="35"/>
      <c r="AL60" s="35"/>
      <c r="AM60" s="49" t="s">
        <v>53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54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55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53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52</v>
      </c>
      <c r="AI75" s="35"/>
      <c r="AJ75" s="35"/>
      <c r="AK75" s="35"/>
      <c r="AL75" s="35"/>
      <c r="AM75" s="49" t="s">
        <v>53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2024-ST-06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31" t="str">
        <f>K6</f>
        <v>VÝMĚNA NÁŠLAPNÝCH VRSTEV, VÝMALBA S VÝMĚNA DVEŘÍ V ZŠ A MŠ V KOPŘIVNICI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59" t="str">
        <f>IF(AN8="","",AN8)</f>
        <v>27. 3. 2024</v>
      </c>
      <c r="AN87" s="259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Město Kopřivnice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30</v>
      </c>
      <c r="AJ89" s="33"/>
      <c r="AK89" s="33"/>
      <c r="AL89" s="33"/>
      <c r="AM89" s="260" t="str">
        <f>IF(E17="","",E17)</f>
        <v>Ing. Jan Stuchlík</v>
      </c>
      <c r="AN89" s="261"/>
      <c r="AO89" s="261"/>
      <c r="AP89" s="261"/>
      <c r="AQ89" s="33"/>
      <c r="AR89" s="36"/>
      <c r="AS89" s="264" t="s">
        <v>57</v>
      </c>
      <c r="AT89" s="265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28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33</v>
      </c>
      <c r="AJ90" s="33"/>
      <c r="AK90" s="33"/>
      <c r="AL90" s="33"/>
      <c r="AM90" s="260" t="str">
        <f>IF(E20="","",E20)</f>
        <v>Ladislav Pekárek</v>
      </c>
      <c r="AN90" s="261"/>
      <c r="AO90" s="261"/>
      <c r="AP90" s="261"/>
      <c r="AQ90" s="33"/>
      <c r="AR90" s="36"/>
      <c r="AS90" s="266"/>
      <c r="AT90" s="267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68"/>
      <c r="AT91" s="269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26" t="s">
        <v>58</v>
      </c>
      <c r="D92" s="227"/>
      <c r="E92" s="227"/>
      <c r="F92" s="227"/>
      <c r="G92" s="227"/>
      <c r="H92" s="70"/>
      <c r="I92" s="230" t="s">
        <v>59</v>
      </c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58" t="s">
        <v>60</v>
      </c>
      <c r="AH92" s="227"/>
      <c r="AI92" s="227"/>
      <c r="AJ92" s="227"/>
      <c r="AK92" s="227"/>
      <c r="AL92" s="227"/>
      <c r="AM92" s="227"/>
      <c r="AN92" s="230" t="s">
        <v>61</v>
      </c>
      <c r="AO92" s="227"/>
      <c r="AP92" s="263"/>
      <c r="AQ92" s="71" t="s">
        <v>62</v>
      </c>
      <c r="AR92" s="36"/>
      <c r="AS92" s="72" t="s">
        <v>63</v>
      </c>
      <c r="AT92" s="73" t="s">
        <v>64</v>
      </c>
      <c r="AU92" s="73" t="s">
        <v>65</v>
      </c>
      <c r="AV92" s="73" t="s">
        <v>66</v>
      </c>
      <c r="AW92" s="73" t="s">
        <v>67</v>
      </c>
      <c r="AX92" s="73" t="s">
        <v>68</v>
      </c>
      <c r="AY92" s="73" t="s">
        <v>69</v>
      </c>
      <c r="AZ92" s="73" t="s">
        <v>70</v>
      </c>
      <c r="BA92" s="73" t="s">
        <v>71</v>
      </c>
      <c r="BB92" s="73" t="s">
        <v>72</v>
      </c>
      <c r="BC92" s="73" t="s">
        <v>73</v>
      </c>
      <c r="BD92" s="74" t="s">
        <v>74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75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33">
        <f>ROUND(AG95+AG99+AG103+AG106,2)</f>
        <v>0</v>
      </c>
      <c r="AH94" s="233"/>
      <c r="AI94" s="233"/>
      <c r="AJ94" s="233"/>
      <c r="AK94" s="233"/>
      <c r="AL94" s="233"/>
      <c r="AM94" s="233"/>
      <c r="AN94" s="270">
        <f aca="true" t="shared" si="0" ref="AN94:AN109">SUM(AG94,AT94)</f>
        <v>0</v>
      </c>
      <c r="AO94" s="270"/>
      <c r="AP94" s="270"/>
      <c r="AQ94" s="82" t="s">
        <v>1</v>
      </c>
      <c r="AR94" s="83"/>
      <c r="AS94" s="84">
        <f>ROUND(AS95+AS99+AS103+AS106,2)</f>
        <v>0</v>
      </c>
      <c r="AT94" s="85">
        <f aca="true" t="shared" si="1" ref="AT94:AT109">ROUND(SUM(AV94:AW94),2)</f>
        <v>0</v>
      </c>
      <c r="AU94" s="86">
        <f>ROUND(AU95+AU99+AU103+AU106,5)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ROUND(AZ95+AZ99+AZ103+AZ106,2)</f>
        <v>0</v>
      </c>
      <c r="BA94" s="85">
        <f>ROUND(BA95+BA99+BA103+BA106,2)</f>
        <v>0</v>
      </c>
      <c r="BB94" s="85">
        <f>ROUND(BB95+BB99+BB103+BB106,2)</f>
        <v>0</v>
      </c>
      <c r="BC94" s="85">
        <f>ROUND(BC95+BC99+BC103+BC106,2)</f>
        <v>0</v>
      </c>
      <c r="BD94" s="87">
        <f>ROUND(BD95+BD99+BD103+BD106,2)</f>
        <v>0</v>
      </c>
      <c r="BS94" s="88" t="s">
        <v>76</v>
      </c>
      <c r="BT94" s="88" t="s">
        <v>77</v>
      </c>
      <c r="BU94" s="89" t="s">
        <v>78</v>
      </c>
      <c r="BV94" s="88" t="s">
        <v>79</v>
      </c>
      <c r="BW94" s="88" t="s">
        <v>5</v>
      </c>
      <c r="BX94" s="88" t="s">
        <v>80</v>
      </c>
      <c r="CL94" s="88" t="s">
        <v>1</v>
      </c>
    </row>
    <row r="95" spans="2:91" s="7" customFormat="1" ht="16.5" customHeight="1">
      <c r="B95" s="90"/>
      <c r="C95" s="91"/>
      <c r="D95" s="228" t="s">
        <v>81</v>
      </c>
      <c r="E95" s="228"/>
      <c r="F95" s="228"/>
      <c r="G95" s="228"/>
      <c r="H95" s="228"/>
      <c r="I95" s="92"/>
      <c r="J95" s="228" t="s">
        <v>82</v>
      </c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56">
        <f>ROUND(SUM(AG96:AG98),2)</f>
        <v>0</v>
      </c>
      <c r="AH95" s="257"/>
      <c r="AI95" s="257"/>
      <c r="AJ95" s="257"/>
      <c r="AK95" s="257"/>
      <c r="AL95" s="257"/>
      <c r="AM95" s="257"/>
      <c r="AN95" s="262">
        <f t="shared" si="0"/>
        <v>0</v>
      </c>
      <c r="AO95" s="257"/>
      <c r="AP95" s="257"/>
      <c r="AQ95" s="93" t="s">
        <v>83</v>
      </c>
      <c r="AR95" s="94"/>
      <c r="AS95" s="95">
        <f>ROUND(SUM(AS96:AS98),2)</f>
        <v>0</v>
      </c>
      <c r="AT95" s="96">
        <f t="shared" si="1"/>
        <v>0</v>
      </c>
      <c r="AU95" s="97">
        <f>ROUND(SUM(AU96:AU98),5)</f>
        <v>0</v>
      </c>
      <c r="AV95" s="96">
        <f>ROUND(AZ95*L29,2)</f>
        <v>0</v>
      </c>
      <c r="AW95" s="96">
        <f>ROUND(BA95*L30,2)</f>
        <v>0</v>
      </c>
      <c r="AX95" s="96">
        <f>ROUND(BB95*L29,2)</f>
        <v>0</v>
      </c>
      <c r="AY95" s="96">
        <f>ROUND(BC95*L30,2)</f>
        <v>0</v>
      </c>
      <c r="AZ95" s="96">
        <f>ROUND(SUM(AZ96:AZ98),2)</f>
        <v>0</v>
      </c>
      <c r="BA95" s="96">
        <f>ROUND(SUM(BA96:BA98),2)</f>
        <v>0</v>
      </c>
      <c r="BB95" s="96">
        <f>ROUND(SUM(BB96:BB98),2)</f>
        <v>0</v>
      </c>
      <c r="BC95" s="96">
        <f>ROUND(SUM(BC96:BC98),2)</f>
        <v>0</v>
      </c>
      <c r="BD95" s="98">
        <f>ROUND(SUM(BD96:BD98),2)</f>
        <v>0</v>
      </c>
      <c r="BS95" s="99" t="s">
        <v>76</v>
      </c>
      <c r="BT95" s="99" t="s">
        <v>84</v>
      </c>
      <c r="BU95" s="99" t="s">
        <v>78</v>
      </c>
      <c r="BV95" s="99" t="s">
        <v>79</v>
      </c>
      <c r="BW95" s="99" t="s">
        <v>85</v>
      </c>
      <c r="BX95" s="99" t="s">
        <v>5</v>
      </c>
      <c r="CL95" s="99" t="s">
        <v>1</v>
      </c>
      <c r="CM95" s="99" t="s">
        <v>86</v>
      </c>
    </row>
    <row r="96" spans="1:90" s="4" customFormat="1" ht="16.5" customHeight="1">
      <c r="A96" s="100" t="s">
        <v>87</v>
      </c>
      <c r="B96" s="55"/>
      <c r="C96" s="101"/>
      <c r="D96" s="101"/>
      <c r="E96" s="229" t="s">
        <v>88</v>
      </c>
      <c r="F96" s="229"/>
      <c r="G96" s="229"/>
      <c r="H96" s="229"/>
      <c r="I96" s="229"/>
      <c r="J96" s="101"/>
      <c r="K96" s="229" t="s">
        <v>89</v>
      </c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54">
        <f>'01-15 - Místnost č. 15'!J32</f>
        <v>0</v>
      </c>
      <c r="AH96" s="255"/>
      <c r="AI96" s="255"/>
      <c r="AJ96" s="255"/>
      <c r="AK96" s="255"/>
      <c r="AL96" s="255"/>
      <c r="AM96" s="255"/>
      <c r="AN96" s="254">
        <f t="shared" si="0"/>
        <v>0</v>
      </c>
      <c r="AO96" s="255"/>
      <c r="AP96" s="255"/>
      <c r="AQ96" s="102" t="s">
        <v>90</v>
      </c>
      <c r="AR96" s="57"/>
      <c r="AS96" s="103">
        <v>0</v>
      </c>
      <c r="AT96" s="104">
        <f t="shared" si="1"/>
        <v>0</v>
      </c>
      <c r="AU96" s="105">
        <f>'01-15 - Místnost č. 15'!P123</f>
        <v>0</v>
      </c>
      <c r="AV96" s="104">
        <f>'01-15 - Místnost č. 15'!J35</f>
        <v>0</v>
      </c>
      <c r="AW96" s="104">
        <f>'01-15 - Místnost č. 15'!J36</f>
        <v>0</v>
      </c>
      <c r="AX96" s="104">
        <f>'01-15 - Místnost č. 15'!J37</f>
        <v>0</v>
      </c>
      <c r="AY96" s="104">
        <f>'01-15 - Místnost č. 15'!J38</f>
        <v>0</v>
      </c>
      <c r="AZ96" s="104">
        <f>'01-15 - Místnost č. 15'!F35</f>
        <v>0</v>
      </c>
      <c r="BA96" s="104">
        <f>'01-15 - Místnost č. 15'!F36</f>
        <v>0</v>
      </c>
      <c r="BB96" s="104">
        <f>'01-15 - Místnost č. 15'!F37</f>
        <v>0</v>
      </c>
      <c r="BC96" s="104">
        <f>'01-15 - Místnost č. 15'!F38</f>
        <v>0</v>
      </c>
      <c r="BD96" s="106">
        <f>'01-15 - Místnost č. 15'!F39</f>
        <v>0</v>
      </c>
      <c r="BT96" s="107" t="s">
        <v>86</v>
      </c>
      <c r="BV96" s="107" t="s">
        <v>79</v>
      </c>
      <c r="BW96" s="107" t="s">
        <v>91</v>
      </c>
      <c r="BX96" s="107" t="s">
        <v>85</v>
      </c>
      <c r="CL96" s="107" t="s">
        <v>1</v>
      </c>
    </row>
    <row r="97" spans="1:90" s="4" customFormat="1" ht="16.5" customHeight="1">
      <c r="A97" s="100" t="s">
        <v>87</v>
      </c>
      <c r="B97" s="55"/>
      <c r="C97" s="101"/>
      <c r="D97" s="101"/>
      <c r="E97" s="229" t="s">
        <v>92</v>
      </c>
      <c r="F97" s="229"/>
      <c r="G97" s="229"/>
      <c r="H97" s="229"/>
      <c r="I97" s="229"/>
      <c r="J97" s="101"/>
      <c r="K97" s="229" t="s">
        <v>93</v>
      </c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54">
        <f>'01-17 - Místnost č. 17'!J32</f>
        <v>0</v>
      </c>
      <c r="AH97" s="255"/>
      <c r="AI97" s="255"/>
      <c r="AJ97" s="255"/>
      <c r="AK97" s="255"/>
      <c r="AL97" s="255"/>
      <c r="AM97" s="255"/>
      <c r="AN97" s="254">
        <f t="shared" si="0"/>
        <v>0</v>
      </c>
      <c r="AO97" s="255"/>
      <c r="AP97" s="255"/>
      <c r="AQ97" s="102" t="s">
        <v>90</v>
      </c>
      <c r="AR97" s="57"/>
      <c r="AS97" s="103">
        <v>0</v>
      </c>
      <c r="AT97" s="104">
        <f t="shared" si="1"/>
        <v>0</v>
      </c>
      <c r="AU97" s="105">
        <f>'01-17 - Místnost č. 17'!P123</f>
        <v>0</v>
      </c>
      <c r="AV97" s="104">
        <f>'01-17 - Místnost č. 17'!J35</f>
        <v>0</v>
      </c>
      <c r="AW97" s="104">
        <f>'01-17 - Místnost č. 17'!J36</f>
        <v>0</v>
      </c>
      <c r="AX97" s="104">
        <f>'01-17 - Místnost č. 17'!J37</f>
        <v>0</v>
      </c>
      <c r="AY97" s="104">
        <f>'01-17 - Místnost č. 17'!J38</f>
        <v>0</v>
      </c>
      <c r="AZ97" s="104">
        <f>'01-17 - Místnost č. 17'!F35</f>
        <v>0</v>
      </c>
      <c r="BA97" s="104">
        <f>'01-17 - Místnost č. 17'!F36</f>
        <v>0</v>
      </c>
      <c r="BB97" s="104">
        <f>'01-17 - Místnost č. 17'!F37</f>
        <v>0</v>
      </c>
      <c r="BC97" s="104">
        <f>'01-17 - Místnost č. 17'!F38</f>
        <v>0</v>
      </c>
      <c r="BD97" s="106">
        <f>'01-17 - Místnost č. 17'!F39</f>
        <v>0</v>
      </c>
      <c r="BT97" s="107" t="s">
        <v>86</v>
      </c>
      <c r="BV97" s="107" t="s">
        <v>79</v>
      </c>
      <c r="BW97" s="107" t="s">
        <v>94</v>
      </c>
      <c r="BX97" s="107" t="s">
        <v>85</v>
      </c>
      <c r="CL97" s="107" t="s">
        <v>1</v>
      </c>
    </row>
    <row r="98" spans="1:90" s="4" customFormat="1" ht="16.5" customHeight="1">
      <c r="A98" s="100" t="s">
        <v>87</v>
      </c>
      <c r="B98" s="55"/>
      <c r="C98" s="101"/>
      <c r="D98" s="101"/>
      <c r="E98" s="229" t="s">
        <v>95</v>
      </c>
      <c r="F98" s="229"/>
      <c r="G98" s="229"/>
      <c r="H98" s="229"/>
      <c r="I98" s="229"/>
      <c r="J98" s="101"/>
      <c r="K98" s="229" t="s">
        <v>96</v>
      </c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54">
        <f>'01-21 - Místnost č. 21'!J32</f>
        <v>0</v>
      </c>
      <c r="AH98" s="255"/>
      <c r="AI98" s="255"/>
      <c r="AJ98" s="255"/>
      <c r="AK98" s="255"/>
      <c r="AL98" s="255"/>
      <c r="AM98" s="255"/>
      <c r="AN98" s="254">
        <f t="shared" si="0"/>
        <v>0</v>
      </c>
      <c r="AO98" s="255"/>
      <c r="AP98" s="255"/>
      <c r="AQ98" s="102" t="s">
        <v>90</v>
      </c>
      <c r="AR98" s="57"/>
      <c r="AS98" s="103">
        <v>0</v>
      </c>
      <c r="AT98" s="104">
        <f t="shared" si="1"/>
        <v>0</v>
      </c>
      <c r="AU98" s="105">
        <f>'01-21 - Místnost č. 21'!P123</f>
        <v>0</v>
      </c>
      <c r="AV98" s="104">
        <f>'01-21 - Místnost č. 21'!J35</f>
        <v>0</v>
      </c>
      <c r="AW98" s="104">
        <f>'01-21 - Místnost č. 21'!J36</f>
        <v>0</v>
      </c>
      <c r="AX98" s="104">
        <f>'01-21 - Místnost č. 21'!J37</f>
        <v>0</v>
      </c>
      <c r="AY98" s="104">
        <f>'01-21 - Místnost č. 21'!J38</f>
        <v>0</v>
      </c>
      <c r="AZ98" s="104">
        <f>'01-21 - Místnost č. 21'!F35</f>
        <v>0</v>
      </c>
      <c r="BA98" s="104">
        <f>'01-21 - Místnost č. 21'!F36</f>
        <v>0</v>
      </c>
      <c r="BB98" s="104">
        <f>'01-21 - Místnost č. 21'!F37</f>
        <v>0</v>
      </c>
      <c r="BC98" s="104">
        <f>'01-21 - Místnost č. 21'!F38</f>
        <v>0</v>
      </c>
      <c r="BD98" s="106">
        <f>'01-21 - Místnost č. 21'!F39</f>
        <v>0</v>
      </c>
      <c r="BT98" s="107" t="s">
        <v>86</v>
      </c>
      <c r="BV98" s="107" t="s">
        <v>79</v>
      </c>
      <c r="BW98" s="107" t="s">
        <v>97</v>
      </c>
      <c r="BX98" s="107" t="s">
        <v>85</v>
      </c>
      <c r="CL98" s="107" t="s">
        <v>1</v>
      </c>
    </row>
    <row r="99" spans="2:91" s="7" customFormat="1" ht="16.5" customHeight="1">
      <c r="B99" s="90"/>
      <c r="C99" s="91"/>
      <c r="D99" s="228" t="s">
        <v>98</v>
      </c>
      <c r="E99" s="228"/>
      <c r="F99" s="228"/>
      <c r="G99" s="228"/>
      <c r="H99" s="228"/>
      <c r="I99" s="92"/>
      <c r="J99" s="228" t="s">
        <v>99</v>
      </c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56">
        <f>ROUND(SUM(AG100:AG102),2)</f>
        <v>0</v>
      </c>
      <c r="AH99" s="257"/>
      <c r="AI99" s="257"/>
      <c r="AJ99" s="257"/>
      <c r="AK99" s="257"/>
      <c r="AL99" s="257"/>
      <c r="AM99" s="257"/>
      <c r="AN99" s="262">
        <f t="shared" si="0"/>
        <v>0</v>
      </c>
      <c r="AO99" s="257"/>
      <c r="AP99" s="257"/>
      <c r="AQ99" s="93" t="s">
        <v>83</v>
      </c>
      <c r="AR99" s="94"/>
      <c r="AS99" s="95">
        <f>ROUND(SUM(AS100:AS102),2)</f>
        <v>0</v>
      </c>
      <c r="AT99" s="96">
        <f t="shared" si="1"/>
        <v>0</v>
      </c>
      <c r="AU99" s="97">
        <f>ROUND(SUM(AU100:AU102),5)</f>
        <v>0</v>
      </c>
      <c r="AV99" s="96">
        <f>ROUND(AZ99*L29,2)</f>
        <v>0</v>
      </c>
      <c r="AW99" s="96">
        <f>ROUND(BA99*L30,2)</f>
        <v>0</v>
      </c>
      <c r="AX99" s="96">
        <f>ROUND(BB99*L29,2)</f>
        <v>0</v>
      </c>
      <c r="AY99" s="96">
        <f>ROUND(BC99*L30,2)</f>
        <v>0</v>
      </c>
      <c r="AZ99" s="96">
        <f>ROUND(SUM(AZ100:AZ102),2)</f>
        <v>0</v>
      </c>
      <c r="BA99" s="96">
        <f>ROUND(SUM(BA100:BA102),2)</f>
        <v>0</v>
      </c>
      <c r="BB99" s="96">
        <f>ROUND(SUM(BB100:BB102),2)</f>
        <v>0</v>
      </c>
      <c r="BC99" s="96">
        <f>ROUND(SUM(BC100:BC102),2)</f>
        <v>0</v>
      </c>
      <c r="BD99" s="98">
        <f>ROUND(SUM(BD100:BD102),2)</f>
        <v>0</v>
      </c>
      <c r="BS99" s="99" t="s">
        <v>76</v>
      </c>
      <c r="BT99" s="99" t="s">
        <v>84</v>
      </c>
      <c r="BU99" s="99" t="s">
        <v>78</v>
      </c>
      <c r="BV99" s="99" t="s">
        <v>79</v>
      </c>
      <c r="BW99" s="99" t="s">
        <v>100</v>
      </c>
      <c r="BX99" s="99" t="s">
        <v>5</v>
      </c>
      <c r="CL99" s="99" t="s">
        <v>1</v>
      </c>
      <c r="CM99" s="99" t="s">
        <v>86</v>
      </c>
    </row>
    <row r="100" spans="1:90" s="4" customFormat="1" ht="16.5" customHeight="1">
      <c r="A100" s="100" t="s">
        <v>87</v>
      </c>
      <c r="B100" s="55"/>
      <c r="C100" s="101"/>
      <c r="D100" s="101"/>
      <c r="E100" s="229" t="s">
        <v>101</v>
      </c>
      <c r="F100" s="229"/>
      <c r="G100" s="229"/>
      <c r="H100" s="229"/>
      <c r="I100" s="229"/>
      <c r="J100" s="101"/>
      <c r="K100" s="229" t="s">
        <v>102</v>
      </c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54">
        <f>'02-139 - Místnost č. 139 ...'!J32</f>
        <v>0</v>
      </c>
      <c r="AH100" s="255"/>
      <c r="AI100" s="255"/>
      <c r="AJ100" s="255"/>
      <c r="AK100" s="255"/>
      <c r="AL100" s="255"/>
      <c r="AM100" s="255"/>
      <c r="AN100" s="254">
        <f t="shared" si="0"/>
        <v>0</v>
      </c>
      <c r="AO100" s="255"/>
      <c r="AP100" s="255"/>
      <c r="AQ100" s="102" t="s">
        <v>90</v>
      </c>
      <c r="AR100" s="57"/>
      <c r="AS100" s="103">
        <v>0</v>
      </c>
      <c r="AT100" s="104">
        <f t="shared" si="1"/>
        <v>0</v>
      </c>
      <c r="AU100" s="105">
        <f>'02-139 - Místnost č. 139 ...'!P125</f>
        <v>0</v>
      </c>
      <c r="AV100" s="104">
        <f>'02-139 - Místnost č. 139 ...'!J35</f>
        <v>0</v>
      </c>
      <c r="AW100" s="104">
        <f>'02-139 - Místnost č. 139 ...'!J36</f>
        <v>0</v>
      </c>
      <c r="AX100" s="104">
        <f>'02-139 - Místnost č. 139 ...'!J37</f>
        <v>0</v>
      </c>
      <c r="AY100" s="104">
        <f>'02-139 - Místnost č. 139 ...'!J38</f>
        <v>0</v>
      </c>
      <c r="AZ100" s="104">
        <f>'02-139 - Místnost č. 139 ...'!F35</f>
        <v>0</v>
      </c>
      <c r="BA100" s="104">
        <f>'02-139 - Místnost č. 139 ...'!F36</f>
        <v>0</v>
      </c>
      <c r="BB100" s="104">
        <f>'02-139 - Místnost č. 139 ...'!F37</f>
        <v>0</v>
      </c>
      <c r="BC100" s="104">
        <f>'02-139 - Místnost č. 139 ...'!F38</f>
        <v>0</v>
      </c>
      <c r="BD100" s="106">
        <f>'02-139 - Místnost č. 139 ...'!F39</f>
        <v>0</v>
      </c>
      <c r="BT100" s="107" t="s">
        <v>86</v>
      </c>
      <c r="BV100" s="107" t="s">
        <v>79</v>
      </c>
      <c r="BW100" s="107" t="s">
        <v>103</v>
      </c>
      <c r="BX100" s="107" t="s">
        <v>100</v>
      </c>
      <c r="CL100" s="107" t="s">
        <v>1</v>
      </c>
    </row>
    <row r="101" spans="1:90" s="4" customFormat="1" ht="16.5" customHeight="1">
      <c r="A101" s="100" t="s">
        <v>87</v>
      </c>
      <c r="B101" s="55"/>
      <c r="C101" s="101"/>
      <c r="D101" s="101"/>
      <c r="E101" s="229" t="s">
        <v>104</v>
      </c>
      <c r="F101" s="229"/>
      <c r="G101" s="229"/>
      <c r="H101" s="229"/>
      <c r="I101" s="229"/>
      <c r="J101" s="101"/>
      <c r="K101" s="229" t="s">
        <v>105</v>
      </c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54">
        <f>'02-140 - Místnost č. 140 ...'!J32</f>
        <v>0</v>
      </c>
      <c r="AH101" s="255"/>
      <c r="AI101" s="255"/>
      <c r="AJ101" s="255"/>
      <c r="AK101" s="255"/>
      <c r="AL101" s="255"/>
      <c r="AM101" s="255"/>
      <c r="AN101" s="254">
        <f t="shared" si="0"/>
        <v>0</v>
      </c>
      <c r="AO101" s="255"/>
      <c r="AP101" s="255"/>
      <c r="AQ101" s="102" t="s">
        <v>90</v>
      </c>
      <c r="AR101" s="57"/>
      <c r="AS101" s="103">
        <v>0</v>
      </c>
      <c r="AT101" s="104">
        <f t="shared" si="1"/>
        <v>0</v>
      </c>
      <c r="AU101" s="105">
        <f>'02-140 - Místnost č. 140 ...'!P125</f>
        <v>0</v>
      </c>
      <c r="AV101" s="104">
        <f>'02-140 - Místnost č. 140 ...'!J35</f>
        <v>0</v>
      </c>
      <c r="AW101" s="104">
        <f>'02-140 - Místnost č. 140 ...'!J36</f>
        <v>0</v>
      </c>
      <c r="AX101" s="104">
        <f>'02-140 - Místnost č. 140 ...'!J37</f>
        <v>0</v>
      </c>
      <c r="AY101" s="104">
        <f>'02-140 - Místnost č. 140 ...'!J38</f>
        <v>0</v>
      </c>
      <c r="AZ101" s="104">
        <f>'02-140 - Místnost č. 140 ...'!F35</f>
        <v>0</v>
      </c>
      <c r="BA101" s="104">
        <f>'02-140 - Místnost č. 140 ...'!F36</f>
        <v>0</v>
      </c>
      <c r="BB101" s="104">
        <f>'02-140 - Místnost č. 140 ...'!F37</f>
        <v>0</v>
      </c>
      <c r="BC101" s="104">
        <f>'02-140 - Místnost č. 140 ...'!F38</f>
        <v>0</v>
      </c>
      <c r="BD101" s="106">
        <f>'02-140 - Místnost č. 140 ...'!F39</f>
        <v>0</v>
      </c>
      <c r="BT101" s="107" t="s">
        <v>86</v>
      </c>
      <c r="BV101" s="107" t="s">
        <v>79</v>
      </c>
      <c r="BW101" s="107" t="s">
        <v>106</v>
      </c>
      <c r="BX101" s="107" t="s">
        <v>100</v>
      </c>
      <c r="CL101" s="107" t="s">
        <v>1</v>
      </c>
    </row>
    <row r="102" spans="1:90" s="4" customFormat="1" ht="16.5" customHeight="1">
      <c r="A102" s="100" t="s">
        <v>87</v>
      </c>
      <c r="B102" s="55"/>
      <c r="C102" s="101"/>
      <c r="D102" s="101"/>
      <c r="E102" s="229" t="s">
        <v>107</v>
      </c>
      <c r="F102" s="229"/>
      <c r="G102" s="229"/>
      <c r="H102" s="229"/>
      <c r="I102" s="229"/>
      <c r="J102" s="101"/>
      <c r="K102" s="229" t="s">
        <v>108</v>
      </c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54">
        <f>'02-119 - Místnost č. 119 ...'!J32</f>
        <v>0</v>
      </c>
      <c r="AH102" s="255"/>
      <c r="AI102" s="255"/>
      <c r="AJ102" s="255"/>
      <c r="AK102" s="255"/>
      <c r="AL102" s="255"/>
      <c r="AM102" s="255"/>
      <c r="AN102" s="254">
        <f t="shared" si="0"/>
        <v>0</v>
      </c>
      <c r="AO102" s="255"/>
      <c r="AP102" s="255"/>
      <c r="AQ102" s="102" t="s">
        <v>90</v>
      </c>
      <c r="AR102" s="57"/>
      <c r="AS102" s="103">
        <v>0</v>
      </c>
      <c r="AT102" s="104">
        <f t="shared" si="1"/>
        <v>0</v>
      </c>
      <c r="AU102" s="105">
        <f>'02-119 - Místnost č. 119 ...'!P125</f>
        <v>0</v>
      </c>
      <c r="AV102" s="104">
        <f>'02-119 - Místnost č. 119 ...'!J35</f>
        <v>0</v>
      </c>
      <c r="AW102" s="104">
        <f>'02-119 - Místnost č. 119 ...'!J36</f>
        <v>0</v>
      </c>
      <c r="AX102" s="104">
        <f>'02-119 - Místnost č. 119 ...'!J37</f>
        <v>0</v>
      </c>
      <c r="AY102" s="104">
        <f>'02-119 - Místnost č. 119 ...'!J38</f>
        <v>0</v>
      </c>
      <c r="AZ102" s="104">
        <f>'02-119 - Místnost č. 119 ...'!F35</f>
        <v>0</v>
      </c>
      <c r="BA102" s="104">
        <f>'02-119 - Místnost č. 119 ...'!F36</f>
        <v>0</v>
      </c>
      <c r="BB102" s="104">
        <f>'02-119 - Místnost č. 119 ...'!F37</f>
        <v>0</v>
      </c>
      <c r="BC102" s="104">
        <f>'02-119 - Místnost č. 119 ...'!F38</f>
        <v>0</v>
      </c>
      <c r="BD102" s="106">
        <f>'02-119 - Místnost č. 119 ...'!F39</f>
        <v>0</v>
      </c>
      <c r="BT102" s="107" t="s">
        <v>86</v>
      </c>
      <c r="BV102" s="107" t="s">
        <v>79</v>
      </c>
      <c r="BW102" s="107" t="s">
        <v>109</v>
      </c>
      <c r="BX102" s="107" t="s">
        <v>100</v>
      </c>
      <c r="CL102" s="107" t="s">
        <v>1</v>
      </c>
    </row>
    <row r="103" spans="2:91" s="7" customFormat="1" ht="16.5" customHeight="1">
      <c r="B103" s="90"/>
      <c r="C103" s="91"/>
      <c r="D103" s="228" t="s">
        <v>110</v>
      </c>
      <c r="E103" s="228"/>
      <c r="F103" s="228"/>
      <c r="G103" s="228"/>
      <c r="H103" s="228"/>
      <c r="I103" s="92"/>
      <c r="J103" s="228" t="s">
        <v>111</v>
      </c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56">
        <f>ROUND(SUM(AG104:AG105),2)</f>
        <v>0</v>
      </c>
      <c r="AH103" s="257"/>
      <c r="AI103" s="257"/>
      <c r="AJ103" s="257"/>
      <c r="AK103" s="257"/>
      <c r="AL103" s="257"/>
      <c r="AM103" s="257"/>
      <c r="AN103" s="262">
        <f t="shared" si="0"/>
        <v>0</v>
      </c>
      <c r="AO103" s="257"/>
      <c r="AP103" s="257"/>
      <c r="AQ103" s="93" t="s">
        <v>83</v>
      </c>
      <c r="AR103" s="94"/>
      <c r="AS103" s="95">
        <f>ROUND(SUM(AS104:AS105),2)</f>
        <v>0</v>
      </c>
      <c r="AT103" s="96">
        <f t="shared" si="1"/>
        <v>0</v>
      </c>
      <c r="AU103" s="97">
        <f>ROUND(SUM(AU104:AU105),5)</f>
        <v>0</v>
      </c>
      <c r="AV103" s="96">
        <f>ROUND(AZ103*L29,2)</f>
        <v>0</v>
      </c>
      <c r="AW103" s="96">
        <f>ROUND(BA103*L30,2)</f>
        <v>0</v>
      </c>
      <c r="AX103" s="96">
        <f>ROUND(BB103*L29,2)</f>
        <v>0</v>
      </c>
      <c r="AY103" s="96">
        <f>ROUND(BC103*L30,2)</f>
        <v>0</v>
      </c>
      <c r="AZ103" s="96">
        <f>ROUND(SUM(AZ104:AZ105),2)</f>
        <v>0</v>
      </c>
      <c r="BA103" s="96">
        <f>ROUND(SUM(BA104:BA105),2)</f>
        <v>0</v>
      </c>
      <c r="BB103" s="96">
        <f>ROUND(SUM(BB104:BB105),2)</f>
        <v>0</v>
      </c>
      <c r="BC103" s="96">
        <f>ROUND(SUM(BC104:BC105),2)</f>
        <v>0</v>
      </c>
      <c r="BD103" s="98">
        <f>ROUND(SUM(BD104:BD105),2)</f>
        <v>0</v>
      </c>
      <c r="BS103" s="99" t="s">
        <v>76</v>
      </c>
      <c r="BT103" s="99" t="s">
        <v>84</v>
      </c>
      <c r="BU103" s="99" t="s">
        <v>78</v>
      </c>
      <c r="BV103" s="99" t="s">
        <v>79</v>
      </c>
      <c r="BW103" s="99" t="s">
        <v>112</v>
      </c>
      <c r="BX103" s="99" t="s">
        <v>5</v>
      </c>
      <c r="CL103" s="99" t="s">
        <v>1</v>
      </c>
      <c r="CM103" s="99" t="s">
        <v>86</v>
      </c>
    </row>
    <row r="104" spans="1:90" s="4" customFormat="1" ht="16.5" customHeight="1">
      <c r="A104" s="100" t="s">
        <v>87</v>
      </c>
      <c r="B104" s="55"/>
      <c r="C104" s="101"/>
      <c r="D104" s="101"/>
      <c r="E104" s="229" t="s">
        <v>113</v>
      </c>
      <c r="F104" s="229"/>
      <c r="G104" s="229"/>
      <c r="H104" s="229"/>
      <c r="I104" s="229"/>
      <c r="J104" s="101"/>
      <c r="K104" s="229" t="s">
        <v>114</v>
      </c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54">
        <f>'03-01 - Žabičky'!J32</f>
        <v>0</v>
      </c>
      <c r="AH104" s="255"/>
      <c r="AI104" s="255"/>
      <c r="AJ104" s="255"/>
      <c r="AK104" s="255"/>
      <c r="AL104" s="255"/>
      <c r="AM104" s="255"/>
      <c r="AN104" s="254">
        <f t="shared" si="0"/>
        <v>0</v>
      </c>
      <c r="AO104" s="255"/>
      <c r="AP104" s="255"/>
      <c r="AQ104" s="102" t="s">
        <v>90</v>
      </c>
      <c r="AR104" s="57"/>
      <c r="AS104" s="103">
        <v>0</v>
      </c>
      <c r="AT104" s="104">
        <f t="shared" si="1"/>
        <v>0</v>
      </c>
      <c r="AU104" s="105">
        <f>'03-01 - Žabičky'!P123</f>
        <v>0</v>
      </c>
      <c r="AV104" s="104">
        <f>'03-01 - Žabičky'!J35</f>
        <v>0</v>
      </c>
      <c r="AW104" s="104">
        <f>'03-01 - Žabičky'!J36</f>
        <v>0</v>
      </c>
      <c r="AX104" s="104">
        <f>'03-01 - Žabičky'!J37</f>
        <v>0</v>
      </c>
      <c r="AY104" s="104">
        <f>'03-01 - Žabičky'!J38</f>
        <v>0</v>
      </c>
      <c r="AZ104" s="104">
        <f>'03-01 - Žabičky'!F35</f>
        <v>0</v>
      </c>
      <c r="BA104" s="104">
        <f>'03-01 - Žabičky'!F36</f>
        <v>0</v>
      </c>
      <c r="BB104" s="104">
        <f>'03-01 - Žabičky'!F37</f>
        <v>0</v>
      </c>
      <c r="BC104" s="104">
        <f>'03-01 - Žabičky'!F38</f>
        <v>0</v>
      </c>
      <c r="BD104" s="106">
        <f>'03-01 - Žabičky'!F39</f>
        <v>0</v>
      </c>
      <c r="BT104" s="107" t="s">
        <v>86</v>
      </c>
      <c r="BV104" s="107" t="s">
        <v>79</v>
      </c>
      <c r="BW104" s="107" t="s">
        <v>115</v>
      </c>
      <c r="BX104" s="107" t="s">
        <v>112</v>
      </c>
      <c r="CL104" s="107" t="s">
        <v>1</v>
      </c>
    </row>
    <row r="105" spans="1:90" s="4" customFormat="1" ht="16.5" customHeight="1">
      <c r="A105" s="100" t="s">
        <v>87</v>
      </c>
      <c r="B105" s="55"/>
      <c r="C105" s="101"/>
      <c r="D105" s="101"/>
      <c r="E105" s="229" t="s">
        <v>116</v>
      </c>
      <c r="F105" s="229"/>
      <c r="G105" s="229"/>
      <c r="H105" s="229"/>
      <c r="I105" s="229"/>
      <c r="J105" s="101"/>
      <c r="K105" s="229" t="s">
        <v>117</v>
      </c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54">
        <f>'03-02 - Kapičky'!J32</f>
        <v>0</v>
      </c>
      <c r="AH105" s="255"/>
      <c r="AI105" s="255"/>
      <c r="AJ105" s="255"/>
      <c r="AK105" s="255"/>
      <c r="AL105" s="255"/>
      <c r="AM105" s="255"/>
      <c r="AN105" s="254">
        <f t="shared" si="0"/>
        <v>0</v>
      </c>
      <c r="AO105" s="255"/>
      <c r="AP105" s="255"/>
      <c r="AQ105" s="102" t="s">
        <v>90</v>
      </c>
      <c r="AR105" s="57"/>
      <c r="AS105" s="103">
        <v>0</v>
      </c>
      <c r="AT105" s="104">
        <f t="shared" si="1"/>
        <v>0</v>
      </c>
      <c r="AU105" s="105">
        <f>'03-02 - Kapičky'!P123</f>
        <v>0</v>
      </c>
      <c r="AV105" s="104">
        <f>'03-02 - Kapičky'!J35</f>
        <v>0</v>
      </c>
      <c r="AW105" s="104">
        <f>'03-02 - Kapičky'!J36</f>
        <v>0</v>
      </c>
      <c r="AX105" s="104">
        <f>'03-02 - Kapičky'!J37</f>
        <v>0</v>
      </c>
      <c r="AY105" s="104">
        <f>'03-02 - Kapičky'!J38</f>
        <v>0</v>
      </c>
      <c r="AZ105" s="104">
        <f>'03-02 - Kapičky'!F35</f>
        <v>0</v>
      </c>
      <c r="BA105" s="104">
        <f>'03-02 - Kapičky'!F36</f>
        <v>0</v>
      </c>
      <c r="BB105" s="104">
        <f>'03-02 - Kapičky'!F37</f>
        <v>0</v>
      </c>
      <c r="BC105" s="104">
        <f>'03-02 - Kapičky'!F38</f>
        <v>0</v>
      </c>
      <c r="BD105" s="106">
        <f>'03-02 - Kapičky'!F39</f>
        <v>0</v>
      </c>
      <c r="BT105" s="107" t="s">
        <v>86</v>
      </c>
      <c r="BV105" s="107" t="s">
        <v>79</v>
      </c>
      <c r="BW105" s="107" t="s">
        <v>118</v>
      </c>
      <c r="BX105" s="107" t="s">
        <v>112</v>
      </c>
      <c r="CL105" s="107" t="s">
        <v>1</v>
      </c>
    </row>
    <row r="106" spans="2:91" s="7" customFormat="1" ht="16.5" customHeight="1">
      <c r="B106" s="90"/>
      <c r="C106" s="91"/>
      <c r="D106" s="228" t="s">
        <v>119</v>
      </c>
      <c r="E106" s="228"/>
      <c r="F106" s="228"/>
      <c r="G106" s="228"/>
      <c r="H106" s="228"/>
      <c r="I106" s="92"/>
      <c r="J106" s="228" t="s">
        <v>120</v>
      </c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56">
        <f>ROUND(SUM(AG107:AG109),2)</f>
        <v>0</v>
      </c>
      <c r="AH106" s="257"/>
      <c r="AI106" s="257"/>
      <c r="AJ106" s="257"/>
      <c r="AK106" s="257"/>
      <c r="AL106" s="257"/>
      <c r="AM106" s="257"/>
      <c r="AN106" s="262">
        <f t="shared" si="0"/>
        <v>0</v>
      </c>
      <c r="AO106" s="257"/>
      <c r="AP106" s="257"/>
      <c r="AQ106" s="93" t="s">
        <v>83</v>
      </c>
      <c r="AR106" s="94"/>
      <c r="AS106" s="95">
        <f>ROUND(SUM(AS107:AS109),2)</f>
        <v>0</v>
      </c>
      <c r="AT106" s="96">
        <f t="shared" si="1"/>
        <v>0</v>
      </c>
      <c r="AU106" s="97">
        <f>ROUND(SUM(AU107:AU109),5)</f>
        <v>0</v>
      </c>
      <c r="AV106" s="96">
        <f>ROUND(AZ106*L29,2)</f>
        <v>0</v>
      </c>
      <c r="AW106" s="96">
        <f>ROUND(BA106*L30,2)</f>
        <v>0</v>
      </c>
      <c r="AX106" s="96">
        <f>ROUND(BB106*L29,2)</f>
        <v>0</v>
      </c>
      <c r="AY106" s="96">
        <f>ROUND(BC106*L30,2)</f>
        <v>0</v>
      </c>
      <c r="AZ106" s="96">
        <f>ROUND(SUM(AZ107:AZ109),2)</f>
        <v>0</v>
      </c>
      <c r="BA106" s="96">
        <f>ROUND(SUM(BA107:BA109),2)</f>
        <v>0</v>
      </c>
      <c r="BB106" s="96">
        <f>ROUND(SUM(BB107:BB109),2)</f>
        <v>0</v>
      </c>
      <c r="BC106" s="96">
        <f>ROUND(SUM(BC107:BC109),2)</f>
        <v>0</v>
      </c>
      <c r="BD106" s="98">
        <f>ROUND(SUM(BD107:BD109),2)</f>
        <v>0</v>
      </c>
      <c r="BS106" s="99" t="s">
        <v>76</v>
      </c>
      <c r="BT106" s="99" t="s">
        <v>84</v>
      </c>
      <c r="BU106" s="99" t="s">
        <v>78</v>
      </c>
      <c r="BV106" s="99" t="s">
        <v>79</v>
      </c>
      <c r="BW106" s="99" t="s">
        <v>121</v>
      </c>
      <c r="BX106" s="99" t="s">
        <v>5</v>
      </c>
      <c r="CL106" s="99" t="s">
        <v>1</v>
      </c>
      <c r="CM106" s="99" t="s">
        <v>86</v>
      </c>
    </row>
    <row r="107" spans="1:90" s="4" customFormat="1" ht="16.5" customHeight="1">
      <c r="A107" s="100" t="s">
        <v>87</v>
      </c>
      <c r="B107" s="55"/>
      <c r="C107" s="101"/>
      <c r="D107" s="101"/>
      <c r="E107" s="229" t="s">
        <v>81</v>
      </c>
      <c r="F107" s="229"/>
      <c r="G107" s="229"/>
      <c r="H107" s="229"/>
      <c r="I107" s="229"/>
      <c r="J107" s="101"/>
      <c r="K107" s="229" t="s">
        <v>122</v>
      </c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54">
        <f>'01 - Kreativka'!J32</f>
        <v>0</v>
      </c>
      <c r="AH107" s="255"/>
      <c r="AI107" s="255"/>
      <c r="AJ107" s="255"/>
      <c r="AK107" s="255"/>
      <c r="AL107" s="255"/>
      <c r="AM107" s="255"/>
      <c r="AN107" s="254">
        <f t="shared" si="0"/>
        <v>0</v>
      </c>
      <c r="AO107" s="255"/>
      <c r="AP107" s="255"/>
      <c r="AQ107" s="102" t="s">
        <v>90</v>
      </c>
      <c r="AR107" s="57"/>
      <c r="AS107" s="103">
        <v>0</v>
      </c>
      <c r="AT107" s="104">
        <f t="shared" si="1"/>
        <v>0</v>
      </c>
      <c r="AU107" s="105">
        <f>'01 - Kreativka'!P123</f>
        <v>0</v>
      </c>
      <c r="AV107" s="104">
        <f>'01 - Kreativka'!J35</f>
        <v>0</v>
      </c>
      <c r="AW107" s="104">
        <f>'01 - Kreativka'!J36</f>
        <v>0</v>
      </c>
      <c r="AX107" s="104">
        <f>'01 - Kreativka'!J37</f>
        <v>0</v>
      </c>
      <c r="AY107" s="104">
        <f>'01 - Kreativka'!J38</f>
        <v>0</v>
      </c>
      <c r="AZ107" s="104">
        <f>'01 - Kreativka'!F35</f>
        <v>0</v>
      </c>
      <c r="BA107" s="104">
        <f>'01 - Kreativka'!F36</f>
        <v>0</v>
      </c>
      <c r="BB107" s="104">
        <f>'01 - Kreativka'!F37</f>
        <v>0</v>
      </c>
      <c r="BC107" s="104">
        <f>'01 - Kreativka'!F38</f>
        <v>0</v>
      </c>
      <c r="BD107" s="106">
        <f>'01 - Kreativka'!F39</f>
        <v>0</v>
      </c>
      <c r="BT107" s="107" t="s">
        <v>86</v>
      </c>
      <c r="BV107" s="107" t="s">
        <v>79</v>
      </c>
      <c r="BW107" s="107" t="s">
        <v>123</v>
      </c>
      <c r="BX107" s="107" t="s">
        <v>121</v>
      </c>
      <c r="CL107" s="107" t="s">
        <v>1</v>
      </c>
    </row>
    <row r="108" spans="1:90" s="4" customFormat="1" ht="16.5" customHeight="1">
      <c r="A108" s="100" t="s">
        <v>87</v>
      </c>
      <c r="B108" s="55"/>
      <c r="C108" s="101"/>
      <c r="D108" s="101"/>
      <c r="E108" s="229" t="s">
        <v>98</v>
      </c>
      <c r="F108" s="229"/>
      <c r="G108" s="229"/>
      <c r="H108" s="229"/>
      <c r="I108" s="229"/>
      <c r="J108" s="101"/>
      <c r="K108" s="229" t="s">
        <v>124</v>
      </c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54">
        <f>'02 - Pole dance'!J32</f>
        <v>0</v>
      </c>
      <c r="AH108" s="255"/>
      <c r="AI108" s="255"/>
      <c r="AJ108" s="255"/>
      <c r="AK108" s="255"/>
      <c r="AL108" s="255"/>
      <c r="AM108" s="255"/>
      <c r="AN108" s="254">
        <f t="shared" si="0"/>
        <v>0</v>
      </c>
      <c r="AO108" s="255"/>
      <c r="AP108" s="255"/>
      <c r="AQ108" s="102" t="s">
        <v>90</v>
      </c>
      <c r="AR108" s="57"/>
      <c r="AS108" s="103">
        <v>0</v>
      </c>
      <c r="AT108" s="104">
        <f t="shared" si="1"/>
        <v>0</v>
      </c>
      <c r="AU108" s="105">
        <f>'02 - Pole dance'!P123</f>
        <v>0</v>
      </c>
      <c r="AV108" s="104">
        <f>'02 - Pole dance'!J35</f>
        <v>0</v>
      </c>
      <c r="AW108" s="104">
        <f>'02 - Pole dance'!J36</f>
        <v>0</v>
      </c>
      <c r="AX108" s="104">
        <f>'02 - Pole dance'!J37</f>
        <v>0</v>
      </c>
      <c r="AY108" s="104">
        <f>'02 - Pole dance'!J38</f>
        <v>0</v>
      </c>
      <c r="AZ108" s="104">
        <f>'02 - Pole dance'!F35</f>
        <v>0</v>
      </c>
      <c r="BA108" s="104">
        <f>'02 - Pole dance'!F36</f>
        <v>0</v>
      </c>
      <c r="BB108" s="104">
        <f>'02 - Pole dance'!F37</f>
        <v>0</v>
      </c>
      <c r="BC108" s="104">
        <f>'02 - Pole dance'!F38</f>
        <v>0</v>
      </c>
      <c r="BD108" s="106">
        <f>'02 - Pole dance'!F39</f>
        <v>0</v>
      </c>
      <c r="BT108" s="107" t="s">
        <v>86</v>
      </c>
      <c r="BV108" s="107" t="s">
        <v>79</v>
      </c>
      <c r="BW108" s="107" t="s">
        <v>125</v>
      </c>
      <c r="BX108" s="107" t="s">
        <v>121</v>
      </c>
      <c r="CL108" s="107" t="s">
        <v>1</v>
      </c>
    </row>
    <row r="109" spans="1:90" s="4" customFormat="1" ht="16.5" customHeight="1">
      <c r="A109" s="100" t="s">
        <v>87</v>
      </c>
      <c r="B109" s="55"/>
      <c r="C109" s="101"/>
      <c r="D109" s="101"/>
      <c r="E109" s="229" t="s">
        <v>110</v>
      </c>
      <c r="F109" s="229"/>
      <c r="G109" s="229"/>
      <c r="H109" s="229"/>
      <c r="I109" s="229"/>
      <c r="J109" s="101"/>
      <c r="K109" s="229" t="s">
        <v>126</v>
      </c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54">
        <f>'03 - Srovnání podlahy kre...'!J32</f>
        <v>0</v>
      </c>
      <c r="AH109" s="255"/>
      <c r="AI109" s="255"/>
      <c r="AJ109" s="255"/>
      <c r="AK109" s="255"/>
      <c r="AL109" s="255"/>
      <c r="AM109" s="255"/>
      <c r="AN109" s="254">
        <f t="shared" si="0"/>
        <v>0</v>
      </c>
      <c r="AO109" s="255"/>
      <c r="AP109" s="255"/>
      <c r="AQ109" s="102" t="s">
        <v>90</v>
      </c>
      <c r="AR109" s="57"/>
      <c r="AS109" s="108">
        <v>0</v>
      </c>
      <c r="AT109" s="109">
        <f t="shared" si="1"/>
        <v>0</v>
      </c>
      <c r="AU109" s="110">
        <f>'03 - Srovnání podlahy kre...'!P123</f>
        <v>0</v>
      </c>
      <c r="AV109" s="109">
        <f>'03 - Srovnání podlahy kre...'!J35</f>
        <v>0</v>
      </c>
      <c r="AW109" s="109">
        <f>'03 - Srovnání podlahy kre...'!J36</f>
        <v>0</v>
      </c>
      <c r="AX109" s="109">
        <f>'03 - Srovnání podlahy kre...'!J37</f>
        <v>0</v>
      </c>
      <c r="AY109" s="109">
        <f>'03 - Srovnání podlahy kre...'!J38</f>
        <v>0</v>
      </c>
      <c r="AZ109" s="109">
        <f>'03 - Srovnání podlahy kre...'!F35</f>
        <v>0</v>
      </c>
      <c r="BA109" s="109">
        <f>'03 - Srovnání podlahy kre...'!F36</f>
        <v>0</v>
      </c>
      <c r="BB109" s="109">
        <f>'03 - Srovnání podlahy kre...'!F37</f>
        <v>0</v>
      </c>
      <c r="BC109" s="109">
        <f>'03 - Srovnání podlahy kre...'!F38</f>
        <v>0</v>
      </c>
      <c r="BD109" s="111">
        <f>'03 - Srovnání podlahy kre...'!F39</f>
        <v>0</v>
      </c>
      <c r="BT109" s="107" t="s">
        <v>86</v>
      </c>
      <c r="BV109" s="107" t="s">
        <v>79</v>
      </c>
      <c r="BW109" s="107" t="s">
        <v>127</v>
      </c>
      <c r="BX109" s="107" t="s">
        <v>121</v>
      </c>
      <c r="CL109" s="107" t="s">
        <v>1</v>
      </c>
    </row>
    <row r="110" spans="1:57" s="2" customFormat="1" ht="30" customHeight="1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6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</row>
    <row r="111" spans="1:57" s="2" customFormat="1" ht="6.95" customHeight="1">
      <c r="A111" s="31"/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36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</row>
  </sheetData>
  <sheetProtection algorithmName="SHA-512" hashValue="si++dS6xyyF9Kfvf9d9Q4LvAV0pE9cG3GoFcQ5osGGkeAE0p6Njp2jIntPiJBvISqMvnANsROZLVjhIT6ADJDA==" saltValue="Umnz0o0lBw4wLI37iMZN8C92hDFMjuvnpN/YAaeMoOq9A1OE3Fu0FU3L08Vshpvsfe70pQ/DIg0aTZJH515UCg==" spinCount="100000" sheet="1" objects="1" scenarios="1" formatColumns="0" formatRows="0"/>
  <mergeCells count="98">
    <mergeCell ref="AN109:AP109"/>
    <mergeCell ref="AG109:AM109"/>
    <mergeCell ref="AN94:AP94"/>
    <mergeCell ref="AN106:AP106"/>
    <mergeCell ref="AG106:AM106"/>
    <mergeCell ref="AN107:AP107"/>
    <mergeCell ref="AG107:AM107"/>
    <mergeCell ref="AN108:AP108"/>
    <mergeCell ref="AG108:AM108"/>
    <mergeCell ref="AN102:AP102"/>
    <mergeCell ref="AN98:AP98"/>
    <mergeCell ref="AS89:AT91"/>
    <mergeCell ref="AN105:AP105"/>
    <mergeCell ref="AG105:AM105"/>
    <mergeCell ref="AK35:AO35"/>
    <mergeCell ref="X35:AB35"/>
    <mergeCell ref="AR2:BE2"/>
    <mergeCell ref="AG102:AM102"/>
    <mergeCell ref="AG103:AM103"/>
    <mergeCell ref="AG100:AM100"/>
    <mergeCell ref="AG101:AM101"/>
    <mergeCell ref="AG98:AM98"/>
    <mergeCell ref="AG97:AM97"/>
    <mergeCell ref="AG96:AM96"/>
    <mergeCell ref="AG95:AM95"/>
    <mergeCell ref="AG99:AM99"/>
    <mergeCell ref="AG92:AM92"/>
    <mergeCell ref="AM87:AN87"/>
    <mergeCell ref="AM89:AP89"/>
    <mergeCell ref="AM90:AP90"/>
    <mergeCell ref="L32:P32"/>
    <mergeCell ref="W32:AE32"/>
    <mergeCell ref="AK32:AO32"/>
    <mergeCell ref="L33:P33"/>
    <mergeCell ref="AK33:AO33"/>
    <mergeCell ref="W33:AE33"/>
    <mergeCell ref="AK30:AO30"/>
    <mergeCell ref="L30:P30"/>
    <mergeCell ref="AK31:AO31"/>
    <mergeCell ref="W31:AE31"/>
    <mergeCell ref="L31:P31"/>
    <mergeCell ref="E109:I109"/>
    <mergeCell ref="K109:AF109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D106:H106"/>
    <mergeCell ref="J106:AF106"/>
    <mergeCell ref="E107:I107"/>
    <mergeCell ref="K107:AF107"/>
    <mergeCell ref="E108:I108"/>
    <mergeCell ref="K108:AF108"/>
    <mergeCell ref="K104:AF104"/>
    <mergeCell ref="K102:AF102"/>
    <mergeCell ref="K97:AF97"/>
    <mergeCell ref="L85:AO85"/>
    <mergeCell ref="E105:I105"/>
    <mergeCell ref="K105:AF105"/>
    <mergeCell ref="AG104:AM104"/>
    <mergeCell ref="AN99:AP99"/>
    <mergeCell ref="AN104:AP104"/>
    <mergeCell ref="AN103:AP103"/>
    <mergeCell ref="AN92:AP92"/>
    <mergeCell ref="AN95:AP95"/>
    <mergeCell ref="AN101:AP101"/>
    <mergeCell ref="AN96:AP96"/>
    <mergeCell ref="AN100:AP100"/>
    <mergeCell ref="AN97:AP97"/>
    <mergeCell ref="E104:I104"/>
    <mergeCell ref="E97:I97"/>
    <mergeCell ref="E96:I96"/>
    <mergeCell ref="E102:I102"/>
    <mergeCell ref="E98:I98"/>
    <mergeCell ref="E100:I100"/>
    <mergeCell ref="C92:G92"/>
    <mergeCell ref="D103:H103"/>
    <mergeCell ref="D95:H95"/>
    <mergeCell ref="D99:H99"/>
    <mergeCell ref="E101:I101"/>
    <mergeCell ref="I92:AF92"/>
    <mergeCell ref="J95:AF95"/>
    <mergeCell ref="J103:AF103"/>
    <mergeCell ref="J99:AF99"/>
    <mergeCell ref="K100:AF100"/>
    <mergeCell ref="K96:AF96"/>
    <mergeCell ref="K101:AF101"/>
    <mergeCell ref="K98:AF98"/>
  </mergeCells>
  <hyperlinks>
    <hyperlink ref="A96" location="'01-15 - Místnost č. 15'!C2" display="/"/>
    <hyperlink ref="A97" location="'01-17 - Místnost č. 17'!C2" display="/"/>
    <hyperlink ref="A98" location="'01-21 - Místnost č. 21'!C2" display="/"/>
    <hyperlink ref="A100" location="'02-139 - Místnost č. 139 ...'!C2" display="/"/>
    <hyperlink ref="A101" location="'02-140 - Místnost č. 140 ...'!C2" display="/"/>
    <hyperlink ref="A102" location="'02-119 - Místnost č. 119 ...'!C2" display="/"/>
    <hyperlink ref="A104" location="'03-01 - Žabičky'!C2" display="/"/>
    <hyperlink ref="A105" location="'03-02 - Kapičky'!C2" display="/"/>
    <hyperlink ref="A107" location="'01 - Kreativka'!C2" display="/"/>
    <hyperlink ref="A108" location="'02 - Pole dance'!C2" display="/"/>
    <hyperlink ref="A109" location="'03 - Srovnání podlahy kr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4" t="s">
        <v>123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7"/>
      <c r="AT3" s="14" t="s">
        <v>86</v>
      </c>
    </row>
    <row r="4" spans="2:46" s="1" customFormat="1" ht="24.95" customHeight="1">
      <c r="B4" s="17"/>
      <c r="D4" s="114" t="s">
        <v>128</v>
      </c>
      <c r="L4" s="17"/>
      <c r="M4" s="115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16" t="s">
        <v>16</v>
      </c>
      <c r="L6" s="17"/>
    </row>
    <row r="7" spans="2:12" s="1" customFormat="1" ht="26.25" customHeight="1">
      <c r="B7" s="17"/>
      <c r="E7" s="271" t="str">
        <f>'Rekapitulace stavby'!K6</f>
        <v>VÝMĚNA NÁŠLAPNÝCH VRSTEV, VÝMALBA S VÝMĚNA DVEŘÍ V ZŠ A MŠ V KOPŘIVNICI</v>
      </c>
      <c r="F7" s="272"/>
      <c r="G7" s="272"/>
      <c r="H7" s="272"/>
      <c r="L7" s="17"/>
    </row>
    <row r="8" spans="2:12" s="1" customFormat="1" ht="12" customHeight="1">
      <c r="B8" s="17"/>
      <c r="D8" s="116" t="s">
        <v>129</v>
      </c>
      <c r="L8" s="17"/>
    </row>
    <row r="9" spans="1:31" s="2" customFormat="1" ht="16.5" customHeight="1">
      <c r="A9" s="31"/>
      <c r="B9" s="36"/>
      <c r="C9" s="31"/>
      <c r="D9" s="31"/>
      <c r="E9" s="271" t="s">
        <v>446</v>
      </c>
      <c r="F9" s="273"/>
      <c r="G9" s="273"/>
      <c r="H9" s="273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6" t="s">
        <v>131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274" t="s">
        <v>447</v>
      </c>
      <c r="F11" s="273"/>
      <c r="G11" s="273"/>
      <c r="H11" s="273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6" t="s">
        <v>18</v>
      </c>
      <c r="E13" s="31"/>
      <c r="F13" s="107" t="s">
        <v>1</v>
      </c>
      <c r="G13" s="31"/>
      <c r="H13" s="31"/>
      <c r="I13" s="116" t="s">
        <v>19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6" t="s">
        <v>20</v>
      </c>
      <c r="E14" s="31"/>
      <c r="F14" s="107" t="s">
        <v>21</v>
      </c>
      <c r="G14" s="31"/>
      <c r="H14" s="31"/>
      <c r="I14" s="116" t="s">
        <v>22</v>
      </c>
      <c r="J14" s="117" t="str">
        <f>'Rekapitulace stavby'!AN8</f>
        <v>27. 3. 2024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6" t="s">
        <v>24</v>
      </c>
      <c r="E16" s="31"/>
      <c r="F16" s="31"/>
      <c r="G16" s="31"/>
      <c r="H16" s="31"/>
      <c r="I16" s="116" t="s">
        <v>25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26</v>
      </c>
      <c r="F17" s="31"/>
      <c r="G17" s="31"/>
      <c r="H17" s="31"/>
      <c r="I17" s="116" t="s">
        <v>27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6" t="s">
        <v>28</v>
      </c>
      <c r="E19" s="31"/>
      <c r="F19" s="31"/>
      <c r="G19" s="31"/>
      <c r="H19" s="31"/>
      <c r="I19" s="116" t="s">
        <v>25</v>
      </c>
      <c r="J19" s="27" t="str">
        <f>'Rekapitulace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75" t="str">
        <f>'Rekapitulace stavby'!E14</f>
        <v>Vyplň údaj</v>
      </c>
      <c r="F20" s="276"/>
      <c r="G20" s="276"/>
      <c r="H20" s="276"/>
      <c r="I20" s="116" t="s">
        <v>27</v>
      </c>
      <c r="J20" s="27" t="str">
        <f>'Rekapitulace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6" t="s">
        <v>30</v>
      </c>
      <c r="E22" s="31"/>
      <c r="F22" s="31"/>
      <c r="G22" s="31"/>
      <c r="H22" s="31"/>
      <c r="I22" s="116" t="s">
        <v>25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31</v>
      </c>
      <c r="F23" s="31"/>
      <c r="G23" s="31"/>
      <c r="H23" s="31"/>
      <c r="I23" s="116" t="s">
        <v>27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6" t="s">
        <v>33</v>
      </c>
      <c r="E25" s="31"/>
      <c r="F25" s="31"/>
      <c r="G25" s="31"/>
      <c r="H25" s="31"/>
      <c r="I25" s="116" t="s">
        <v>25</v>
      </c>
      <c r="J25" s="107" t="s">
        <v>34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35</v>
      </c>
      <c r="F26" s="31"/>
      <c r="G26" s="31"/>
      <c r="H26" s="31"/>
      <c r="I26" s="116" t="s">
        <v>27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6" t="s">
        <v>36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18"/>
      <c r="B29" s="119"/>
      <c r="C29" s="118"/>
      <c r="D29" s="118"/>
      <c r="E29" s="277" t="s">
        <v>1</v>
      </c>
      <c r="F29" s="277"/>
      <c r="G29" s="277"/>
      <c r="H29" s="277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1"/>
      <c r="E31" s="121"/>
      <c r="F31" s="121"/>
      <c r="G31" s="121"/>
      <c r="H31" s="121"/>
      <c r="I31" s="121"/>
      <c r="J31" s="121"/>
      <c r="K31" s="12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2" t="s">
        <v>37</v>
      </c>
      <c r="E32" s="31"/>
      <c r="F32" s="31"/>
      <c r="G32" s="31"/>
      <c r="H32" s="31"/>
      <c r="I32" s="31"/>
      <c r="J32" s="123">
        <f>ROUND(J123,2)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1"/>
      <c r="E33" s="121"/>
      <c r="F33" s="121"/>
      <c r="G33" s="121"/>
      <c r="H33" s="121"/>
      <c r="I33" s="121"/>
      <c r="J33" s="121"/>
      <c r="K33" s="12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4" t="s">
        <v>39</v>
      </c>
      <c r="G34" s="31"/>
      <c r="H34" s="31"/>
      <c r="I34" s="124" t="s">
        <v>38</v>
      </c>
      <c r="J34" s="124" t="s">
        <v>40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5" t="s">
        <v>41</v>
      </c>
      <c r="E35" s="116" t="s">
        <v>42</v>
      </c>
      <c r="F35" s="126">
        <f>ROUND((SUM(BE123:BE161)),2)</f>
        <v>0</v>
      </c>
      <c r="G35" s="31"/>
      <c r="H35" s="31"/>
      <c r="I35" s="127">
        <v>0.21</v>
      </c>
      <c r="J35" s="126">
        <f>ROUND(((SUM(BE123:BE161))*I35),2)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6" t="s">
        <v>43</v>
      </c>
      <c r="F36" s="126">
        <f>ROUND((SUM(BF123:BF161)),2)</f>
        <v>0</v>
      </c>
      <c r="G36" s="31"/>
      <c r="H36" s="31"/>
      <c r="I36" s="127">
        <v>0.12</v>
      </c>
      <c r="J36" s="126">
        <f>ROUND(((SUM(BF123:BF161))*I36),2)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6" t="s">
        <v>44</v>
      </c>
      <c r="F37" s="126">
        <f>ROUND((SUM(BG123:BG161)),2)</f>
        <v>0</v>
      </c>
      <c r="G37" s="31"/>
      <c r="H37" s="31"/>
      <c r="I37" s="127">
        <v>0.21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16" t="s">
        <v>45</v>
      </c>
      <c r="F38" s="126">
        <f>ROUND((SUM(BH123:BH161)),2)</f>
        <v>0</v>
      </c>
      <c r="G38" s="31"/>
      <c r="H38" s="31"/>
      <c r="I38" s="127">
        <v>0.12</v>
      </c>
      <c r="J38" s="126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6" t="s">
        <v>46</v>
      </c>
      <c r="F39" s="126">
        <f>ROUND((SUM(BI123:BI161)),2)</f>
        <v>0</v>
      </c>
      <c r="G39" s="31"/>
      <c r="H39" s="31"/>
      <c r="I39" s="127">
        <v>0</v>
      </c>
      <c r="J39" s="126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28"/>
      <c r="D41" s="129" t="s">
        <v>47</v>
      </c>
      <c r="E41" s="130"/>
      <c r="F41" s="130"/>
      <c r="G41" s="131" t="s">
        <v>48</v>
      </c>
      <c r="H41" s="132" t="s">
        <v>49</v>
      </c>
      <c r="I41" s="130"/>
      <c r="J41" s="133">
        <f>SUM(J32:J39)</f>
        <v>0</v>
      </c>
      <c r="K41" s="134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35" t="s">
        <v>50</v>
      </c>
      <c r="E50" s="136"/>
      <c r="F50" s="136"/>
      <c r="G50" s="135" t="s">
        <v>51</v>
      </c>
      <c r="H50" s="136"/>
      <c r="I50" s="136"/>
      <c r="J50" s="136"/>
      <c r="K50" s="136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7" t="s">
        <v>52</v>
      </c>
      <c r="E61" s="138"/>
      <c r="F61" s="139" t="s">
        <v>53</v>
      </c>
      <c r="G61" s="137" t="s">
        <v>52</v>
      </c>
      <c r="H61" s="138"/>
      <c r="I61" s="138"/>
      <c r="J61" s="140" t="s">
        <v>53</v>
      </c>
      <c r="K61" s="138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35" t="s">
        <v>54</v>
      </c>
      <c r="E65" s="141"/>
      <c r="F65" s="141"/>
      <c r="G65" s="135" t="s">
        <v>55</v>
      </c>
      <c r="H65" s="141"/>
      <c r="I65" s="141"/>
      <c r="J65" s="141"/>
      <c r="K65" s="14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7" t="s">
        <v>52</v>
      </c>
      <c r="E76" s="138"/>
      <c r="F76" s="139" t="s">
        <v>53</v>
      </c>
      <c r="G76" s="137" t="s">
        <v>52</v>
      </c>
      <c r="H76" s="138"/>
      <c r="I76" s="138"/>
      <c r="J76" s="140" t="s">
        <v>53</v>
      </c>
      <c r="K76" s="138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133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6.25" customHeight="1">
      <c r="A85" s="31"/>
      <c r="B85" s="32"/>
      <c r="C85" s="33"/>
      <c r="D85" s="33"/>
      <c r="E85" s="278" t="str">
        <f>E7</f>
        <v>VÝMĚNA NÁŠLAPNÝCH VRSTEV, VÝMALBA S VÝMĚNA DVEŘÍ V ZŠ A MŠ V KOPŘIVNICI</v>
      </c>
      <c r="F85" s="279"/>
      <c r="G85" s="279"/>
      <c r="H85" s="279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>
      <c r="B86" s="18"/>
      <c r="C86" s="26" t="s">
        <v>129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78" t="s">
        <v>446</v>
      </c>
      <c r="F87" s="280"/>
      <c r="G87" s="280"/>
      <c r="H87" s="280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131</v>
      </c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31" t="str">
        <f>E11</f>
        <v>01 - Kreativka</v>
      </c>
      <c r="F89" s="280"/>
      <c r="G89" s="280"/>
      <c r="H89" s="280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20</v>
      </c>
      <c r="D91" s="33"/>
      <c r="E91" s="33"/>
      <c r="F91" s="24" t="str">
        <f>F14</f>
        <v xml:space="preserve"> </v>
      </c>
      <c r="G91" s="33"/>
      <c r="H91" s="33"/>
      <c r="I91" s="26" t="s">
        <v>22</v>
      </c>
      <c r="J91" s="63" t="str">
        <f>IF(J14="","",J14)</f>
        <v>27. 3. 2024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24</v>
      </c>
      <c r="D93" s="33"/>
      <c r="E93" s="33"/>
      <c r="F93" s="24" t="str">
        <f>E17</f>
        <v>Město Kopřivnice</v>
      </c>
      <c r="G93" s="33"/>
      <c r="H93" s="33"/>
      <c r="I93" s="26" t="s">
        <v>30</v>
      </c>
      <c r="J93" s="29" t="str">
        <f>E23</f>
        <v>Ing. Jan Stuchlík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28</v>
      </c>
      <c r="D94" s="33"/>
      <c r="E94" s="33"/>
      <c r="F94" s="24" t="str">
        <f>IF(E20="","",E20)</f>
        <v>Vyplň údaj</v>
      </c>
      <c r="G94" s="33"/>
      <c r="H94" s="33"/>
      <c r="I94" s="26" t="s">
        <v>33</v>
      </c>
      <c r="J94" s="29" t="str">
        <f>E26</f>
        <v>Ladislav Pekárek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46" t="s">
        <v>134</v>
      </c>
      <c r="D96" s="147"/>
      <c r="E96" s="147"/>
      <c r="F96" s="147"/>
      <c r="G96" s="147"/>
      <c r="H96" s="147"/>
      <c r="I96" s="147"/>
      <c r="J96" s="148" t="s">
        <v>135</v>
      </c>
      <c r="K96" s="147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49" t="s">
        <v>136</v>
      </c>
      <c r="D98" s="33"/>
      <c r="E98" s="33"/>
      <c r="F98" s="33"/>
      <c r="G98" s="33"/>
      <c r="H98" s="33"/>
      <c r="I98" s="33"/>
      <c r="J98" s="81">
        <f>J123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137</v>
      </c>
    </row>
    <row r="99" spans="2:12" s="9" customFormat="1" ht="24.95" customHeight="1">
      <c r="B99" s="150"/>
      <c r="C99" s="151"/>
      <c r="D99" s="152" t="s">
        <v>138</v>
      </c>
      <c r="E99" s="153"/>
      <c r="F99" s="153"/>
      <c r="G99" s="153"/>
      <c r="H99" s="153"/>
      <c r="I99" s="153"/>
      <c r="J99" s="154">
        <f>J124</f>
        <v>0</v>
      </c>
      <c r="K99" s="151"/>
      <c r="L99" s="155"/>
    </row>
    <row r="100" spans="2:12" s="9" customFormat="1" ht="24.95" customHeight="1">
      <c r="B100" s="150"/>
      <c r="C100" s="151"/>
      <c r="D100" s="152" t="s">
        <v>139</v>
      </c>
      <c r="E100" s="153"/>
      <c r="F100" s="153"/>
      <c r="G100" s="153"/>
      <c r="H100" s="153"/>
      <c r="I100" s="153"/>
      <c r="J100" s="154">
        <f>J134</f>
        <v>0</v>
      </c>
      <c r="K100" s="151"/>
      <c r="L100" s="155"/>
    </row>
    <row r="101" spans="2:12" s="9" customFormat="1" ht="24.95" customHeight="1">
      <c r="B101" s="150"/>
      <c r="C101" s="151"/>
      <c r="D101" s="152" t="s">
        <v>140</v>
      </c>
      <c r="E101" s="153"/>
      <c r="F101" s="153"/>
      <c r="G101" s="153"/>
      <c r="H101" s="153"/>
      <c r="I101" s="153"/>
      <c r="J101" s="154">
        <f>J137</f>
        <v>0</v>
      </c>
      <c r="K101" s="151"/>
      <c r="L101" s="155"/>
    </row>
    <row r="102" spans="1:31" s="2" customFormat="1" ht="21.75" customHeight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customHeight="1">
      <c r="A103" s="31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7" spans="1:31" s="2" customFormat="1" ht="6.95" customHeight="1">
      <c r="A107" s="31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5" customHeight="1">
      <c r="A108" s="31"/>
      <c r="B108" s="32"/>
      <c r="C108" s="20" t="s">
        <v>141</v>
      </c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16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6.25" customHeight="1">
      <c r="A111" s="31"/>
      <c r="B111" s="32"/>
      <c r="C111" s="33"/>
      <c r="D111" s="33"/>
      <c r="E111" s="278" t="str">
        <f>E7</f>
        <v>VÝMĚNA NÁŠLAPNÝCH VRSTEV, VÝMALBA S VÝMĚNA DVEŘÍ V ZŠ A MŠ V KOPŘIVNICI</v>
      </c>
      <c r="F111" s="279"/>
      <c r="G111" s="279"/>
      <c r="H111" s="279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2:12" s="1" customFormat="1" ht="12" customHeight="1">
      <c r="B112" s="18"/>
      <c r="C112" s="26" t="s">
        <v>129</v>
      </c>
      <c r="D112" s="19"/>
      <c r="E112" s="19"/>
      <c r="F112" s="19"/>
      <c r="G112" s="19"/>
      <c r="H112" s="19"/>
      <c r="I112" s="19"/>
      <c r="J112" s="19"/>
      <c r="K112" s="19"/>
      <c r="L112" s="17"/>
    </row>
    <row r="113" spans="1:31" s="2" customFormat="1" ht="16.5" customHeight="1">
      <c r="A113" s="31"/>
      <c r="B113" s="32"/>
      <c r="C113" s="33"/>
      <c r="D113" s="33"/>
      <c r="E113" s="278" t="s">
        <v>446</v>
      </c>
      <c r="F113" s="280"/>
      <c r="G113" s="280"/>
      <c r="H113" s="280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131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3"/>
      <c r="D115" s="33"/>
      <c r="E115" s="231" t="str">
        <f>E11</f>
        <v>01 - Kreativka</v>
      </c>
      <c r="F115" s="280"/>
      <c r="G115" s="280"/>
      <c r="H115" s="280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20</v>
      </c>
      <c r="D117" s="33"/>
      <c r="E117" s="33"/>
      <c r="F117" s="24" t="str">
        <f>F14</f>
        <v xml:space="preserve"> </v>
      </c>
      <c r="G117" s="33"/>
      <c r="H117" s="33"/>
      <c r="I117" s="26" t="s">
        <v>22</v>
      </c>
      <c r="J117" s="63" t="str">
        <f>IF(J14="","",J14)</f>
        <v>27. 3. 2024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5.2" customHeight="1">
      <c r="A119" s="31"/>
      <c r="B119" s="32"/>
      <c r="C119" s="26" t="s">
        <v>24</v>
      </c>
      <c r="D119" s="33"/>
      <c r="E119" s="33"/>
      <c r="F119" s="24" t="str">
        <f>E17</f>
        <v>Město Kopřivnice</v>
      </c>
      <c r="G119" s="33"/>
      <c r="H119" s="33"/>
      <c r="I119" s="26" t="s">
        <v>30</v>
      </c>
      <c r="J119" s="29" t="str">
        <f>E23</f>
        <v>Ing. Jan Stuchlík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5.2" customHeight="1">
      <c r="A120" s="31"/>
      <c r="B120" s="32"/>
      <c r="C120" s="26" t="s">
        <v>28</v>
      </c>
      <c r="D120" s="33"/>
      <c r="E120" s="33"/>
      <c r="F120" s="24" t="str">
        <f>IF(E20="","",E20)</f>
        <v>Vyplň údaj</v>
      </c>
      <c r="G120" s="33"/>
      <c r="H120" s="33"/>
      <c r="I120" s="26" t="s">
        <v>33</v>
      </c>
      <c r="J120" s="29" t="str">
        <f>E26</f>
        <v>Ladislav Pekárek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0.3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0" customFormat="1" ht="29.25" customHeight="1">
      <c r="A122" s="156"/>
      <c r="B122" s="157"/>
      <c r="C122" s="158" t="s">
        <v>142</v>
      </c>
      <c r="D122" s="159" t="s">
        <v>62</v>
      </c>
      <c r="E122" s="159" t="s">
        <v>58</v>
      </c>
      <c r="F122" s="159" t="s">
        <v>59</v>
      </c>
      <c r="G122" s="159" t="s">
        <v>143</v>
      </c>
      <c r="H122" s="159" t="s">
        <v>144</v>
      </c>
      <c r="I122" s="159" t="s">
        <v>145</v>
      </c>
      <c r="J122" s="159" t="s">
        <v>135</v>
      </c>
      <c r="K122" s="160" t="s">
        <v>146</v>
      </c>
      <c r="L122" s="161"/>
      <c r="M122" s="72" t="s">
        <v>1</v>
      </c>
      <c r="N122" s="73" t="s">
        <v>41</v>
      </c>
      <c r="O122" s="73" t="s">
        <v>147</v>
      </c>
      <c r="P122" s="73" t="s">
        <v>148</v>
      </c>
      <c r="Q122" s="73" t="s">
        <v>149</v>
      </c>
      <c r="R122" s="73" t="s">
        <v>150</v>
      </c>
      <c r="S122" s="73" t="s">
        <v>151</v>
      </c>
      <c r="T122" s="74" t="s">
        <v>152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9" customHeight="1">
      <c r="A123" s="31"/>
      <c r="B123" s="32"/>
      <c r="C123" s="79" t="s">
        <v>153</v>
      </c>
      <c r="D123" s="33"/>
      <c r="E123" s="33"/>
      <c r="F123" s="33"/>
      <c r="G123" s="33"/>
      <c r="H123" s="33"/>
      <c r="I123" s="33"/>
      <c r="J123" s="162">
        <f>BK123</f>
        <v>0</v>
      </c>
      <c r="K123" s="33"/>
      <c r="L123" s="36"/>
      <c r="M123" s="75"/>
      <c r="N123" s="163"/>
      <c r="O123" s="76"/>
      <c r="P123" s="164">
        <f>P124+P134+P137</f>
        <v>0</v>
      </c>
      <c r="Q123" s="76"/>
      <c r="R123" s="164">
        <f>R124+R134+R137</f>
        <v>0.75733764</v>
      </c>
      <c r="S123" s="76"/>
      <c r="T123" s="165">
        <f>T124+T134+T137</f>
        <v>0.22164999999999999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4" t="s">
        <v>76</v>
      </c>
      <c r="AU123" s="14" t="s">
        <v>137</v>
      </c>
      <c r="BK123" s="166">
        <f>BK124+BK134+BK137</f>
        <v>0</v>
      </c>
    </row>
    <row r="124" spans="2:63" s="11" customFormat="1" ht="25.9" customHeight="1">
      <c r="B124" s="167"/>
      <c r="C124" s="168"/>
      <c r="D124" s="169" t="s">
        <v>76</v>
      </c>
      <c r="E124" s="170" t="s">
        <v>154</v>
      </c>
      <c r="F124" s="170" t="s">
        <v>155</v>
      </c>
      <c r="G124" s="168"/>
      <c r="H124" s="168"/>
      <c r="I124" s="171"/>
      <c r="J124" s="172">
        <f>BK124</f>
        <v>0</v>
      </c>
      <c r="K124" s="168"/>
      <c r="L124" s="173"/>
      <c r="M124" s="174"/>
      <c r="N124" s="175"/>
      <c r="O124" s="175"/>
      <c r="P124" s="176">
        <f>SUM(P125:P133)</f>
        <v>0</v>
      </c>
      <c r="Q124" s="175"/>
      <c r="R124" s="176">
        <f>SUM(R125:R133)</f>
        <v>0</v>
      </c>
      <c r="S124" s="175"/>
      <c r="T124" s="177">
        <f>SUM(T125:T133)</f>
        <v>0</v>
      </c>
      <c r="AR124" s="178" t="s">
        <v>84</v>
      </c>
      <c r="AT124" s="179" t="s">
        <v>76</v>
      </c>
      <c r="AU124" s="179" t="s">
        <v>77</v>
      </c>
      <c r="AY124" s="178" t="s">
        <v>156</v>
      </c>
      <c r="BK124" s="180">
        <f>SUM(BK125:BK133)</f>
        <v>0</v>
      </c>
    </row>
    <row r="125" spans="1:65" s="2" customFormat="1" ht="37.9" customHeight="1">
      <c r="A125" s="31"/>
      <c r="B125" s="32"/>
      <c r="C125" s="181" t="s">
        <v>84</v>
      </c>
      <c r="D125" s="181" t="s">
        <v>157</v>
      </c>
      <c r="E125" s="182" t="s">
        <v>158</v>
      </c>
      <c r="F125" s="183" t="s">
        <v>159</v>
      </c>
      <c r="G125" s="184" t="s">
        <v>160</v>
      </c>
      <c r="H125" s="185">
        <v>0.222</v>
      </c>
      <c r="I125" s="186"/>
      <c r="J125" s="187">
        <f>ROUND(I125*H125,2)</f>
        <v>0</v>
      </c>
      <c r="K125" s="183" t="s">
        <v>161</v>
      </c>
      <c r="L125" s="36"/>
      <c r="M125" s="188" t="s">
        <v>1</v>
      </c>
      <c r="N125" s="189" t="s">
        <v>42</v>
      </c>
      <c r="O125" s="68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2" t="s">
        <v>162</v>
      </c>
      <c r="AT125" s="192" t="s">
        <v>157</v>
      </c>
      <c r="AU125" s="192" t="s">
        <v>84</v>
      </c>
      <c r="AY125" s="14" t="s">
        <v>156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4" t="s">
        <v>84</v>
      </c>
      <c r="BK125" s="193">
        <f>ROUND(I125*H125,2)</f>
        <v>0</v>
      </c>
      <c r="BL125" s="14" t="s">
        <v>162</v>
      </c>
      <c r="BM125" s="192" t="s">
        <v>448</v>
      </c>
    </row>
    <row r="126" spans="1:47" s="2" customFormat="1" ht="11.25">
      <c r="A126" s="31"/>
      <c r="B126" s="32"/>
      <c r="C126" s="33"/>
      <c r="D126" s="194" t="s">
        <v>164</v>
      </c>
      <c r="E126" s="33"/>
      <c r="F126" s="195" t="s">
        <v>165</v>
      </c>
      <c r="G126" s="33"/>
      <c r="H126" s="33"/>
      <c r="I126" s="196"/>
      <c r="J126" s="33"/>
      <c r="K126" s="33"/>
      <c r="L126" s="36"/>
      <c r="M126" s="197"/>
      <c r="N126" s="198"/>
      <c r="O126" s="68"/>
      <c r="P126" s="68"/>
      <c r="Q126" s="68"/>
      <c r="R126" s="68"/>
      <c r="S126" s="68"/>
      <c r="T126" s="69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4" t="s">
        <v>164</v>
      </c>
      <c r="AU126" s="14" t="s">
        <v>84</v>
      </c>
    </row>
    <row r="127" spans="1:65" s="2" customFormat="1" ht="33" customHeight="1">
      <c r="A127" s="31"/>
      <c r="B127" s="32"/>
      <c r="C127" s="181" t="s">
        <v>86</v>
      </c>
      <c r="D127" s="181" t="s">
        <v>157</v>
      </c>
      <c r="E127" s="182" t="s">
        <v>166</v>
      </c>
      <c r="F127" s="183" t="s">
        <v>167</v>
      </c>
      <c r="G127" s="184" t="s">
        <v>160</v>
      </c>
      <c r="H127" s="185">
        <v>0.222</v>
      </c>
      <c r="I127" s="186"/>
      <c r="J127" s="187">
        <f>ROUND(I127*H127,2)</f>
        <v>0</v>
      </c>
      <c r="K127" s="183" t="s">
        <v>161</v>
      </c>
      <c r="L127" s="36"/>
      <c r="M127" s="188" t="s">
        <v>1</v>
      </c>
      <c r="N127" s="189" t="s">
        <v>42</v>
      </c>
      <c r="O127" s="68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2" t="s">
        <v>162</v>
      </c>
      <c r="AT127" s="192" t="s">
        <v>157</v>
      </c>
      <c r="AU127" s="192" t="s">
        <v>84</v>
      </c>
      <c r="AY127" s="14" t="s">
        <v>156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4" t="s">
        <v>84</v>
      </c>
      <c r="BK127" s="193">
        <f>ROUND(I127*H127,2)</f>
        <v>0</v>
      </c>
      <c r="BL127" s="14" t="s">
        <v>162</v>
      </c>
      <c r="BM127" s="192" t="s">
        <v>449</v>
      </c>
    </row>
    <row r="128" spans="1:47" s="2" customFormat="1" ht="11.25">
      <c r="A128" s="31"/>
      <c r="B128" s="32"/>
      <c r="C128" s="33"/>
      <c r="D128" s="194" t="s">
        <v>164</v>
      </c>
      <c r="E128" s="33"/>
      <c r="F128" s="195" t="s">
        <v>169</v>
      </c>
      <c r="G128" s="33"/>
      <c r="H128" s="33"/>
      <c r="I128" s="196"/>
      <c r="J128" s="33"/>
      <c r="K128" s="33"/>
      <c r="L128" s="36"/>
      <c r="M128" s="197"/>
      <c r="N128" s="198"/>
      <c r="O128" s="68"/>
      <c r="P128" s="68"/>
      <c r="Q128" s="68"/>
      <c r="R128" s="68"/>
      <c r="S128" s="68"/>
      <c r="T128" s="69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4" t="s">
        <v>164</v>
      </c>
      <c r="AU128" s="14" t="s">
        <v>84</v>
      </c>
    </row>
    <row r="129" spans="1:65" s="2" customFormat="1" ht="44.25" customHeight="1">
      <c r="A129" s="31"/>
      <c r="B129" s="32"/>
      <c r="C129" s="181" t="s">
        <v>170</v>
      </c>
      <c r="D129" s="181" t="s">
        <v>157</v>
      </c>
      <c r="E129" s="182" t="s">
        <v>171</v>
      </c>
      <c r="F129" s="183" t="s">
        <v>172</v>
      </c>
      <c r="G129" s="184" t="s">
        <v>160</v>
      </c>
      <c r="H129" s="185">
        <v>3.108</v>
      </c>
      <c r="I129" s="186"/>
      <c r="J129" s="187">
        <f>ROUND(I129*H129,2)</f>
        <v>0</v>
      </c>
      <c r="K129" s="183" t="s">
        <v>161</v>
      </c>
      <c r="L129" s="36"/>
      <c r="M129" s="188" t="s">
        <v>1</v>
      </c>
      <c r="N129" s="189" t="s">
        <v>42</v>
      </c>
      <c r="O129" s="68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2" t="s">
        <v>162</v>
      </c>
      <c r="AT129" s="192" t="s">
        <v>157</v>
      </c>
      <c r="AU129" s="192" t="s">
        <v>84</v>
      </c>
      <c r="AY129" s="14" t="s">
        <v>156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4" t="s">
        <v>84</v>
      </c>
      <c r="BK129" s="193">
        <f>ROUND(I129*H129,2)</f>
        <v>0</v>
      </c>
      <c r="BL129" s="14" t="s">
        <v>162</v>
      </c>
      <c r="BM129" s="192" t="s">
        <v>450</v>
      </c>
    </row>
    <row r="130" spans="1:47" s="2" customFormat="1" ht="11.25">
      <c r="A130" s="31"/>
      <c r="B130" s="32"/>
      <c r="C130" s="33"/>
      <c r="D130" s="194" t="s">
        <v>164</v>
      </c>
      <c r="E130" s="33"/>
      <c r="F130" s="195" t="s">
        <v>174</v>
      </c>
      <c r="G130" s="33"/>
      <c r="H130" s="33"/>
      <c r="I130" s="196"/>
      <c r="J130" s="33"/>
      <c r="K130" s="33"/>
      <c r="L130" s="36"/>
      <c r="M130" s="197"/>
      <c r="N130" s="198"/>
      <c r="O130" s="68"/>
      <c r="P130" s="68"/>
      <c r="Q130" s="68"/>
      <c r="R130" s="68"/>
      <c r="S130" s="68"/>
      <c r="T130" s="69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4" t="s">
        <v>164</v>
      </c>
      <c r="AU130" s="14" t="s">
        <v>84</v>
      </c>
    </row>
    <row r="131" spans="2:51" s="12" customFormat="1" ht="11.25">
      <c r="B131" s="199"/>
      <c r="C131" s="200"/>
      <c r="D131" s="201" t="s">
        <v>175</v>
      </c>
      <c r="E131" s="200"/>
      <c r="F131" s="202" t="s">
        <v>451</v>
      </c>
      <c r="G131" s="200"/>
      <c r="H131" s="203">
        <v>3.108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175</v>
      </c>
      <c r="AU131" s="209" t="s">
        <v>84</v>
      </c>
      <c r="AV131" s="12" t="s">
        <v>86</v>
      </c>
      <c r="AW131" s="12" t="s">
        <v>4</v>
      </c>
      <c r="AX131" s="12" t="s">
        <v>84</v>
      </c>
      <c r="AY131" s="209" t="s">
        <v>156</v>
      </c>
    </row>
    <row r="132" spans="1:65" s="2" customFormat="1" ht="44.25" customHeight="1">
      <c r="A132" s="31"/>
      <c r="B132" s="32"/>
      <c r="C132" s="181" t="s">
        <v>162</v>
      </c>
      <c r="D132" s="181" t="s">
        <v>157</v>
      </c>
      <c r="E132" s="182" t="s">
        <v>177</v>
      </c>
      <c r="F132" s="183" t="s">
        <v>178</v>
      </c>
      <c r="G132" s="184" t="s">
        <v>160</v>
      </c>
      <c r="H132" s="185">
        <v>0.222</v>
      </c>
      <c r="I132" s="186"/>
      <c r="J132" s="187">
        <f>ROUND(I132*H132,2)</f>
        <v>0</v>
      </c>
      <c r="K132" s="183" t="s">
        <v>161</v>
      </c>
      <c r="L132" s="36"/>
      <c r="M132" s="188" t="s">
        <v>1</v>
      </c>
      <c r="N132" s="189" t="s">
        <v>42</v>
      </c>
      <c r="O132" s="68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2" t="s">
        <v>162</v>
      </c>
      <c r="AT132" s="192" t="s">
        <v>157</v>
      </c>
      <c r="AU132" s="192" t="s">
        <v>84</v>
      </c>
      <c r="AY132" s="14" t="s">
        <v>156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4" t="s">
        <v>84</v>
      </c>
      <c r="BK132" s="193">
        <f>ROUND(I132*H132,2)</f>
        <v>0</v>
      </c>
      <c r="BL132" s="14" t="s">
        <v>162</v>
      </c>
      <c r="BM132" s="192" t="s">
        <v>452</v>
      </c>
    </row>
    <row r="133" spans="1:47" s="2" customFormat="1" ht="11.25">
      <c r="A133" s="31"/>
      <c r="B133" s="32"/>
      <c r="C133" s="33"/>
      <c r="D133" s="194" t="s">
        <v>164</v>
      </c>
      <c r="E133" s="33"/>
      <c r="F133" s="195" t="s">
        <v>180</v>
      </c>
      <c r="G133" s="33"/>
      <c r="H133" s="33"/>
      <c r="I133" s="196"/>
      <c r="J133" s="33"/>
      <c r="K133" s="33"/>
      <c r="L133" s="36"/>
      <c r="M133" s="197"/>
      <c r="N133" s="198"/>
      <c r="O133" s="68"/>
      <c r="P133" s="68"/>
      <c r="Q133" s="68"/>
      <c r="R133" s="68"/>
      <c r="S133" s="68"/>
      <c r="T133" s="69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4" t="s">
        <v>164</v>
      </c>
      <c r="AU133" s="14" t="s">
        <v>84</v>
      </c>
    </row>
    <row r="134" spans="2:63" s="11" customFormat="1" ht="25.9" customHeight="1">
      <c r="B134" s="167"/>
      <c r="C134" s="168"/>
      <c r="D134" s="169" t="s">
        <v>76</v>
      </c>
      <c r="E134" s="170" t="s">
        <v>181</v>
      </c>
      <c r="F134" s="170" t="s">
        <v>182</v>
      </c>
      <c r="G134" s="168"/>
      <c r="H134" s="168"/>
      <c r="I134" s="171"/>
      <c r="J134" s="172">
        <f>BK134</f>
        <v>0</v>
      </c>
      <c r="K134" s="168"/>
      <c r="L134" s="173"/>
      <c r="M134" s="174"/>
      <c r="N134" s="175"/>
      <c r="O134" s="175"/>
      <c r="P134" s="176">
        <f>SUM(P135:P136)</f>
        <v>0</v>
      </c>
      <c r="Q134" s="175"/>
      <c r="R134" s="176">
        <f>SUM(R135:R136)</f>
        <v>0</v>
      </c>
      <c r="S134" s="175"/>
      <c r="T134" s="177">
        <f>SUM(T135:T136)</f>
        <v>0.001</v>
      </c>
      <c r="AR134" s="178" t="s">
        <v>86</v>
      </c>
      <c r="AT134" s="179" t="s">
        <v>76</v>
      </c>
      <c r="AU134" s="179" t="s">
        <v>77</v>
      </c>
      <c r="AY134" s="178" t="s">
        <v>156</v>
      </c>
      <c r="BK134" s="180">
        <f>SUM(BK135:BK136)</f>
        <v>0</v>
      </c>
    </row>
    <row r="135" spans="1:65" s="2" customFormat="1" ht="24.2" customHeight="1">
      <c r="A135" s="31"/>
      <c r="B135" s="32"/>
      <c r="C135" s="181" t="s">
        <v>183</v>
      </c>
      <c r="D135" s="181" t="s">
        <v>157</v>
      </c>
      <c r="E135" s="182" t="s">
        <v>184</v>
      </c>
      <c r="F135" s="183" t="s">
        <v>185</v>
      </c>
      <c r="G135" s="184" t="s">
        <v>186</v>
      </c>
      <c r="H135" s="185">
        <v>1</v>
      </c>
      <c r="I135" s="186"/>
      <c r="J135" s="187">
        <f>ROUND(I135*H135,2)</f>
        <v>0</v>
      </c>
      <c r="K135" s="183" t="s">
        <v>161</v>
      </c>
      <c r="L135" s="36"/>
      <c r="M135" s="188" t="s">
        <v>1</v>
      </c>
      <c r="N135" s="189" t="s">
        <v>42</v>
      </c>
      <c r="O135" s="68"/>
      <c r="P135" s="190">
        <f>O135*H135</f>
        <v>0</v>
      </c>
      <c r="Q135" s="190">
        <v>0</v>
      </c>
      <c r="R135" s="190">
        <f>Q135*H135</f>
        <v>0</v>
      </c>
      <c r="S135" s="190">
        <v>0.001</v>
      </c>
      <c r="T135" s="191">
        <f>S135*H135</f>
        <v>0.001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2" t="s">
        <v>187</v>
      </c>
      <c r="AT135" s="192" t="s">
        <v>157</v>
      </c>
      <c r="AU135" s="192" t="s">
        <v>84</v>
      </c>
      <c r="AY135" s="14" t="s">
        <v>156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4" t="s">
        <v>84</v>
      </c>
      <c r="BK135" s="193">
        <f>ROUND(I135*H135,2)</f>
        <v>0</v>
      </c>
      <c r="BL135" s="14" t="s">
        <v>187</v>
      </c>
      <c r="BM135" s="192" t="s">
        <v>453</v>
      </c>
    </row>
    <row r="136" spans="1:47" s="2" customFormat="1" ht="11.25">
      <c r="A136" s="31"/>
      <c r="B136" s="32"/>
      <c r="C136" s="33"/>
      <c r="D136" s="194" t="s">
        <v>164</v>
      </c>
      <c r="E136" s="33"/>
      <c r="F136" s="195" t="s">
        <v>189</v>
      </c>
      <c r="G136" s="33"/>
      <c r="H136" s="33"/>
      <c r="I136" s="196"/>
      <c r="J136" s="33"/>
      <c r="K136" s="33"/>
      <c r="L136" s="36"/>
      <c r="M136" s="197"/>
      <c r="N136" s="198"/>
      <c r="O136" s="68"/>
      <c r="P136" s="68"/>
      <c r="Q136" s="68"/>
      <c r="R136" s="68"/>
      <c r="S136" s="68"/>
      <c r="T136" s="69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4" t="s">
        <v>164</v>
      </c>
      <c r="AU136" s="14" t="s">
        <v>84</v>
      </c>
    </row>
    <row r="137" spans="2:63" s="11" customFormat="1" ht="25.9" customHeight="1">
      <c r="B137" s="167"/>
      <c r="C137" s="168"/>
      <c r="D137" s="169" t="s">
        <v>76</v>
      </c>
      <c r="E137" s="170" t="s">
        <v>195</v>
      </c>
      <c r="F137" s="170" t="s">
        <v>196</v>
      </c>
      <c r="G137" s="168"/>
      <c r="H137" s="168"/>
      <c r="I137" s="171"/>
      <c r="J137" s="172">
        <f>BK137</f>
        <v>0</v>
      </c>
      <c r="K137" s="168"/>
      <c r="L137" s="173"/>
      <c r="M137" s="174"/>
      <c r="N137" s="175"/>
      <c r="O137" s="175"/>
      <c r="P137" s="176">
        <f>SUM(P138:P161)</f>
        <v>0</v>
      </c>
      <c r="Q137" s="175"/>
      <c r="R137" s="176">
        <f>SUM(R138:R161)</f>
        <v>0.75733764</v>
      </c>
      <c r="S137" s="175"/>
      <c r="T137" s="177">
        <f>SUM(T138:T161)</f>
        <v>0.22064999999999999</v>
      </c>
      <c r="AR137" s="178" t="s">
        <v>86</v>
      </c>
      <c r="AT137" s="179" t="s">
        <v>76</v>
      </c>
      <c r="AU137" s="179" t="s">
        <v>77</v>
      </c>
      <c r="AY137" s="178" t="s">
        <v>156</v>
      </c>
      <c r="BK137" s="180">
        <f>SUM(BK138:BK161)</f>
        <v>0</v>
      </c>
    </row>
    <row r="138" spans="1:65" s="2" customFormat="1" ht="33" customHeight="1">
      <c r="A138" s="31"/>
      <c r="B138" s="32"/>
      <c r="C138" s="181" t="s">
        <v>190</v>
      </c>
      <c r="D138" s="181" t="s">
        <v>157</v>
      </c>
      <c r="E138" s="182" t="s">
        <v>198</v>
      </c>
      <c r="F138" s="183" t="s">
        <v>199</v>
      </c>
      <c r="G138" s="184" t="s">
        <v>200</v>
      </c>
      <c r="H138" s="185">
        <v>70</v>
      </c>
      <c r="I138" s="186"/>
      <c r="J138" s="187">
        <f>ROUND(I138*H138,2)</f>
        <v>0</v>
      </c>
      <c r="K138" s="183" t="s">
        <v>161</v>
      </c>
      <c r="L138" s="36"/>
      <c r="M138" s="188" t="s">
        <v>1</v>
      </c>
      <c r="N138" s="189" t="s">
        <v>42</v>
      </c>
      <c r="O138" s="68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2" t="s">
        <v>187</v>
      </c>
      <c r="AT138" s="192" t="s">
        <v>157</v>
      </c>
      <c r="AU138" s="192" t="s">
        <v>84</v>
      </c>
      <c r="AY138" s="14" t="s">
        <v>156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4" t="s">
        <v>84</v>
      </c>
      <c r="BK138" s="193">
        <f>ROUND(I138*H138,2)</f>
        <v>0</v>
      </c>
      <c r="BL138" s="14" t="s">
        <v>187</v>
      </c>
      <c r="BM138" s="192" t="s">
        <v>454</v>
      </c>
    </row>
    <row r="139" spans="1:47" s="2" customFormat="1" ht="11.25">
      <c r="A139" s="31"/>
      <c r="B139" s="32"/>
      <c r="C139" s="33"/>
      <c r="D139" s="194" t="s">
        <v>164</v>
      </c>
      <c r="E139" s="33"/>
      <c r="F139" s="195" t="s">
        <v>202</v>
      </c>
      <c r="G139" s="33"/>
      <c r="H139" s="33"/>
      <c r="I139" s="196"/>
      <c r="J139" s="33"/>
      <c r="K139" s="33"/>
      <c r="L139" s="36"/>
      <c r="M139" s="197"/>
      <c r="N139" s="198"/>
      <c r="O139" s="68"/>
      <c r="P139" s="68"/>
      <c r="Q139" s="68"/>
      <c r="R139" s="68"/>
      <c r="S139" s="68"/>
      <c r="T139" s="69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4" t="s">
        <v>164</v>
      </c>
      <c r="AU139" s="14" t="s">
        <v>84</v>
      </c>
    </row>
    <row r="140" spans="1:65" s="2" customFormat="1" ht="24.2" customHeight="1">
      <c r="A140" s="31"/>
      <c r="B140" s="32"/>
      <c r="C140" s="181" t="s">
        <v>197</v>
      </c>
      <c r="D140" s="181" t="s">
        <v>157</v>
      </c>
      <c r="E140" s="182" t="s">
        <v>204</v>
      </c>
      <c r="F140" s="183" t="s">
        <v>205</v>
      </c>
      <c r="G140" s="184" t="s">
        <v>200</v>
      </c>
      <c r="H140" s="185">
        <v>70</v>
      </c>
      <c r="I140" s="186"/>
      <c r="J140" s="187">
        <f>ROUND(I140*H140,2)</f>
        <v>0</v>
      </c>
      <c r="K140" s="183" t="s">
        <v>161</v>
      </c>
      <c r="L140" s="36"/>
      <c r="M140" s="188" t="s">
        <v>1</v>
      </c>
      <c r="N140" s="189" t="s">
        <v>42</v>
      </c>
      <c r="O140" s="68"/>
      <c r="P140" s="190">
        <f>O140*H140</f>
        <v>0</v>
      </c>
      <c r="Q140" s="190">
        <v>3E-05</v>
      </c>
      <c r="R140" s="190">
        <f>Q140*H140</f>
        <v>0.0021</v>
      </c>
      <c r="S140" s="190">
        <v>0</v>
      </c>
      <c r="T140" s="191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2" t="s">
        <v>187</v>
      </c>
      <c r="AT140" s="192" t="s">
        <v>157</v>
      </c>
      <c r="AU140" s="192" t="s">
        <v>84</v>
      </c>
      <c r="AY140" s="14" t="s">
        <v>156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4" t="s">
        <v>84</v>
      </c>
      <c r="BK140" s="193">
        <f>ROUND(I140*H140,2)</f>
        <v>0</v>
      </c>
      <c r="BL140" s="14" t="s">
        <v>187</v>
      </c>
      <c r="BM140" s="192" t="s">
        <v>455</v>
      </c>
    </row>
    <row r="141" spans="1:47" s="2" customFormat="1" ht="11.25">
      <c r="A141" s="31"/>
      <c r="B141" s="32"/>
      <c r="C141" s="33"/>
      <c r="D141" s="194" t="s">
        <v>164</v>
      </c>
      <c r="E141" s="33"/>
      <c r="F141" s="195" t="s">
        <v>207</v>
      </c>
      <c r="G141" s="33"/>
      <c r="H141" s="33"/>
      <c r="I141" s="196"/>
      <c r="J141" s="33"/>
      <c r="K141" s="33"/>
      <c r="L141" s="36"/>
      <c r="M141" s="197"/>
      <c r="N141" s="198"/>
      <c r="O141" s="68"/>
      <c r="P141" s="68"/>
      <c r="Q141" s="68"/>
      <c r="R141" s="68"/>
      <c r="S141" s="68"/>
      <c r="T141" s="69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4" t="s">
        <v>164</v>
      </c>
      <c r="AU141" s="14" t="s">
        <v>84</v>
      </c>
    </row>
    <row r="142" spans="1:65" s="2" customFormat="1" ht="37.9" customHeight="1">
      <c r="A142" s="31"/>
      <c r="B142" s="32"/>
      <c r="C142" s="181" t="s">
        <v>203</v>
      </c>
      <c r="D142" s="181" t="s">
        <v>157</v>
      </c>
      <c r="E142" s="182" t="s">
        <v>209</v>
      </c>
      <c r="F142" s="183" t="s">
        <v>210</v>
      </c>
      <c r="G142" s="184" t="s">
        <v>200</v>
      </c>
      <c r="H142" s="185">
        <v>70</v>
      </c>
      <c r="I142" s="186"/>
      <c r="J142" s="187">
        <f>ROUND(I142*H142,2)</f>
        <v>0</v>
      </c>
      <c r="K142" s="183" t="s">
        <v>161</v>
      </c>
      <c r="L142" s="36"/>
      <c r="M142" s="188" t="s">
        <v>1</v>
      </c>
      <c r="N142" s="189" t="s">
        <v>42</v>
      </c>
      <c r="O142" s="68"/>
      <c r="P142" s="190">
        <f>O142*H142</f>
        <v>0</v>
      </c>
      <c r="Q142" s="190">
        <v>0.00758</v>
      </c>
      <c r="R142" s="190">
        <f>Q142*H142</f>
        <v>0.5306</v>
      </c>
      <c r="S142" s="190">
        <v>0</v>
      </c>
      <c r="T142" s="191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2" t="s">
        <v>187</v>
      </c>
      <c r="AT142" s="192" t="s">
        <v>157</v>
      </c>
      <c r="AU142" s="192" t="s">
        <v>84</v>
      </c>
      <c r="AY142" s="14" t="s">
        <v>156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4" t="s">
        <v>84</v>
      </c>
      <c r="BK142" s="193">
        <f>ROUND(I142*H142,2)</f>
        <v>0</v>
      </c>
      <c r="BL142" s="14" t="s">
        <v>187</v>
      </c>
      <c r="BM142" s="192" t="s">
        <v>456</v>
      </c>
    </row>
    <row r="143" spans="1:47" s="2" customFormat="1" ht="11.25">
      <c r="A143" s="31"/>
      <c r="B143" s="32"/>
      <c r="C143" s="33"/>
      <c r="D143" s="194" t="s">
        <v>164</v>
      </c>
      <c r="E143" s="33"/>
      <c r="F143" s="195" t="s">
        <v>212</v>
      </c>
      <c r="G143" s="33"/>
      <c r="H143" s="33"/>
      <c r="I143" s="196"/>
      <c r="J143" s="33"/>
      <c r="K143" s="33"/>
      <c r="L143" s="36"/>
      <c r="M143" s="197"/>
      <c r="N143" s="198"/>
      <c r="O143" s="68"/>
      <c r="P143" s="68"/>
      <c r="Q143" s="68"/>
      <c r="R143" s="68"/>
      <c r="S143" s="68"/>
      <c r="T143" s="69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4" t="s">
        <v>164</v>
      </c>
      <c r="AU143" s="14" t="s">
        <v>84</v>
      </c>
    </row>
    <row r="144" spans="1:65" s="2" customFormat="1" ht="24.2" customHeight="1">
      <c r="A144" s="31"/>
      <c r="B144" s="32"/>
      <c r="C144" s="181" t="s">
        <v>208</v>
      </c>
      <c r="D144" s="181" t="s">
        <v>157</v>
      </c>
      <c r="E144" s="182" t="s">
        <v>214</v>
      </c>
      <c r="F144" s="183" t="s">
        <v>215</v>
      </c>
      <c r="G144" s="184" t="s">
        <v>200</v>
      </c>
      <c r="H144" s="185">
        <v>70</v>
      </c>
      <c r="I144" s="186"/>
      <c r="J144" s="187">
        <f>ROUND(I144*H144,2)</f>
        <v>0</v>
      </c>
      <c r="K144" s="183" t="s">
        <v>161</v>
      </c>
      <c r="L144" s="36"/>
      <c r="M144" s="188" t="s">
        <v>1</v>
      </c>
      <c r="N144" s="189" t="s">
        <v>42</v>
      </c>
      <c r="O144" s="68"/>
      <c r="P144" s="190">
        <f>O144*H144</f>
        <v>0</v>
      </c>
      <c r="Q144" s="190">
        <v>0</v>
      </c>
      <c r="R144" s="190">
        <f>Q144*H144</f>
        <v>0</v>
      </c>
      <c r="S144" s="190">
        <v>0.003</v>
      </c>
      <c r="T144" s="191">
        <f>S144*H144</f>
        <v>0.21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2" t="s">
        <v>187</v>
      </c>
      <c r="AT144" s="192" t="s">
        <v>157</v>
      </c>
      <c r="AU144" s="192" t="s">
        <v>84</v>
      </c>
      <c r="AY144" s="14" t="s">
        <v>156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4" t="s">
        <v>84</v>
      </c>
      <c r="BK144" s="193">
        <f>ROUND(I144*H144,2)</f>
        <v>0</v>
      </c>
      <c r="BL144" s="14" t="s">
        <v>187</v>
      </c>
      <c r="BM144" s="192" t="s">
        <v>457</v>
      </c>
    </row>
    <row r="145" spans="1:47" s="2" customFormat="1" ht="11.25">
      <c r="A145" s="31"/>
      <c r="B145" s="32"/>
      <c r="C145" s="33"/>
      <c r="D145" s="194" t="s">
        <v>164</v>
      </c>
      <c r="E145" s="33"/>
      <c r="F145" s="195" t="s">
        <v>217</v>
      </c>
      <c r="G145" s="33"/>
      <c r="H145" s="33"/>
      <c r="I145" s="196"/>
      <c r="J145" s="33"/>
      <c r="K145" s="33"/>
      <c r="L145" s="36"/>
      <c r="M145" s="197"/>
      <c r="N145" s="198"/>
      <c r="O145" s="68"/>
      <c r="P145" s="68"/>
      <c r="Q145" s="68"/>
      <c r="R145" s="68"/>
      <c r="S145" s="68"/>
      <c r="T145" s="69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4" t="s">
        <v>164</v>
      </c>
      <c r="AU145" s="14" t="s">
        <v>84</v>
      </c>
    </row>
    <row r="146" spans="1:65" s="2" customFormat="1" ht="24.2" customHeight="1">
      <c r="A146" s="31"/>
      <c r="B146" s="32"/>
      <c r="C146" s="181" t="s">
        <v>213</v>
      </c>
      <c r="D146" s="181" t="s">
        <v>157</v>
      </c>
      <c r="E146" s="182" t="s">
        <v>219</v>
      </c>
      <c r="F146" s="183" t="s">
        <v>220</v>
      </c>
      <c r="G146" s="184" t="s">
        <v>200</v>
      </c>
      <c r="H146" s="185">
        <v>70</v>
      </c>
      <c r="I146" s="186"/>
      <c r="J146" s="187">
        <f>ROUND(I146*H146,2)</f>
        <v>0</v>
      </c>
      <c r="K146" s="183" t="s">
        <v>161</v>
      </c>
      <c r="L146" s="36"/>
      <c r="M146" s="188" t="s">
        <v>1</v>
      </c>
      <c r="N146" s="189" t="s">
        <v>42</v>
      </c>
      <c r="O146" s="68"/>
      <c r="P146" s="190">
        <f>O146*H146</f>
        <v>0</v>
      </c>
      <c r="Q146" s="190">
        <v>0.0003</v>
      </c>
      <c r="R146" s="190">
        <f>Q146*H146</f>
        <v>0.020999999999999998</v>
      </c>
      <c r="S146" s="190">
        <v>0</v>
      </c>
      <c r="T146" s="191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2" t="s">
        <v>187</v>
      </c>
      <c r="AT146" s="192" t="s">
        <v>157</v>
      </c>
      <c r="AU146" s="192" t="s">
        <v>84</v>
      </c>
      <c r="AY146" s="14" t="s">
        <v>156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4" t="s">
        <v>84</v>
      </c>
      <c r="BK146" s="193">
        <f>ROUND(I146*H146,2)</f>
        <v>0</v>
      </c>
      <c r="BL146" s="14" t="s">
        <v>187</v>
      </c>
      <c r="BM146" s="192" t="s">
        <v>458</v>
      </c>
    </row>
    <row r="147" spans="1:47" s="2" customFormat="1" ht="11.25">
      <c r="A147" s="31"/>
      <c r="B147" s="32"/>
      <c r="C147" s="33"/>
      <c r="D147" s="194" t="s">
        <v>164</v>
      </c>
      <c r="E147" s="33"/>
      <c r="F147" s="195" t="s">
        <v>222</v>
      </c>
      <c r="G147" s="33"/>
      <c r="H147" s="33"/>
      <c r="I147" s="196"/>
      <c r="J147" s="33"/>
      <c r="K147" s="33"/>
      <c r="L147" s="36"/>
      <c r="M147" s="197"/>
      <c r="N147" s="198"/>
      <c r="O147" s="68"/>
      <c r="P147" s="68"/>
      <c r="Q147" s="68"/>
      <c r="R147" s="68"/>
      <c r="S147" s="68"/>
      <c r="T147" s="69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4" t="s">
        <v>164</v>
      </c>
      <c r="AU147" s="14" t="s">
        <v>84</v>
      </c>
    </row>
    <row r="148" spans="1:65" s="2" customFormat="1" ht="49.15" customHeight="1">
      <c r="A148" s="31"/>
      <c r="B148" s="32"/>
      <c r="C148" s="210" t="s">
        <v>218</v>
      </c>
      <c r="D148" s="210" t="s">
        <v>223</v>
      </c>
      <c r="E148" s="211" t="s">
        <v>224</v>
      </c>
      <c r="F148" s="212" t="s">
        <v>225</v>
      </c>
      <c r="G148" s="213" t="s">
        <v>200</v>
      </c>
      <c r="H148" s="214">
        <v>77</v>
      </c>
      <c r="I148" s="215"/>
      <c r="J148" s="216">
        <f>ROUND(I148*H148,2)</f>
        <v>0</v>
      </c>
      <c r="K148" s="212" t="s">
        <v>161</v>
      </c>
      <c r="L148" s="217"/>
      <c r="M148" s="218" t="s">
        <v>1</v>
      </c>
      <c r="N148" s="219" t="s">
        <v>42</v>
      </c>
      <c r="O148" s="68"/>
      <c r="P148" s="190">
        <f>O148*H148</f>
        <v>0</v>
      </c>
      <c r="Q148" s="190">
        <v>0.0026</v>
      </c>
      <c r="R148" s="190">
        <f>Q148*H148</f>
        <v>0.2002</v>
      </c>
      <c r="S148" s="190">
        <v>0</v>
      </c>
      <c r="T148" s="19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2" t="s">
        <v>226</v>
      </c>
      <c r="AT148" s="192" t="s">
        <v>223</v>
      </c>
      <c r="AU148" s="192" t="s">
        <v>84</v>
      </c>
      <c r="AY148" s="14" t="s">
        <v>156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4" t="s">
        <v>84</v>
      </c>
      <c r="BK148" s="193">
        <f>ROUND(I148*H148,2)</f>
        <v>0</v>
      </c>
      <c r="BL148" s="14" t="s">
        <v>187</v>
      </c>
      <c r="BM148" s="192" t="s">
        <v>459</v>
      </c>
    </row>
    <row r="149" spans="2:51" s="12" customFormat="1" ht="11.25">
      <c r="B149" s="199"/>
      <c r="C149" s="200"/>
      <c r="D149" s="201" t="s">
        <v>175</v>
      </c>
      <c r="E149" s="200"/>
      <c r="F149" s="202" t="s">
        <v>460</v>
      </c>
      <c r="G149" s="200"/>
      <c r="H149" s="203">
        <v>77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175</v>
      </c>
      <c r="AU149" s="209" t="s">
        <v>84</v>
      </c>
      <c r="AV149" s="12" t="s">
        <v>86</v>
      </c>
      <c r="AW149" s="12" t="s">
        <v>4</v>
      </c>
      <c r="AX149" s="12" t="s">
        <v>84</v>
      </c>
      <c r="AY149" s="209" t="s">
        <v>156</v>
      </c>
    </row>
    <row r="150" spans="1:65" s="2" customFormat="1" ht="21.75" customHeight="1">
      <c r="A150" s="31"/>
      <c r="B150" s="32"/>
      <c r="C150" s="181" t="s">
        <v>8</v>
      </c>
      <c r="D150" s="181" t="s">
        <v>157</v>
      </c>
      <c r="E150" s="182" t="s">
        <v>230</v>
      </c>
      <c r="F150" s="183" t="s">
        <v>231</v>
      </c>
      <c r="G150" s="184" t="s">
        <v>232</v>
      </c>
      <c r="H150" s="185">
        <v>35.5</v>
      </c>
      <c r="I150" s="186"/>
      <c r="J150" s="187">
        <f>ROUND(I150*H150,2)</f>
        <v>0</v>
      </c>
      <c r="K150" s="183" t="s">
        <v>161</v>
      </c>
      <c r="L150" s="36"/>
      <c r="M150" s="188" t="s">
        <v>1</v>
      </c>
      <c r="N150" s="189" t="s">
        <v>42</v>
      </c>
      <c r="O150" s="68"/>
      <c r="P150" s="190">
        <f>O150*H150</f>
        <v>0</v>
      </c>
      <c r="Q150" s="190">
        <v>0</v>
      </c>
      <c r="R150" s="190">
        <f>Q150*H150</f>
        <v>0</v>
      </c>
      <c r="S150" s="190">
        <v>0.0003</v>
      </c>
      <c r="T150" s="191">
        <f>S150*H150</f>
        <v>0.01065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2" t="s">
        <v>187</v>
      </c>
      <c r="AT150" s="192" t="s">
        <v>157</v>
      </c>
      <c r="AU150" s="192" t="s">
        <v>84</v>
      </c>
      <c r="AY150" s="14" t="s">
        <v>156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4" t="s">
        <v>84</v>
      </c>
      <c r="BK150" s="193">
        <f>ROUND(I150*H150,2)</f>
        <v>0</v>
      </c>
      <c r="BL150" s="14" t="s">
        <v>187</v>
      </c>
      <c r="BM150" s="192" t="s">
        <v>461</v>
      </c>
    </row>
    <row r="151" spans="1:47" s="2" customFormat="1" ht="11.25">
      <c r="A151" s="31"/>
      <c r="B151" s="32"/>
      <c r="C151" s="33"/>
      <c r="D151" s="194" t="s">
        <v>164</v>
      </c>
      <c r="E151" s="33"/>
      <c r="F151" s="195" t="s">
        <v>234</v>
      </c>
      <c r="G151" s="33"/>
      <c r="H151" s="33"/>
      <c r="I151" s="196"/>
      <c r="J151" s="33"/>
      <c r="K151" s="33"/>
      <c r="L151" s="36"/>
      <c r="M151" s="197"/>
      <c r="N151" s="198"/>
      <c r="O151" s="68"/>
      <c r="P151" s="68"/>
      <c r="Q151" s="68"/>
      <c r="R151" s="68"/>
      <c r="S151" s="68"/>
      <c r="T151" s="69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T151" s="14" t="s">
        <v>164</v>
      </c>
      <c r="AU151" s="14" t="s">
        <v>84</v>
      </c>
    </row>
    <row r="152" spans="1:65" s="2" customFormat="1" ht="16.5" customHeight="1">
      <c r="A152" s="31"/>
      <c r="B152" s="32"/>
      <c r="C152" s="181" t="s">
        <v>229</v>
      </c>
      <c r="D152" s="181" t="s">
        <v>157</v>
      </c>
      <c r="E152" s="182" t="s">
        <v>236</v>
      </c>
      <c r="F152" s="183" t="s">
        <v>237</v>
      </c>
      <c r="G152" s="184" t="s">
        <v>232</v>
      </c>
      <c r="H152" s="185">
        <v>34.5</v>
      </c>
      <c r="I152" s="186"/>
      <c r="J152" s="187">
        <f>ROUND(I152*H152,2)</f>
        <v>0</v>
      </c>
      <c r="K152" s="183" t="s">
        <v>161</v>
      </c>
      <c r="L152" s="36"/>
      <c r="M152" s="188" t="s">
        <v>1</v>
      </c>
      <c r="N152" s="189" t="s">
        <v>42</v>
      </c>
      <c r="O152" s="68"/>
      <c r="P152" s="190">
        <f>O152*H152</f>
        <v>0</v>
      </c>
      <c r="Q152" s="190">
        <v>1E-05</v>
      </c>
      <c r="R152" s="190">
        <f>Q152*H152</f>
        <v>0.00034500000000000004</v>
      </c>
      <c r="S152" s="190">
        <v>0</v>
      </c>
      <c r="T152" s="191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2" t="s">
        <v>187</v>
      </c>
      <c r="AT152" s="192" t="s">
        <v>157</v>
      </c>
      <c r="AU152" s="192" t="s">
        <v>84</v>
      </c>
      <c r="AY152" s="14" t="s">
        <v>156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4" t="s">
        <v>84</v>
      </c>
      <c r="BK152" s="193">
        <f>ROUND(I152*H152,2)</f>
        <v>0</v>
      </c>
      <c r="BL152" s="14" t="s">
        <v>187</v>
      </c>
      <c r="BM152" s="192" t="s">
        <v>462</v>
      </c>
    </row>
    <row r="153" spans="1:47" s="2" customFormat="1" ht="11.25">
      <c r="A153" s="31"/>
      <c r="B153" s="32"/>
      <c r="C153" s="33"/>
      <c r="D153" s="194" t="s">
        <v>164</v>
      </c>
      <c r="E153" s="33"/>
      <c r="F153" s="195" t="s">
        <v>239</v>
      </c>
      <c r="G153" s="33"/>
      <c r="H153" s="33"/>
      <c r="I153" s="196"/>
      <c r="J153" s="33"/>
      <c r="K153" s="33"/>
      <c r="L153" s="36"/>
      <c r="M153" s="197"/>
      <c r="N153" s="198"/>
      <c r="O153" s="68"/>
      <c r="P153" s="68"/>
      <c r="Q153" s="68"/>
      <c r="R153" s="68"/>
      <c r="S153" s="68"/>
      <c r="T153" s="69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T153" s="14" t="s">
        <v>164</v>
      </c>
      <c r="AU153" s="14" t="s">
        <v>84</v>
      </c>
    </row>
    <row r="154" spans="1:65" s="2" customFormat="1" ht="16.5" customHeight="1">
      <c r="A154" s="31"/>
      <c r="B154" s="32"/>
      <c r="C154" s="210" t="s">
        <v>235</v>
      </c>
      <c r="D154" s="210" t="s">
        <v>223</v>
      </c>
      <c r="E154" s="211" t="s">
        <v>241</v>
      </c>
      <c r="F154" s="212" t="s">
        <v>242</v>
      </c>
      <c r="G154" s="213" t="s">
        <v>232</v>
      </c>
      <c r="H154" s="214">
        <v>35.19</v>
      </c>
      <c r="I154" s="215"/>
      <c r="J154" s="216">
        <f>ROUND(I154*H154,2)</f>
        <v>0</v>
      </c>
      <c r="K154" s="212" t="s">
        <v>161</v>
      </c>
      <c r="L154" s="217"/>
      <c r="M154" s="218" t="s">
        <v>1</v>
      </c>
      <c r="N154" s="219" t="s">
        <v>42</v>
      </c>
      <c r="O154" s="68"/>
      <c r="P154" s="190">
        <f>O154*H154</f>
        <v>0</v>
      </c>
      <c r="Q154" s="190">
        <v>8E-05</v>
      </c>
      <c r="R154" s="190">
        <f>Q154*H154</f>
        <v>0.0028152</v>
      </c>
      <c r="S154" s="190">
        <v>0</v>
      </c>
      <c r="T154" s="191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2" t="s">
        <v>226</v>
      </c>
      <c r="AT154" s="192" t="s">
        <v>223</v>
      </c>
      <c r="AU154" s="192" t="s">
        <v>84</v>
      </c>
      <c r="AY154" s="14" t="s">
        <v>156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4" t="s">
        <v>84</v>
      </c>
      <c r="BK154" s="193">
        <f>ROUND(I154*H154,2)</f>
        <v>0</v>
      </c>
      <c r="BL154" s="14" t="s">
        <v>187</v>
      </c>
      <c r="BM154" s="192" t="s">
        <v>463</v>
      </c>
    </row>
    <row r="155" spans="2:51" s="12" customFormat="1" ht="11.25">
      <c r="B155" s="199"/>
      <c r="C155" s="200"/>
      <c r="D155" s="201" t="s">
        <v>175</v>
      </c>
      <c r="E155" s="200"/>
      <c r="F155" s="202" t="s">
        <v>464</v>
      </c>
      <c r="G155" s="200"/>
      <c r="H155" s="203">
        <v>35.19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175</v>
      </c>
      <c r="AU155" s="209" t="s">
        <v>84</v>
      </c>
      <c r="AV155" s="12" t="s">
        <v>86</v>
      </c>
      <c r="AW155" s="12" t="s">
        <v>4</v>
      </c>
      <c r="AX155" s="12" t="s">
        <v>84</v>
      </c>
      <c r="AY155" s="209" t="s">
        <v>156</v>
      </c>
    </row>
    <row r="156" spans="1:65" s="2" customFormat="1" ht="16.5" customHeight="1">
      <c r="A156" s="31"/>
      <c r="B156" s="32"/>
      <c r="C156" s="181" t="s">
        <v>240</v>
      </c>
      <c r="D156" s="181" t="s">
        <v>157</v>
      </c>
      <c r="E156" s="182" t="s">
        <v>245</v>
      </c>
      <c r="F156" s="183" t="s">
        <v>246</v>
      </c>
      <c r="G156" s="184" t="s">
        <v>232</v>
      </c>
      <c r="H156" s="185">
        <v>1.6</v>
      </c>
      <c r="I156" s="186"/>
      <c r="J156" s="187">
        <f>ROUND(I156*H156,2)</f>
        <v>0</v>
      </c>
      <c r="K156" s="183" t="s">
        <v>161</v>
      </c>
      <c r="L156" s="36"/>
      <c r="M156" s="188" t="s">
        <v>1</v>
      </c>
      <c r="N156" s="189" t="s">
        <v>42</v>
      </c>
      <c r="O156" s="68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2" t="s">
        <v>187</v>
      </c>
      <c r="AT156" s="192" t="s">
        <v>157</v>
      </c>
      <c r="AU156" s="192" t="s">
        <v>84</v>
      </c>
      <c r="AY156" s="14" t="s">
        <v>156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4" t="s">
        <v>84</v>
      </c>
      <c r="BK156" s="193">
        <f>ROUND(I156*H156,2)</f>
        <v>0</v>
      </c>
      <c r="BL156" s="14" t="s">
        <v>187</v>
      </c>
      <c r="BM156" s="192" t="s">
        <v>465</v>
      </c>
    </row>
    <row r="157" spans="1:47" s="2" customFormat="1" ht="11.25">
      <c r="A157" s="31"/>
      <c r="B157" s="32"/>
      <c r="C157" s="33"/>
      <c r="D157" s="194" t="s">
        <v>164</v>
      </c>
      <c r="E157" s="33"/>
      <c r="F157" s="195" t="s">
        <v>248</v>
      </c>
      <c r="G157" s="33"/>
      <c r="H157" s="33"/>
      <c r="I157" s="196"/>
      <c r="J157" s="33"/>
      <c r="K157" s="33"/>
      <c r="L157" s="36"/>
      <c r="M157" s="197"/>
      <c r="N157" s="198"/>
      <c r="O157" s="68"/>
      <c r="P157" s="68"/>
      <c r="Q157" s="68"/>
      <c r="R157" s="68"/>
      <c r="S157" s="68"/>
      <c r="T157" s="69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T157" s="14" t="s">
        <v>164</v>
      </c>
      <c r="AU157" s="14" t="s">
        <v>84</v>
      </c>
    </row>
    <row r="158" spans="1:65" s="2" customFormat="1" ht="16.5" customHeight="1">
      <c r="A158" s="31"/>
      <c r="B158" s="32"/>
      <c r="C158" s="210" t="s">
        <v>187</v>
      </c>
      <c r="D158" s="210" t="s">
        <v>223</v>
      </c>
      <c r="E158" s="211" t="s">
        <v>250</v>
      </c>
      <c r="F158" s="212" t="s">
        <v>251</v>
      </c>
      <c r="G158" s="213" t="s">
        <v>232</v>
      </c>
      <c r="H158" s="214">
        <v>1.632</v>
      </c>
      <c r="I158" s="215"/>
      <c r="J158" s="216">
        <f>ROUND(I158*H158,2)</f>
        <v>0</v>
      </c>
      <c r="K158" s="212" t="s">
        <v>161</v>
      </c>
      <c r="L158" s="217"/>
      <c r="M158" s="218" t="s">
        <v>1</v>
      </c>
      <c r="N158" s="219" t="s">
        <v>42</v>
      </c>
      <c r="O158" s="68"/>
      <c r="P158" s="190">
        <f>O158*H158</f>
        <v>0</v>
      </c>
      <c r="Q158" s="190">
        <v>0.00017</v>
      </c>
      <c r="R158" s="190">
        <f>Q158*H158</f>
        <v>0.00027744</v>
      </c>
      <c r="S158" s="190">
        <v>0</v>
      </c>
      <c r="T158" s="191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2" t="s">
        <v>226</v>
      </c>
      <c r="AT158" s="192" t="s">
        <v>223</v>
      </c>
      <c r="AU158" s="192" t="s">
        <v>84</v>
      </c>
      <c r="AY158" s="14" t="s">
        <v>156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4" t="s">
        <v>84</v>
      </c>
      <c r="BK158" s="193">
        <f>ROUND(I158*H158,2)</f>
        <v>0</v>
      </c>
      <c r="BL158" s="14" t="s">
        <v>187</v>
      </c>
      <c r="BM158" s="192" t="s">
        <v>466</v>
      </c>
    </row>
    <row r="159" spans="2:51" s="12" customFormat="1" ht="11.25">
      <c r="B159" s="199"/>
      <c r="C159" s="200"/>
      <c r="D159" s="201" t="s">
        <v>175</v>
      </c>
      <c r="E159" s="200"/>
      <c r="F159" s="202" t="s">
        <v>467</v>
      </c>
      <c r="G159" s="200"/>
      <c r="H159" s="203">
        <v>1.632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175</v>
      </c>
      <c r="AU159" s="209" t="s">
        <v>84</v>
      </c>
      <c r="AV159" s="12" t="s">
        <v>86</v>
      </c>
      <c r="AW159" s="12" t="s">
        <v>4</v>
      </c>
      <c r="AX159" s="12" t="s">
        <v>84</v>
      </c>
      <c r="AY159" s="209" t="s">
        <v>156</v>
      </c>
    </row>
    <row r="160" spans="1:65" s="2" customFormat="1" ht="44.25" customHeight="1">
      <c r="A160" s="31"/>
      <c r="B160" s="32"/>
      <c r="C160" s="181" t="s">
        <v>249</v>
      </c>
      <c r="D160" s="181" t="s">
        <v>157</v>
      </c>
      <c r="E160" s="182" t="s">
        <v>255</v>
      </c>
      <c r="F160" s="183" t="s">
        <v>256</v>
      </c>
      <c r="G160" s="184" t="s">
        <v>257</v>
      </c>
      <c r="H160" s="220"/>
      <c r="I160" s="186"/>
      <c r="J160" s="187">
        <f>ROUND(I160*H160,2)</f>
        <v>0</v>
      </c>
      <c r="K160" s="183" t="s">
        <v>161</v>
      </c>
      <c r="L160" s="36"/>
      <c r="M160" s="188" t="s">
        <v>1</v>
      </c>
      <c r="N160" s="189" t="s">
        <v>42</v>
      </c>
      <c r="O160" s="68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2" t="s">
        <v>187</v>
      </c>
      <c r="AT160" s="192" t="s">
        <v>157</v>
      </c>
      <c r="AU160" s="192" t="s">
        <v>84</v>
      </c>
      <c r="AY160" s="14" t="s">
        <v>156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4" t="s">
        <v>84</v>
      </c>
      <c r="BK160" s="193">
        <f>ROUND(I160*H160,2)</f>
        <v>0</v>
      </c>
      <c r="BL160" s="14" t="s">
        <v>187</v>
      </c>
      <c r="BM160" s="192" t="s">
        <v>468</v>
      </c>
    </row>
    <row r="161" spans="1:47" s="2" customFormat="1" ht="11.25">
      <c r="A161" s="31"/>
      <c r="B161" s="32"/>
      <c r="C161" s="33"/>
      <c r="D161" s="194" t="s">
        <v>164</v>
      </c>
      <c r="E161" s="33"/>
      <c r="F161" s="195" t="s">
        <v>259</v>
      </c>
      <c r="G161" s="33"/>
      <c r="H161" s="33"/>
      <c r="I161" s="196"/>
      <c r="J161" s="33"/>
      <c r="K161" s="33"/>
      <c r="L161" s="36"/>
      <c r="M161" s="221"/>
      <c r="N161" s="222"/>
      <c r="O161" s="223"/>
      <c r="P161" s="223"/>
      <c r="Q161" s="223"/>
      <c r="R161" s="223"/>
      <c r="S161" s="223"/>
      <c r="T161" s="224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T161" s="14" t="s">
        <v>164</v>
      </c>
      <c r="AU161" s="14" t="s">
        <v>84</v>
      </c>
    </row>
    <row r="162" spans="1:31" s="2" customFormat="1" ht="6.95" customHeight="1">
      <c r="A162" s="31"/>
      <c r="B162" s="51"/>
      <c r="C162" s="52"/>
      <c r="D162" s="52"/>
      <c r="E162" s="52"/>
      <c r="F162" s="52"/>
      <c r="G162" s="52"/>
      <c r="H162" s="52"/>
      <c r="I162" s="52"/>
      <c r="J162" s="52"/>
      <c r="K162" s="52"/>
      <c r="L162" s="36"/>
      <c r="M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</row>
  </sheetData>
  <sheetProtection algorithmName="SHA-512" hashValue="0fMqjMtvpd1oB2PDQKFK4Z2y0ebtCr6kvLAZMpQMW6aPSQ8oPw/rqO6/bD8ukB5MxxP75nKGsNHjm/3FqqHsJQ==" saltValue="1L3rXi6xjg0FMUdSz0/3izucK1A+6PXqoJGuU88+0Y/scqna5sfx10oRoBjtHR/IZj4L6qwvurcXemQ2l8Gjtw==" spinCount="100000" sheet="1" objects="1" scenarios="1" formatColumns="0" formatRows="0" autoFilter="0"/>
  <autoFilter ref="C122:K161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hyperlinks>
    <hyperlink ref="F126" r:id="rId1" display="https://podminky.urs.cz/item/CS_URS_2024_01/997013211"/>
    <hyperlink ref="F128" r:id="rId2" display="https://podminky.urs.cz/item/CS_URS_2024_01/997013501"/>
    <hyperlink ref="F130" r:id="rId3" display="https://podminky.urs.cz/item/CS_URS_2024_01/997013509"/>
    <hyperlink ref="F133" r:id="rId4" display="https://podminky.urs.cz/item/CS_URS_2024_01/997013813"/>
    <hyperlink ref="F136" r:id="rId5" display="https://podminky.urs.cz/item/CS_URS_2024_01/766491851"/>
    <hyperlink ref="F139" r:id="rId6" display="https://podminky.urs.cz/item/CS_URS_2024_01/776111115"/>
    <hyperlink ref="F141" r:id="rId7" display="https://podminky.urs.cz/item/CS_URS_2024_01/776121112"/>
    <hyperlink ref="F143" r:id="rId8" display="https://podminky.urs.cz/item/CS_URS_2024_01/776141112"/>
    <hyperlink ref="F145" r:id="rId9" display="https://podminky.urs.cz/item/CS_URS_2024_01/776201812"/>
    <hyperlink ref="F147" r:id="rId10" display="https://podminky.urs.cz/item/CS_URS_2024_01/776221111"/>
    <hyperlink ref="F151" r:id="rId11" display="https://podminky.urs.cz/item/CS_URS_2024_01/776410811"/>
    <hyperlink ref="F153" r:id="rId12" display="https://podminky.urs.cz/item/CS_URS_2024_01/776421111"/>
    <hyperlink ref="F157" r:id="rId13" display="https://podminky.urs.cz/item/CS_URS_2024_01/776421312"/>
    <hyperlink ref="F161" r:id="rId14" display="https://podminky.urs.cz/item/CS_URS_2024_01/998776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4" t="s">
        <v>125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7"/>
      <c r="AT3" s="14" t="s">
        <v>86</v>
      </c>
    </row>
    <row r="4" spans="2:46" s="1" customFormat="1" ht="24.95" customHeight="1">
      <c r="B4" s="17"/>
      <c r="D4" s="114" t="s">
        <v>128</v>
      </c>
      <c r="L4" s="17"/>
      <c r="M4" s="115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16" t="s">
        <v>16</v>
      </c>
      <c r="L6" s="17"/>
    </row>
    <row r="7" spans="2:12" s="1" customFormat="1" ht="26.25" customHeight="1">
      <c r="B7" s="17"/>
      <c r="E7" s="271" t="str">
        <f>'Rekapitulace stavby'!K6</f>
        <v>VÝMĚNA NÁŠLAPNÝCH VRSTEV, VÝMALBA S VÝMĚNA DVEŘÍ V ZŠ A MŠ V KOPŘIVNICI</v>
      </c>
      <c r="F7" s="272"/>
      <c r="G7" s="272"/>
      <c r="H7" s="272"/>
      <c r="L7" s="17"/>
    </row>
    <row r="8" spans="2:12" s="1" customFormat="1" ht="12" customHeight="1">
      <c r="B8" s="17"/>
      <c r="D8" s="116" t="s">
        <v>129</v>
      </c>
      <c r="L8" s="17"/>
    </row>
    <row r="9" spans="1:31" s="2" customFormat="1" ht="16.5" customHeight="1">
      <c r="A9" s="31"/>
      <c r="B9" s="36"/>
      <c r="C9" s="31"/>
      <c r="D9" s="31"/>
      <c r="E9" s="271" t="s">
        <v>446</v>
      </c>
      <c r="F9" s="273"/>
      <c r="G9" s="273"/>
      <c r="H9" s="273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6" t="s">
        <v>131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274" t="s">
        <v>469</v>
      </c>
      <c r="F11" s="273"/>
      <c r="G11" s="273"/>
      <c r="H11" s="273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6" t="s">
        <v>18</v>
      </c>
      <c r="E13" s="31"/>
      <c r="F13" s="107" t="s">
        <v>1</v>
      </c>
      <c r="G13" s="31"/>
      <c r="H13" s="31"/>
      <c r="I13" s="116" t="s">
        <v>19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6" t="s">
        <v>20</v>
      </c>
      <c r="E14" s="31"/>
      <c r="F14" s="107" t="s">
        <v>21</v>
      </c>
      <c r="G14" s="31"/>
      <c r="H14" s="31"/>
      <c r="I14" s="116" t="s">
        <v>22</v>
      </c>
      <c r="J14" s="117" t="str">
        <f>'Rekapitulace stavby'!AN8</f>
        <v>27. 3. 2024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6" t="s">
        <v>24</v>
      </c>
      <c r="E16" s="31"/>
      <c r="F16" s="31"/>
      <c r="G16" s="31"/>
      <c r="H16" s="31"/>
      <c r="I16" s="116" t="s">
        <v>25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26</v>
      </c>
      <c r="F17" s="31"/>
      <c r="G17" s="31"/>
      <c r="H17" s="31"/>
      <c r="I17" s="116" t="s">
        <v>27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6" t="s">
        <v>28</v>
      </c>
      <c r="E19" s="31"/>
      <c r="F19" s="31"/>
      <c r="G19" s="31"/>
      <c r="H19" s="31"/>
      <c r="I19" s="116" t="s">
        <v>25</v>
      </c>
      <c r="J19" s="27" t="str">
        <f>'Rekapitulace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75" t="str">
        <f>'Rekapitulace stavby'!E14</f>
        <v>Vyplň údaj</v>
      </c>
      <c r="F20" s="276"/>
      <c r="G20" s="276"/>
      <c r="H20" s="276"/>
      <c r="I20" s="116" t="s">
        <v>27</v>
      </c>
      <c r="J20" s="27" t="str">
        <f>'Rekapitulace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6" t="s">
        <v>30</v>
      </c>
      <c r="E22" s="31"/>
      <c r="F22" s="31"/>
      <c r="G22" s="31"/>
      <c r="H22" s="31"/>
      <c r="I22" s="116" t="s">
        <v>25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31</v>
      </c>
      <c r="F23" s="31"/>
      <c r="G23" s="31"/>
      <c r="H23" s="31"/>
      <c r="I23" s="116" t="s">
        <v>27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6" t="s">
        <v>33</v>
      </c>
      <c r="E25" s="31"/>
      <c r="F25" s="31"/>
      <c r="G25" s="31"/>
      <c r="H25" s="31"/>
      <c r="I25" s="116" t="s">
        <v>25</v>
      </c>
      <c r="J25" s="107" t="s">
        <v>34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35</v>
      </c>
      <c r="F26" s="31"/>
      <c r="G26" s="31"/>
      <c r="H26" s="31"/>
      <c r="I26" s="116" t="s">
        <v>27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6" t="s">
        <v>36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18"/>
      <c r="B29" s="119"/>
      <c r="C29" s="118"/>
      <c r="D29" s="118"/>
      <c r="E29" s="277" t="s">
        <v>1</v>
      </c>
      <c r="F29" s="277"/>
      <c r="G29" s="277"/>
      <c r="H29" s="277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1"/>
      <c r="E31" s="121"/>
      <c r="F31" s="121"/>
      <c r="G31" s="121"/>
      <c r="H31" s="121"/>
      <c r="I31" s="121"/>
      <c r="J31" s="121"/>
      <c r="K31" s="12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2" t="s">
        <v>37</v>
      </c>
      <c r="E32" s="31"/>
      <c r="F32" s="31"/>
      <c r="G32" s="31"/>
      <c r="H32" s="31"/>
      <c r="I32" s="31"/>
      <c r="J32" s="123">
        <f>ROUND(J123,2)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1"/>
      <c r="E33" s="121"/>
      <c r="F33" s="121"/>
      <c r="G33" s="121"/>
      <c r="H33" s="121"/>
      <c r="I33" s="121"/>
      <c r="J33" s="121"/>
      <c r="K33" s="12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4" t="s">
        <v>39</v>
      </c>
      <c r="G34" s="31"/>
      <c r="H34" s="31"/>
      <c r="I34" s="124" t="s">
        <v>38</v>
      </c>
      <c r="J34" s="124" t="s">
        <v>40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5" t="s">
        <v>41</v>
      </c>
      <c r="E35" s="116" t="s">
        <v>42</v>
      </c>
      <c r="F35" s="126">
        <f>ROUND((SUM(BE123:BE161)),2)</f>
        <v>0</v>
      </c>
      <c r="G35" s="31"/>
      <c r="H35" s="31"/>
      <c r="I35" s="127">
        <v>0.21</v>
      </c>
      <c r="J35" s="126">
        <f>ROUND(((SUM(BE123:BE161))*I35),2)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6" t="s">
        <v>43</v>
      </c>
      <c r="F36" s="126">
        <f>ROUND((SUM(BF123:BF161)),2)</f>
        <v>0</v>
      </c>
      <c r="G36" s="31"/>
      <c r="H36" s="31"/>
      <c r="I36" s="127">
        <v>0.12</v>
      </c>
      <c r="J36" s="126">
        <f>ROUND(((SUM(BF123:BF161))*I36),2)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6" t="s">
        <v>44</v>
      </c>
      <c r="F37" s="126">
        <f>ROUND((SUM(BG123:BG161)),2)</f>
        <v>0</v>
      </c>
      <c r="G37" s="31"/>
      <c r="H37" s="31"/>
      <c r="I37" s="127">
        <v>0.21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16" t="s">
        <v>45</v>
      </c>
      <c r="F38" s="126">
        <f>ROUND((SUM(BH123:BH161)),2)</f>
        <v>0</v>
      </c>
      <c r="G38" s="31"/>
      <c r="H38" s="31"/>
      <c r="I38" s="127">
        <v>0.12</v>
      </c>
      <c r="J38" s="126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6" t="s">
        <v>46</v>
      </c>
      <c r="F39" s="126">
        <f>ROUND((SUM(BI123:BI161)),2)</f>
        <v>0</v>
      </c>
      <c r="G39" s="31"/>
      <c r="H39" s="31"/>
      <c r="I39" s="127">
        <v>0</v>
      </c>
      <c r="J39" s="126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28"/>
      <c r="D41" s="129" t="s">
        <v>47</v>
      </c>
      <c r="E41" s="130"/>
      <c r="F41" s="130"/>
      <c r="G41" s="131" t="s">
        <v>48</v>
      </c>
      <c r="H41" s="132" t="s">
        <v>49</v>
      </c>
      <c r="I41" s="130"/>
      <c r="J41" s="133">
        <f>SUM(J32:J39)</f>
        <v>0</v>
      </c>
      <c r="K41" s="134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35" t="s">
        <v>50</v>
      </c>
      <c r="E50" s="136"/>
      <c r="F50" s="136"/>
      <c r="G50" s="135" t="s">
        <v>51</v>
      </c>
      <c r="H50" s="136"/>
      <c r="I50" s="136"/>
      <c r="J50" s="136"/>
      <c r="K50" s="136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7" t="s">
        <v>52</v>
      </c>
      <c r="E61" s="138"/>
      <c r="F61" s="139" t="s">
        <v>53</v>
      </c>
      <c r="G61" s="137" t="s">
        <v>52</v>
      </c>
      <c r="H61" s="138"/>
      <c r="I61" s="138"/>
      <c r="J61" s="140" t="s">
        <v>53</v>
      </c>
      <c r="K61" s="138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35" t="s">
        <v>54</v>
      </c>
      <c r="E65" s="141"/>
      <c r="F65" s="141"/>
      <c r="G65" s="135" t="s">
        <v>55</v>
      </c>
      <c r="H65" s="141"/>
      <c r="I65" s="141"/>
      <c r="J65" s="141"/>
      <c r="K65" s="14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7" t="s">
        <v>52</v>
      </c>
      <c r="E76" s="138"/>
      <c r="F76" s="139" t="s">
        <v>53</v>
      </c>
      <c r="G76" s="137" t="s">
        <v>52</v>
      </c>
      <c r="H76" s="138"/>
      <c r="I76" s="138"/>
      <c r="J76" s="140" t="s">
        <v>53</v>
      </c>
      <c r="K76" s="138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133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6.25" customHeight="1">
      <c r="A85" s="31"/>
      <c r="B85" s="32"/>
      <c r="C85" s="33"/>
      <c r="D85" s="33"/>
      <c r="E85" s="278" t="str">
        <f>E7</f>
        <v>VÝMĚNA NÁŠLAPNÝCH VRSTEV, VÝMALBA S VÝMĚNA DVEŘÍ V ZŠ A MŠ V KOPŘIVNICI</v>
      </c>
      <c r="F85" s="279"/>
      <c r="G85" s="279"/>
      <c r="H85" s="279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>
      <c r="B86" s="18"/>
      <c r="C86" s="26" t="s">
        <v>129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78" t="s">
        <v>446</v>
      </c>
      <c r="F87" s="280"/>
      <c r="G87" s="280"/>
      <c r="H87" s="280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131</v>
      </c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31" t="str">
        <f>E11</f>
        <v>02 - Pole dance</v>
      </c>
      <c r="F89" s="280"/>
      <c r="G89" s="280"/>
      <c r="H89" s="280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20</v>
      </c>
      <c r="D91" s="33"/>
      <c r="E91" s="33"/>
      <c r="F91" s="24" t="str">
        <f>F14</f>
        <v xml:space="preserve"> </v>
      </c>
      <c r="G91" s="33"/>
      <c r="H91" s="33"/>
      <c r="I91" s="26" t="s">
        <v>22</v>
      </c>
      <c r="J91" s="63" t="str">
        <f>IF(J14="","",J14)</f>
        <v>27. 3. 2024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24</v>
      </c>
      <c r="D93" s="33"/>
      <c r="E93" s="33"/>
      <c r="F93" s="24" t="str">
        <f>E17</f>
        <v>Město Kopřivnice</v>
      </c>
      <c r="G93" s="33"/>
      <c r="H93" s="33"/>
      <c r="I93" s="26" t="s">
        <v>30</v>
      </c>
      <c r="J93" s="29" t="str">
        <f>E23</f>
        <v>Ing. Jan Stuchlík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28</v>
      </c>
      <c r="D94" s="33"/>
      <c r="E94" s="33"/>
      <c r="F94" s="24" t="str">
        <f>IF(E20="","",E20)</f>
        <v>Vyplň údaj</v>
      </c>
      <c r="G94" s="33"/>
      <c r="H94" s="33"/>
      <c r="I94" s="26" t="s">
        <v>33</v>
      </c>
      <c r="J94" s="29" t="str">
        <f>E26</f>
        <v>Ladislav Pekárek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46" t="s">
        <v>134</v>
      </c>
      <c r="D96" s="147"/>
      <c r="E96" s="147"/>
      <c r="F96" s="147"/>
      <c r="G96" s="147"/>
      <c r="H96" s="147"/>
      <c r="I96" s="147"/>
      <c r="J96" s="148" t="s">
        <v>135</v>
      </c>
      <c r="K96" s="147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49" t="s">
        <v>136</v>
      </c>
      <c r="D98" s="33"/>
      <c r="E98" s="33"/>
      <c r="F98" s="33"/>
      <c r="G98" s="33"/>
      <c r="H98" s="33"/>
      <c r="I98" s="33"/>
      <c r="J98" s="81">
        <f>J123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137</v>
      </c>
    </row>
    <row r="99" spans="2:12" s="9" customFormat="1" ht="24.95" customHeight="1">
      <c r="B99" s="150"/>
      <c r="C99" s="151"/>
      <c r="D99" s="152" t="s">
        <v>138</v>
      </c>
      <c r="E99" s="153"/>
      <c r="F99" s="153"/>
      <c r="G99" s="153"/>
      <c r="H99" s="153"/>
      <c r="I99" s="153"/>
      <c r="J99" s="154">
        <f>J124</f>
        <v>0</v>
      </c>
      <c r="K99" s="151"/>
      <c r="L99" s="155"/>
    </row>
    <row r="100" spans="2:12" s="9" customFormat="1" ht="24.95" customHeight="1">
      <c r="B100" s="150"/>
      <c r="C100" s="151"/>
      <c r="D100" s="152" t="s">
        <v>139</v>
      </c>
      <c r="E100" s="153"/>
      <c r="F100" s="153"/>
      <c r="G100" s="153"/>
      <c r="H100" s="153"/>
      <c r="I100" s="153"/>
      <c r="J100" s="154">
        <f>J134</f>
        <v>0</v>
      </c>
      <c r="K100" s="151"/>
      <c r="L100" s="155"/>
    </row>
    <row r="101" spans="2:12" s="9" customFormat="1" ht="24.95" customHeight="1">
      <c r="B101" s="150"/>
      <c r="C101" s="151"/>
      <c r="D101" s="152" t="s">
        <v>140</v>
      </c>
      <c r="E101" s="153"/>
      <c r="F101" s="153"/>
      <c r="G101" s="153"/>
      <c r="H101" s="153"/>
      <c r="I101" s="153"/>
      <c r="J101" s="154">
        <f>J137</f>
        <v>0</v>
      </c>
      <c r="K101" s="151"/>
      <c r="L101" s="155"/>
    </row>
    <row r="102" spans="1:31" s="2" customFormat="1" ht="21.75" customHeight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customHeight="1">
      <c r="A103" s="31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7" spans="1:31" s="2" customFormat="1" ht="6.95" customHeight="1">
      <c r="A107" s="31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5" customHeight="1">
      <c r="A108" s="31"/>
      <c r="B108" s="32"/>
      <c r="C108" s="20" t="s">
        <v>141</v>
      </c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16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6.25" customHeight="1">
      <c r="A111" s="31"/>
      <c r="B111" s="32"/>
      <c r="C111" s="33"/>
      <c r="D111" s="33"/>
      <c r="E111" s="278" t="str">
        <f>E7</f>
        <v>VÝMĚNA NÁŠLAPNÝCH VRSTEV, VÝMALBA S VÝMĚNA DVEŘÍ V ZŠ A MŠ V KOPŘIVNICI</v>
      </c>
      <c r="F111" s="279"/>
      <c r="G111" s="279"/>
      <c r="H111" s="279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2:12" s="1" customFormat="1" ht="12" customHeight="1">
      <c r="B112" s="18"/>
      <c r="C112" s="26" t="s">
        <v>129</v>
      </c>
      <c r="D112" s="19"/>
      <c r="E112" s="19"/>
      <c r="F112" s="19"/>
      <c r="G112" s="19"/>
      <c r="H112" s="19"/>
      <c r="I112" s="19"/>
      <c r="J112" s="19"/>
      <c r="K112" s="19"/>
      <c r="L112" s="17"/>
    </row>
    <row r="113" spans="1:31" s="2" customFormat="1" ht="16.5" customHeight="1">
      <c r="A113" s="31"/>
      <c r="B113" s="32"/>
      <c r="C113" s="33"/>
      <c r="D113" s="33"/>
      <c r="E113" s="278" t="s">
        <v>446</v>
      </c>
      <c r="F113" s="280"/>
      <c r="G113" s="280"/>
      <c r="H113" s="280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131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3"/>
      <c r="D115" s="33"/>
      <c r="E115" s="231" t="str">
        <f>E11</f>
        <v>02 - Pole dance</v>
      </c>
      <c r="F115" s="280"/>
      <c r="G115" s="280"/>
      <c r="H115" s="280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20</v>
      </c>
      <c r="D117" s="33"/>
      <c r="E117" s="33"/>
      <c r="F117" s="24" t="str">
        <f>F14</f>
        <v xml:space="preserve"> </v>
      </c>
      <c r="G117" s="33"/>
      <c r="H117" s="33"/>
      <c r="I117" s="26" t="s">
        <v>22</v>
      </c>
      <c r="J117" s="63" t="str">
        <f>IF(J14="","",J14)</f>
        <v>27. 3. 2024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5.2" customHeight="1">
      <c r="A119" s="31"/>
      <c r="B119" s="32"/>
      <c r="C119" s="26" t="s">
        <v>24</v>
      </c>
      <c r="D119" s="33"/>
      <c r="E119" s="33"/>
      <c r="F119" s="24" t="str">
        <f>E17</f>
        <v>Město Kopřivnice</v>
      </c>
      <c r="G119" s="33"/>
      <c r="H119" s="33"/>
      <c r="I119" s="26" t="s">
        <v>30</v>
      </c>
      <c r="J119" s="29" t="str">
        <f>E23</f>
        <v>Ing. Jan Stuchlík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5.2" customHeight="1">
      <c r="A120" s="31"/>
      <c r="B120" s="32"/>
      <c r="C120" s="26" t="s">
        <v>28</v>
      </c>
      <c r="D120" s="33"/>
      <c r="E120" s="33"/>
      <c r="F120" s="24" t="str">
        <f>IF(E20="","",E20)</f>
        <v>Vyplň údaj</v>
      </c>
      <c r="G120" s="33"/>
      <c r="H120" s="33"/>
      <c r="I120" s="26" t="s">
        <v>33</v>
      </c>
      <c r="J120" s="29" t="str">
        <f>E26</f>
        <v>Ladislav Pekárek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0.3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0" customFormat="1" ht="29.25" customHeight="1">
      <c r="A122" s="156"/>
      <c r="B122" s="157"/>
      <c r="C122" s="158" t="s">
        <v>142</v>
      </c>
      <c r="D122" s="159" t="s">
        <v>62</v>
      </c>
      <c r="E122" s="159" t="s">
        <v>58</v>
      </c>
      <c r="F122" s="159" t="s">
        <v>59</v>
      </c>
      <c r="G122" s="159" t="s">
        <v>143</v>
      </c>
      <c r="H122" s="159" t="s">
        <v>144</v>
      </c>
      <c r="I122" s="159" t="s">
        <v>145</v>
      </c>
      <c r="J122" s="159" t="s">
        <v>135</v>
      </c>
      <c r="K122" s="160" t="s">
        <v>146</v>
      </c>
      <c r="L122" s="161"/>
      <c r="M122" s="72" t="s">
        <v>1</v>
      </c>
      <c r="N122" s="73" t="s">
        <v>41</v>
      </c>
      <c r="O122" s="73" t="s">
        <v>147</v>
      </c>
      <c r="P122" s="73" t="s">
        <v>148</v>
      </c>
      <c r="Q122" s="73" t="s">
        <v>149</v>
      </c>
      <c r="R122" s="73" t="s">
        <v>150</v>
      </c>
      <c r="S122" s="73" t="s">
        <v>151</v>
      </c>
      <c r="T122" s="74" t="s">
        <v>152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9" customHeight="1">
      <c r="A123" s="31"/>
      <c r="B123" s="32"/>
      <c r="C123" s="79" t="s">
        <v>153</v>
      </c>
      <c r="D123" s="33"/>
      <c r="E123" s="33"/>
      <c r="F123" s="33"/>
      <c r="G123" s="33"/>
      <c r="H123" s="33"/>
      <c r="I123" s="33"/>
      <c r="J123" s="162">
        <f>BK123</f>
        <v>0</v>
      </c>
      <c r="K123" s="33"/>
      <c r="L123" s="36"/>
      <c r="M123" s="75"/>
      <c r="N123" s="163"/>
      <c r="O123" s="76"/>
      <c r="P123" s="164">
        <f>P124+P134+P137</f>
        <v>0</v>
      </c>
      <c r="Q123" s="76"/>
      <c r="R123" s="164">
        <f>R124+R134+R137</f>
        <v>0.47644612</v>
      </c>
      <c r="S123" s="76"/>
      <c r="T123" s="165">
        <f>T124+T134+T137</f>
        <v>0.14095000000000002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4" t="s">
        <v>76</v>
      </c>
      <c r="AU123" s="14" t="s">
        <v>137</v>
      </c>
      <c r="BK123" s="166">
        <f>BK124+BK134+BK137</f>
        <v>0</v>
      </c>
    </row>
    <row r="124" spans="2:63" s="11" customFormat="1" ht="25.9" customHeight="1">
      <c r="B124" s="167"/>
      <c r="C124" s="168"/>
      <c r="D124" s="169" t="s">
        <v>76</v>
      </c>
      <c r="E124" s="170" t="s">
        <v>154</v>
      </c>
      <c r="F124" s="170" t="s">
        <v>155</v>
      </c>
      <c r="G124" s="168"/>
      <c r="H124" s="168"/>
      <c r="I124" s="171"/>
      <c r="J124" s="172">
        <f>BK124</f>
        <v>0</v>
      </c>
      <c r="K124" s="168"/>
      <c r="L124" s="173"/>
      <c r="M124" s="174"/>
      <c r="N124" s="175"/>
      <c r="O124" s="175"/>
      <c r="P124" s="176">
        <f>SUM(P125:P133)</f>
        <v>0</v>
      </c>
      <c r="Q124" s="175"/>
      <c r="R124" s="176">
        <f>SUM(R125:R133)</f>
        <v>0</v>
      </c>
      <c r="S124" s="175"/>
      <c r="T124" s="177">
        <f>SUM(T125:T133)</f>
        <v>0</v>
      </c>
      <c r="AR124" s="178" t="s">
        <v>84</v>
      </c>
      <c r="AT124" s="179" t="s">
        <v>76</v>
      </c>
      <c r="AU124" s="179" t="s">
        <v>77</v>
      </c>
      <c r="AY124" s="178" t="s">
        <v>156</v>
      </c>
      <c r="BK124" s="180">
        <f>SUM(BK125:BK133)</f>
        <v>0</v>
      </c>
    </row>
    <row r="125" spans="1:65" s="2" customFormat="1" ht="37.9" customHeight="1">
      <c r="A125" s="31"/>
      <c r="B125" s="32"/>
      <c r="C125" s="181" t="s">
        <v>84</v>
      </c>
      <c r="D125" s="181" t="s">
        <v>157</v>
      </c>
      <c r="E125" s="182" t="s">
        <v>158</v>
      </c>
      <c r="F125" s="183" t="s">
        <v>159</v>
      </c>
      <c r="G125" s="184" t="s">
        <v>160</v>
      </c>
      <c r="H125" s="185">
        <v>0.141</v>
      </c>
      <c r="I125" s="186"/>
      <c r="J125" s="187">
        <f>ROUND(I125*H125,2)</f>
        <v>0</v>
      </c>
      <c r="K125" s="183" t="s">
        <v>161</v>
      </c>
      <c r="L125" s="36"/>
      <c r="M125" s="188" t="s">
        <v>1</v>
      </c>
      <c r="N125" s="189" t="s">
        <v>42</v>
      </c>
      <c r="O125" s="68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2" t="s">
        <v>162</v>
      </c>
      <c r="AT125" s="192" t="s">
        <v>157</v>
      </c>
      <c r="AU125" s="192" t="s">
        <v>84</v>
      </c>
      <c r="AY125" s="14" t="s">
        <v>156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4" t="s">
        <v>84</v>
      </c>
      <c r="BK125" s="193">
        <f>ROUND(I125*H125,2)</f>
        <v>0</v>
      </c>
      <c r="BL125" s="14" t="s">
        <v>162</v>
      </c>
      <c r="BM125" s="192" t="s">
        <v>470</v>
      </c>
    </row>
    <row r="126" spans="1:47" s="2" customFormat="1" ht="11.25">
      <c r="A126" s="31"/>
      <c r="B126" s="32"/>
      <c r="C126" s="33"/>
      <c r="D126" s="194" t="s">
        <v>164</v>
      </c>
      <c r="E126" s="33"/>
      <c r="F126" s="195" t="s">
        <v>165</v>
      </c>
      <c r="G126" s="33"/>
      <c r="H126" s="33"/>
      <c r="I126" s="196"/>
      <c r="J126" s="33"/>
      <c r="K126" s="33"/>
      <c r="L126" s="36"/>
      <c r="M126" s="197"/>
      <c r="N126" s="198"/>
      <c r="O126" s="68"/>
      <c r="P126" s="68"/>
      <c r="Q126" s="68"/>
      <c r="R126" s="68"/>
      <c r="S126" s="68"/>
      <c r="T126" s="69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4" t="s">
        <v>164</v>
      </c>
      <c r="AU126" s="14" t="s">
        <v>84</v>
      </c>
    </row>
    <row r="127" spans="1:65" s="2" customFormat="1" ht="33" customHeight="1">
      <c r="A127" s="31"/>
      <c r="B127" s="32"/>
      <c r="C127" s="181" t="s">
        <v>86</v>
      </c>
      <c r="D127" s="181" t="s">
        <v>157</v>
      </c>
      <c r="E127" s="182" t="s">
        <v>166</v>
      </c>
      <c r="F127" s="183" t="s">
        <v>167</v>
      </c>
      <c r="G127" s="184" t="s">
        <v>160</v>
      </c>
      <c r="H127" s="185">
        <v>0.141</v>
      </c>
      <c r="I127" s="186"/>
      <c r="J127" s="187">
        <f>ROUND(I127*H127,2)</f>
        <v>0</v>
      </c>
      <c r="K127" s="183" t="s">
        <v>161</v>
      </c>
      <c r="L127" s="36"/>
      <c r="M127" s="188" t="s">
        <v>1</v>
      </c>
      <c r="N127" s="189" t="s">
        <v>42</v>
      </c>
      <c r="O127" s="68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2" t="s">
        <v>162</v>
      </c>
      <c r="AT127" s="192" t="s">
        <v>157</v>
      </c>
      <c r="AU127" s="192" t="s">
        <v>84</v>
      </c>
      <c r="AY127" s="14" t="s">
        <v>156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4" t="s">
        <v>84</v>
      </c>
      <c r="BK127" s="193">
        <f>ROUND(I127*H127,2)</f>
        <v>0</v>
      </c>
      <c r="BL127" s="14" t="s">
        <v>162</v>
      </c>
      <c r="BM127" s="192" t="s">
        <v>471</v>
      </c>
    </row>
    <row r="128" spans="1:47" s="2" customFormat="1" ht="11.25">
      <c r="A128" s="31"/>
      <c r="B128" s="32"/>
      <c r="C128" s="33"/>
      <c r="D128" s="194" t="s">
        <v>164</v>
      </c>
      <c r="E128" s="33"/>
      <c r="F128" s="195" t="s">
        <v>169</v>
      </c>
      <c r="G128" s="33"/>
      <c r="H128" s="33"/>
      <c r="I128" s="196"/>
      <c r="J128" s="33"/>
      <c r="K128" s="33"/>
      <c r="L128" s="36"/>
      <c r="M128" s="197"/>
      <c r="N128" s="198"/>
      <c r="O128" s="68"/>
      <c r="P128" s="68"/>
      <c r="Q128" s="68"/>
      <c r="R128" s="68"/>
      <c r="S128" s="68"/>
      <c r="T128" s="69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4" t="s">
        <v>164</v>
      </c>
      <c r="AU128" s="14" t="s">
        <v>84</v>
      </c>
    </row>
    <row r="129" spans="1:65" s="2" customFormat="1" ht="44.25" customHeight="1">
      <c r="A129" s="31"/>
      <c r="B129" s="32"/>
      <c r="C129" s="181" t="s">
        <v>170</v>
      </c>
      <c r="D129" s="181" t="s">
        <v>157</v>
      </c>
      <c r="E129" s="182" t="s">
        <v>171</v>
      </c>
      <c r="F129" s="183" t="s">
        <v>172</v>
      </c>
      <c r="G129" s="184" t="s">
        <v>160</v>
      </c>
      <c r="H129" s="185">
        <v>1.974</v>
      </c>
      <c r="I129" s="186"/>
      <c r="J129" s="187">
        <f>ROUND(I129*H129,2)</f>
        <v>0</v>
      </c>
      <c r="K129" s="183" t="s">
        <v>161</v>
      </c>
      <c r="L129" s="36"/>
      <c r="M129" s="188" t="s">
        <v>1</v>
      </c>
      <c r="N129" s="189" t="s">
        <v>42</v>
      </c>
      <c r="O129" s="68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2" t="s">
        <v>162</v>
      </c>
      <c r="AT129" s="192" t="s">
        <v>157</v>
      </c>
      <c r="AU129" s="192" t="s">
        <v>84</v>
      </c>
      <c r="AY129" s="14" t="s">
        <v>156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4" t="s">
        <v>84</v>
      </c>
      <c r="BK129" s="193">
        <f>ROUND(I129*H129,2)</f>
        <v>0</v>
      </c>
      <c r="BL129" s="14" t="s">
        <v>162</v>
      </c>
      <c r="BM129" s="192" t="s">
        <v>472</v>
      </c>
    </row>
    <row r="130" spans="1:47" s="2" customFormat="1" ht="11.25">
      <c r="A130" s="31"/>
      <c r="B130" s="32"/>
      <c r="C130" s="33"/>
      <c r="D130" s="194" t="s">
        <v>164</v>
      </c>
      <c r="E130" s="33"/>
      <c r="F130" s="195" t="s">
        <v>174</v>
      </c>
      <c r="G130" s="33"/>
      <c r="H130" s="33"/>
      <c r="I130" s="196"/>
      <c r="J130" s="33"/>
      <c r="K130" s="33"/>
      <c r="L130" s="36"/>
      <c r="M130" s="197"/>
      <c r="N130" s="198"/>
      <c r="O130" s="68"/>
      <c r="P130" s="68"/>
      <c r="Q130" s="68"/>
      <c r="R130" s="68"/>
      <c r="S130" s="68"/>
      <c r="T130" s="69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4" t="s">
        <v>164</v>
      </c>
      <c r="AU130" s="14" t="s">
        <v>84</v>
      </c>
    </row>
    <row r="131" spans="2:51" s="12" customFormat="1" ht="11.25">
      <c r="B131" s="199"/>
      <c r="C131" s="200"/>
      <c r="D131" s="201" t="s">
        <v>175</v>
      </c>
      <c r="E131" s="200"/>
      <c r="F131" s="202" t="s">
        <v>473</v>
      </c>
      <c r="G131" s="200"/>
      <c r="H131" s="203">
        <v>1.974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175</v>
      </c>
      <c r="AU131" s="209" t="s">
        <v>84</v>
      </c>
      <c r="AV131" s="12" t="s">
        <v>86</v>
      </c>
      <c r="AW131" s="12" t="s">
        <v>4</v>
      </c>
      <c r="AX131" s="12" t="s">
        <v>84</v>
      </c>
      <c r="AY131" s="209" t="s">
        <v>156</v>
      </c>
    </row>
    <row r="132" spans="1:65" s="2" customFormat="1" ht="44.25" customHeight="1">
      <c r="A132" s="31"/>
      <c r="B132" s="32"/>
      <c r="C132" s="181" t="s">
        <v>162</v>
      </c>
      <c r="D132" s="181" t="s">
        <v>157</v>
      </c>
      <c r="E132" s="182" t="s">
        <v>177</v>
      </c>
      <c r="F132" s="183" t="s">
        <v>178</v>
      </c>
      <c r="G132" s="184" t="s">
        <v>160</v>
      </c>
      <c r="H132" s="185">
        <v>0.141</v>
      </c>
      <c r="I132" s="186"/>
      <c r="J132" s="187">
        <f>ROUND(I132*H132,2)</f>
        <v>0</v>
      </c>
      <c r="K132" s="183" t="s">
        <v>161</v>
      </c>
      <c r="L132" s="36"/>
      <c r="M132" s="188" t="s">
        <v>1</v>
      </c>
      <c r="N132" s="189" t="s">
        <v>42</v>
      </c>
      <c r="O132" s="68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2" t="s">
        <v>162</v>
      </c>
      <c r="AT132" s="192" t="s">
        <v>157</v>
      </c>
      <c r="AU132" s="192" t="s">
        <v>84</v>
      </c>
      <c r="AY132" s="14" t="s">
        <v>156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4" t="s">
        <v>84</v>
      </c>
      <c r="BK132" s="193">
        <f>ROUND(I132*H132,2)</f>
        <v>0</v>
      </c>
      <c r="BL132" s="14" t="s">
        <v>162</v>
      </c>
      <c r="BM132" s="192" t="s">
        <v>474</v>
      </c>
    </row>
    <row r="133" spans="1:47" s="2" customFormat="1" ht="11.25">
      <c r="A133" s="31"/>
      <c r="B133" s="32"/>
      <c r="C133" s="33"/>
      <c r="D133" s="194" t="s">
        <v>164</v>
      </c>
      <c r="E133" s="33"/>
      <c r="F133" s="195" t="s">
        <v>180</v>
      </c>
      <c r="G133" s="33"/>
      <c r="H133" s="33"/>
      <c r="I133" s="196"/>
      <c r="J133" s="33"/>
      <c r="K133" s="33"/>
      <c r="L133" s="36"/>
      <c r="M133" s="197"/>
      <c r="N133" s="198"/>
      <c r="O133" s="68"/>
      <c r="P133" s="68"/>
      <c r="Q133" s="68"/>
      <c r="R133" s="68"/>
      <c r="S133" s="68"/>
      <c r="T133" s="69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4" t="s">
        <v>164</v>
      </c>
      <c r="AU133" s="14" t="s">
        <v>84</v>
      </c>
    </row>
    <row r="134" spans="2:63" s="11" customFormat="1" ht="25.9" customHeight="1">
      <c r="B134" s="167"/>
      <c r="C134" s="168"/>
      <c r="D134" s="169" t="s">
        <v>76</v>
      </c>
      <c r="E134" s="170" t="s">
        <v>181</v>
      </c>
      <c r="F134" s="170" t="s">
        <v>182</v>
      </c>
      <c r="G134" s="168"/>
      <c r="H134" s="168"/>
      <c r="I134" s="171"/>
      <c r="J134" s="172">
        <f>BK134</f>
        <v>0</v>
      </c>
      <c r="K134" s="168"/>
      <c r="L134" s="173"/>
      <c r="M134" s="174"/>
      <c r="N134" s="175"/>
      <c r="O134" s="175"/>
      <c r="P134" s="176">
        <f>SUM(P135:P136)</f>
        <v>0</v>
      </c>
      <c r="Q134" s="175"/>
      <c r="R134" s="176">
        <f>SUM(R135:R136)</f>
        <v>0</v>
      </c>
      <c r="S134" s="175"/>
      <c r="T134" s="177">
        <f>SUM(T135:T136)</f>
        <v>0.001</v>
      </c>
      <c r="AR134" s="178" t="s">
        <v>86</v>
      </c>
      <c r="AT134" s="179" t="s">
        <v>76</v>
      </c>
      <c r="AU134" s="179" t="s">
        <v>77</v>
      </c>
      <c r="AY134" s="178" t="s">
        <v>156</v>
      </c>
      <c r="BK134" s="180">
        <f>SUM(BK135:BK136)</f>
        <v>0</v>
      </c>
    </row>
    <row r="135" spans="1:65" s="2" customFormat="1" ht="24.2" customHeight="1">
      <c r="A135" s="31"/>
      <c r="B135" s="32"/>
      <c r="C135" s="181" t="s">
        <v>183</v>
      </c>
      <c r="D135" s="181" t="s">
        <v>157</v>
      </c>
      <c r="E135" s="182" t="s">
        <v>184</v>
      </c>
      <c r="F135" s="183" t="s">
        <v>185</v>
      </c>
      <c r="G135" s="184" t="s">
        <v>186</v>
      </c>
      <c r="H135" s="185">
        <v>1</v>
      </c>
      <c r="I135" s="186"/>
      <c r="J135" s="187">
        <f>ROUND(I135*H135,2)</f>
        <v>0</v>
      </c>
      <c r="K135" s="183" t="s">
        <v>161</v>
      </c>
      <c r="L135" s="36"/>
      <c r="M135" s="188" t="s">
        <v>1</v>
      </c>
      <c r="N135" s="189" t="s">
        <v>42</v>
      </c>
      <c r="O135" s="68"/>
      <c r="P135" s="190">
        <f>O135*H135</f>
        <v>0</v>
      </c>
      <c r="Q135" s="190">
        <v>0</v>
      </c>
      <c r="R135" s="190">
        <f>Q135*H135</f>
        <v>0</v>
      </c>
      <c r="S135" s="190">
        <v>0.001</v>
      </c>
      <c r="T135" s="191">
        <f>S135*H135</f>
        <v>0.001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2" t="s">
        <v>187</v>
      </c>
      <c r="AT135" s="192" t="s">
        <v>157</v>
      </c>
      <c r="AU135" s="192" t="s">
        <v>84</v>
      </c>
      <c r="AY135" s="14" t="s">
        <v>156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4" t="s">
        <v>84</v>
      </c>
      <c r="BK135" s="193">
        <f>ROUND(I135*H135,2)</f>
        <v>0</v>
      </c>
      <c r="BL135" s="14" t="s">
        <v>187</v>
      </c>
      <c r="BM135" s="192" t="s">
        <v>475</v>
      </c>
    </row>
    <row r="136" spans="1:47" s="2" customFormat="1" ht="11.25">
      <c r="A136" s="31"/>
      <c r="B136" s="32"/>
      <c r="C136" s="33"/>
      <c r="D136" s="194" t="s">
        <v>164</v>
      </c>
      <c r="E136" s="33"/>
      <c r="F136" s="195" t="s">
        <v>189</v>
      </c>
      <c r="G136" s="33"/>
      <c r="H136" s="33"/>
      <c r="I136" s="196"/>
      <c r="J136" s="33"/>
      <c r="K136" s="33"/>
      <c r="L136" s="36"/>
      <c r="M136" s="197"/>
      <c r="N136" s="198"/>
      <c r="O136" s="68"/>
      <c r="P136" s="68"/>
      <c r="Q136" s="68"/>
      <c r="R136" s="68"/>
      <c r="S136" s="68"/>
      <c r="T136" s="69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4" t="s">
        <v>164</v>
      </c>
      <c r="AU136" s="14" t="s">
        <v>84</v>
      </c>
    </row>
    <row r="137" spans="2:63" s="11" customFormat="1" ht="25.9" customHeight="1">
      <c r="B137" s="167"/>
      <c r="C137" s="168"/>
      <c r="D137" s="169" t="s">
        <v>76</v>
      </c>
      <c r="E137" s="170" t="s">
        <v>195</v>
      </c>
      <c r="F137" s="170" t="s">
        <v>196</v>
      </c>
      <c r="G137" s="168"/>
      <c r="H137" s="168"/>
      <c r="I137" s="171"/>
      <c r="J137" s="172">
        <f>BK137</f>
        <v>0</v>
      </c>
      <c r="K137" s="168"/>
      <c r="L137" s="173"/>
      <c r="M137" s="174"/>
      <c r="N137" s="175"/>
      <c r="O137" s="175"/>
      <c r="P137" s="176">
        <f>SUM(P138:P161)</f>
        <v>0</v>
      </c>
      <c r="Q137" s="175"/>
      <c r="R137" s="176">
        <f>SUM(R138:R161)</f>
        <v>0.47644612</v>
      </c>
      <c r="S137" s="175"/>
      <c r="T137" s="177">
        <f>SUM(T138:T161)</f>
        <v>0.13995000000000002</v>
      </c>
      <c r="AR137" s="178" t="s">
        <v>86</v>
      </c>
      <c r="AT137" s="179" t="s">
        <v>76</v>
      </c>
      <c r="AU137" s="179" t="s">
        <v>77</v>
      </c>
      <c r="AY137" s="178" t="s">
        <v>156</v>
      </c>
      <c r="BK137" s="180">
        <f>SUM(BK138:BK161)</f>
        <v>0</v>
      </c>
    </row>
    <row r="138" spans="1:65" s="2" customFormat="1" ht="33" customHeight="1">
      <c r="A138" s="31"/>
      <c r="B138" s="32"/>
      <c r="C138" s="181" t="s">
        <v>190</v>
      </c>
      <c r="D138" s="181" t="s">
        <v>157</v>
      </c>
      <c r="E138" s="182" t="s">
        <v>198</v>
      </c>
      <c r="F138" s="183" t="s">
        <v>199</v>
      </c>
      <c r="G138" s="184" t="s">
        <v>200</v>
      </c>
      <c r="H138" s="185">
        <v>44</v>
      </c>
      <c r="I138" s="186"/>
      <c r="J138" s="187">
        <f>ROUND(I138*H138,2)</f>
        <v>0</v>
      </c>
      <c r="K138" s="183" t="s">
        <v>161</v>
      </c>
      <c r="L138" s="36"/>
      <c r="M138" s="188" t="s">
        <v>1</v>
      </c>
      <c r="N138" s="189" t="s">
        <v>42</v>
      </c>
      <c r="O138" s="68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2" t="s">
        <v>187</v>
      </c>
      <c r="AT138" s="192" t="s">
        <v>157</v>
      </c>
      <c r="AU138" s="192" t="s">
        <v>84</v>
      </c>
      <c r="AY138" s="14" t="s">
        <v>156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4" t="s">
        <v>84</v>
      </c>
      <c r="BK138" s="193">
        <f>ROUND(I138*H138,2)</f>
        <v>0</v>
      </c>
      <c r="BL138" s="14" t="s">
        <v>187</v>
      </c>
      <c r="BM138" s="192" t="s">
        <v>476</v>
      </c>
    </row>
    <row r="139" spans="1:47" s="2" customFormat="1" ht="11.25">
      <c r="A139" s="31"/>
      <c r="B139" s="32"/>
      <c r="C139" s="33"/>
      <c r="D139" s="194" t="s">
        <v>164</v>
      </c>
      <c r="E139" s="33"/>
      <c r="F139" s="195" t="s">
        <v>202</v>
      </c>
      <c r="G139" s="33"/>
      <c r="H139" s="33"/>
      <c r="I139" s="196"/>
      <c r="J139" s="33"/>
      <c r="K139" s="33"/>
      <c r="L139" s="36"/>
      <c r="M139" s="197"/>
      <c r="N139" s="198"/>
      <c r="O139" s="68"/>
      <c r="P139" s="68"/>
      <c r="Q139" s="68"/>
      <c r="R139" s="68"/>
      <c r="S139" s="68"/>
      <c r="T139" s="69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4" t="s">
        <v>164</v>
      </c>
      <c r="AU139" s="14" t="s">
        <v>84</v>
      </c>
    </row>
    <row r="140" spans="1:65" s="2" customFormat="1" ht="24.2" customHeight="1">
      <c r="A140" s="31"/>
      <c r="B140" s="32"/>
      <c r="C140" s="181" t="s">
        <v>197</v>
      </c>
      <c r="D140" s="181" t="s">
        <v>157</v>
      </c>
      <c r="E140" s="182" t="s">
        <v>204</v>
      </c>
      <c r="F140" s="183" t="s">
        <v>205</v>
      </c>
      <c r="G140" s="184" t="s">
        <v>200</v>
      </c>
      <c r="H140" s="185">
        <v>44</v>
      </c>
      <c r="I140" s="186"/>
      <c r="J140" s="187">
        <f>ROUND(I140*H140,2)</f>
        <v>0</v>
      </c>
      <c r="K140" s="183" t="s">
        <v>161</v>
      </c>
      <c r="L140" s="36"/>
      <c r="M140" s="188" t="s">
        <v>1</v>
      </c>
      <c r="N140" s="189" t="s">
        <v>42</v>
      </c>
      <c r="O140" s="68"/>
      <c r="P140" s="190">
        <f>O140*H140</f>
        <v>0</v>
      </c>
      <c r="Q140" s="190">
        <v>3E-05</v>
      </c>
      <c r="R140" s="190">
        <f>Q140*H140</f>
        <v>0.00132</v>
      </c>
      <c r="S140" s="190">
        <v>0</v>
      </c>
      <c r="T140" s="191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2" t="s">
        <v>187</v>
      </c>
      <c r="AT140" s="192" t="s">
        <v>157</v>
      </c>
      <c r="AU140" s="192" t="s">
        <v>84</v>
      </c>
      <c r="AY140" s="14" t="s">
        <v>156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4" t="s">
        <v>84</v>
      </c>
      <c r="BK140" s="193">
        <f>ROUND(I140*H140,2)</f>
        <v>0</v>
      </c>
      <c r="BL140" s="14" t="s">
        <v>187</v>
      </c>
      <c r="BM140" s="192" t="s">
        <v>477</v>
      </c>
    </row>
    <row r="141" spans="1:47" s="2" customFormat="1" ht="11.25">
      <c r="A141" s="31"/>
      <c r="B141" s="32"/>
      <c r="C141" s="33"/>
      <c r="D141" s="194" t="s">
        <v>164</v>
      </c>
      <c r="E141" s="33"/>
      <c r="F141" s="195" t="s">
        <v>207</v>
      </c>
      <c r="G141" s="33"/>
      <c r="H141" s="33"/>
      <c r="I141" s="196"/>
      <c r="J141" s="33"/>
      <c r="K141" s="33"/>
      <c r="L141" s="36"/>
      <c r="M141" s="197"/>
      <c r="N141" s="198"/>
      <c r="O141" s="68"/>
      <c r="P141" s="68"/>
      <c r="Q141" s="68"/>
      <c r="R141" s="68"/>
      <c r="S141" s="68"/>
      <c r="T141" s="69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4" t="s">
        <v>164</v>
      </c>
      <c r="AU141" s="14" t="s">
        <v>84</v>
      </c>
    </row>
    <row r="142" spans="1:65" s="2" customFormat="1" ht="37.9" customHeight="1">
      <c r="A142" s="31"/>
      <c r="B142" s="32"/>
      <c r="C142" s="181" t="s">
        <v>203</v>
      </c>
      <c r="D142" s="181" t="s">
        <v>157</v>
      </c>
      <c r="E142" s="182" t="s">
        <v>209</v>
      </c>
      <c r="F142" s="183" t="s">
        <v>210</v>
      </c>
      <c r="G142" s="184" t="s">
        <v>200</v>
      </c>
      <c r="H142" s="185">
        <v>44</v>
      </c>
      <c r="I142" s="186"/>
      <c r="J142" s="187">
        <f>ROUND(I142*H142,2)</f>
        <v>0</v>
      </c>
      <c r="K142" s="183" t="s">
        <v>161</v>
      </c>
      <c r="L142" s="36"/>
      <c r="M142" s="188" t="s">
        <v>1</v>
      </c>
      <c r="N142" s="189" t="s">
        <v>42</v>
      </c>
      <c r="O142" s="68"/>
      <c r="P142" s="190">
        <f>O142*H142</f>
        <v>0</v>
      </c>
      <c r="Q142" s="190">
        <v>0.00758</v>
      </c>
      <c r="R142" s="190">
        <f>Q142*H142</f>
        <v>0.33352</v>
      </c>
      <c r="S142" s="190">
        <v>0</v>
      </c>
      <c r="T142" s="191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2" t="s">
        <v>187</v>
      </c>
      <c r="AT142" s="192" t="s">
        <v>157</v>
      </c>
      <c r="AU142" s="192" t="s">
        <v>84</v>
      </c>
      <c r="AY142" s="14" t="s">
        <v>156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4" t="s">
        <v>84</v>
      </c>
      <c r="BK142" s="193">
        <f>ROUND(I142*H142,2)</f>
        <v>0</v>
      </c>
      <c r="BL142" s="14" t="s">
        <v>187</v>
      </c>
      <c r="BM142" s="192" t="s">
        <v>478</v>
      </c>
    </row>
    <row r="143" spans="1:47" s="2" customFormat="1" ht="11.25">
      <c r="A143" s="31"/>
      <c r="B143" s="32"/>
      <c r="C143" s="33"/>
      <c r="D143" s="194" t="s">
        <v>164</v>
      </c>
      <c r="E143" s="33"/>
      <c r="F143" s="195" t="s">
        <v>212</v>
      </c>
      <c r="G143" s="33"/>
      <c r="H143" s="33"/>
      <c r="I143" s="196"/>
      <c r="J143" s="33"/>
      <c r="K143" s="33"/>
      <c r="L143" s="36"/>
      <c r="M143" s="197"/>
      <c r="N143" s="198"/>
      <c r="O143" s="68"/>
      <c r="P143" s="68"/>
      <c r="Q143" s="68"/>
      <c r="R143" s="68"/>
      <c r="S143" s="68"/>
      <c r="T143" s="69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4" t="s">
        <v>164</v>
      </c>
      <c r="AU143" s="14" t="s">
        <v>84</v>
      </c>
    </row>
    <row r="144" spans="1:65" s="2" customFormat="1" ht="24.2" customHeight="1">
      <c r="A144" s="31"/>
      <c r="B144" s="32"/>
      <c r="C144" s="181" t="s">
        <v>208</v>
      </c>
      <c r="D144" s="181" t="s">
        <v>157</v>
      </c>
      <c r="E144" s="182" t="s">
        <v>214</v>
      </c>
      <c r="F144" s="183" t="s">
        <v>215</v>
      </c>
      <c r="G144" s="184" t="s">
        <v>200</v>
      </c>
      <c r="H144" s="185">
        <v>44</v>
      </c>
      <c r="I144" s="186"/>
      <c r="J144" s="187">
        <f>ROUND(I144*H144,2)</f>
        <v>0</v>
      </c>
      <c r="K144" s="183" t="s">
        <v>161</v>
      </c>
      <c r="L144" s="36"/>
      <c r="M144" s="188" t="s">
        <v>1</v>
      </c>
      <c r="N144" s="189" t="s">
        <v>42</v>
      </c>
      <c r="O144" s="68"/>
      <c r="P144" s="190">
        <f>O144*H144</f>
        <v>0</v>
      </c>
      <c r="Q144" s="190">
        <v>0</v>
      </c>
      <c r="R144" s="190">
        <f>Q144*H144</f>
        <v>0</v>
      </c>
      <c r="S144" s="190">
        <v>0.003</v>
      </c>
      <c r="T144" s="191">
        <f>S144*H144</f>
        <v>0.132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2" t="s">
        <v>187</v>
      </c>
      <c r="AT144" s="192" t="s">
        <v>157</v>
      </c>
      <c r="AU144" s="192" t="s">
        <v>84</v>
      </c>
      <c r="AY144" s="14" t="s">
        <v>156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4" t="s">
        <v>84</v>
      </c>
      <c r="BK144" s="193">
        <f>ROUND(I144*H144,2)</f>
        <v>0</v>
      </c>
      <c r="BL144" s="14" t="s">
        <v>187</v>
      </c>
      <c r="BM144" s="192" t="s">
        <v>479</v>
      </c>
    </row>
    <row r="145" spans="1:47" s="2" customFormat="1" ht="11.25">
      <c r="A145" s="31"/>
      <c r="B145" s="32"/>
      <c r="C145" s="33"/>
      <c r="D145" s="194" t="s">
        <v>164</v>
      </c>
      <c r="E145" s="33"/>
      <c r="F145" s="195" t="s">
        <v>217</v>
      </c>
      <c r="G145" s="33"/>
      <c r="H145" s="33"/>
      <c r="I145" s="196"/>
      <c r="J145" s="33"/>
      <c r="K145" s="33"/>
      <c r="L145" s="36"/>
      <c r="M145" s="197"/>
      <c r="N145" s="198"/>
      <c r="O145" s="68"/>
      <c r="P145" s="68"/>
      <c r="Q145" s="68"/>
      <c r="R145" s="68"/>
      <c r="S145" s="68"/>
      <c r="T145" s="69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4" t="s">
        <v>164</v>
      </c>
      <c r="AU145" s="14" t="s">
        <v>84</v>
      </c>
    </row>
    <row r="146" spans="1:65" s="2" customFormat="1" ht="24.2" customHeight="1">
      <c r="A146" s="31"/>
      <c r="B146" s="32"/>
      <c r="C146" s="181" t="s">
        <v>213</v>
      </c>
      <c r="D146" s="181" t="s">
        <v>157</v>
      </c>
      <c r="E146" s="182" t="s">
        <v>219</v>
      </c>
      <c r="F146" s="183" t="s">
        <v>220</v>
      </c>
      <c r="G146" s="184" t="s">
        <v>200</v>
      </c>
      <c r="H146" s="185">
        <v>44</v>
      </c>
      <c r="I146" s="186"/>
      <c r="J146" s="187">
        <f>ROUND(I146*H146,2)</f>
        <v>0</v>
      </c>
      <c r="K146" s="183" t="s">
        <v>161</v>
      </c>
      <c r="L146" s="36"/>
      <c r="M146" s="188" t="s">
        <v>1</v>
      </c>
      <c r="N146" s="189" t="s">
        <v>42</v>
      </c>
      <c r="O146" s="68"/>
      <c r="P146" s="190">
        <f>O146*H146</f>
        <v>0</v>
      </c>
      <c r="Q146" s="190">
        <v>0.0003</v>
      </c>
      <c r="R146" s="190">
        <f>Q146*H146</f>
        <v>0.013199999999999998</v>
      </c>
      <c r="S146" s="190">
        <v>0</v>
      </c>
      <c r="T146" s="191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2" t="s">
        <v>187</v>
      </c>
      <c r="AT146" s="192" t="s">
        <v>157</v>
      </c>
      <c r="AU146" s="192" t="s">
        <v>84</v>
      </c>
      <c r="AY146" s="14" t="s">
        <v>156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4" t="s">
        <v>84</v>
      </c>
      <c r="BK146" s="193">
        <f>ROUND(I146*H146,2)</f>
        <v>0</v>
      </c>
      <c r="BL146" s="14" t="s">
        <v>187</v>
      </c>
      <c r="BM146" s="192" t="s">
        <v>480</v>
      </c>
    </row>
    <row r="147" spans="1:47" s="2" customFormat="1" ht="11.25">
      <c r="A147" s="31"/>
      <c r="B147" s="32"/>
      <c r="C147" s="33"/>
      <c r="D147" s="194" t="s">
        <v>164</v>
      </c>
      <c r="E147" s="33"/>
      <c r="F147" s="195" t="s">
        <v>222</v>
      </c>
      <c r="G147" s="33"/>
      <c r="H147" s="33"/>
      <c r="I147" s="196"/>
      <c r="J147" s="33"/>
      <c r="K147" s="33"/>
      <c r="L147" s="36"/>
      <c r="M147" s="197"/>
      <c r="N147" s="198"/>
      <c r="O147" s="68"/>
      <c r="P147" s="68"/>
      <c r="Q147" s="68"/>
      <c r="R147" s="68"/>
      <c r="S147" s="68"/>
      <c r="T147" s="69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4" t="s">
        <v>164</v>
      </c>
      <c r="AU147" s="14" t="s">
        <v>84</v>
      </c>
    </row>
    <row r="148" spans="1:65" s="2" customFormat="1" ht="49.15" customHeight="1">
      <c r="A148" s="31"/>
      <c r="B148" s="32"/>
      <c r="C148" s="210" t="s">
        <v>218</v>
      </c>
      <c r="D148" s="210" t="s">
        <v>223</v>
      </c>
      <c r="E148" s="211" t="s">
        <v>224</v>
      </c>
      <c r="F148" s="212" t="s">
        <v>225</v>
      </c>
      <c r="G148" s="213" t="s">
        <v>200</v>
      </c>
      <c r="H148" s="214">
        <v>48.4</v>
      </c>
      <c r="I148" s="215"/>
      <c r="J148" s="216">
        <f>ROUND(I148*H148,2)</f>
        <v>0</v>
      </c>
      <c r="K148" s="212" t="s">
        <v>161</v>
      </c>
      <c r="L148" s="217"/>
      <c r="M148" s="218" t="s">
        <v>1</v>
      </c>
      <c r="N148" s="219" t="s">
        <v>42</v>
      </c>
      <c r="O148" s="68"/>
      <c r="P148" s="190">
        <f>O148*H148</f>
        <v>0</v>
      </c>
      <c r="Q148" s="190">
        <v>0.0026</v>
      </c>
      <c r="R148" s="190">
        <f>Q148*H148</f>
        <v>0.12583999999999998</v>
      </c>
      <c r="S148" s="190">
        <v>0</v>
      </c>
      <c r="T148" s="19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2" t="s">
        <v>226</v>
      </c>
      <c r="AT148" s="192" t="s">
        <v>223</v>
      </c>
      <c r="AU148" s="192" t="s">
        <v>84</v>
      </c>
      <c r="AY148" s="14" t="s">
        <v>156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4" t="s">
        <v>84</v>
      </c>
      <c r="BK148" s="193">
        <f>ROUND(I148*H148,2)</f>
        <v>0</v>
      </c>
      <c r="BL148" s="14" t="s">
        <v>187</v>
      </c>
      <c r="BM148" s="192" t="s">
        <v>481</v>
      </c>
    </row>
    <row r="149" spans="2:51" s="12" customFormat="1" ht="11.25">
      <c r="B149" s="199"/>
      <c r="C149" s="200"/>
      <c r="D149" s="201" t="s">
        <v>175</v>
      </c>
      <c r="E149" s="200"/>
      <c r="F149" s="202" t="s">
        <v>482</v>
      </c>
      <c r="G149" s="200"/>
      <c r="H149" s="203">
        <v>48.4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175</v>
      </c>
      <c r="AU149" s="209" t="s">
        <v>84</v>
      </c>
      <c r="AV149" s="12" t="s">
        <v>86</v>
      </c>
      <c r="AW149" s="12" t="s">
        <v>4</v>
      </c>
      <c r="AX149" s="12" t="s">
        <v>84</v>
      </c>
      <c r="AY149" s="209" t="s">
        <v>156</v>
      </c>
    </row>
    <row r="150" spans="1:65" s="2" customFormat="1" ht="21.75" customHeight="1">
      <c r="A150" s="31"/>
      <c r="B150" s="32"/>
      <c r="C150" s="181" t="s">
        <v>8</v>
      </c>
      <c r="D150" s="181" t="s">
        <v>157</v>
      </c>
      <c r="E150" s="182" t="s">
        <v>230</v>
      </c>
      <c r="F150" s="183" t="s">
        <v>231</v>
      </c>
      <c r="G150" s="184" t="s">
        <v>232</v>
      </c>
      <c r="H150" s="185">
        <v>26.5</v>
      </c>
      <c r="I150" s="186"/>
      <c r="J150" s="187">
        <f>ROUND(I150*H150,2)</f>
        <v>0</v>
      </c>
      <c r="K150" s="183" t="s">
        <v>161</v>
      </c>
      <c r="L150" s="36"/>
      <c r="M150" s="188" t="s">
        <v>1</v>
      </c>
      <c r="N150" s="189" t="s">
        <v>42</v>
      </c>
      <c r="O150" s="68"/>
      <c r="P150" s="190">
        <f>O150*H150</f>
        <v>0</v>
      </c>
      <c r="Q150" s="190">
        <v>0</v>
      </c>
      <c r="R150" s="190">
        <f>Q150*H150</f>
        <v>0</v>
      </c>
      <c r="S150" s="190">
        <v>0.0003</v>
      </c>
      <c r="T150" s="191">
        <f>S150*H150</f>
        <v>0.007949999999999999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2" t="s">
        <v>187</v>
      </c>
      <c r="AT150" s="192" t="s">
        <v>157</v>
      </c>
      <c r="AU150" s="192" t="s">
        <v>84</v>
      </c>
      <c r="AY150" s="14" t="s">
        <v>156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4" t="s">
        <v>84</v>
      </c>
      <c r="BK150" s="193">
        <f>ROUND(I150*H150,2)</f>
        <v>0</v>
      </c>
      <c r="BL150" s="14" t="s">
        <v>187</v>
      </c>
      <c r="BM150" s="192" t="s">
        <v>483</v>
      </c>
    </row>
    <row r="151" spans="1:47" s="2" customFormat="1" ht="11.25">
      <c r="A151" s="31"/>
      <c r="B151" s="32"/>
      <c r="C151" s="33"/>
      <c r="D151" s="194" t="s">
        <v>164</v>
      </c>
      <c r="E151" s="33"/>
      <c r="F151" s="195" t="s">
        <v>234</v>
      </c>
      <c r="G151" s="33"/>
      <c r="H151" s="33"/>
      <c r="I151" s="196"/>
      <c r="J151" s="33"/>
      <c r="K151" s="33"/>
      <c r="L151" s="36"/>
      <c r="M151" s="197"/>
      <c r="N151" s="198"/>
      <c r="O151" s="68"/>
      <c r="P151" s="68"/>
      <c r="Q151" s="68"/>
      <c r="R151" s="68"/>
      <c r="S151" s="68"/>
      <c r="T151" s="69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T151" s="14" t="s">
        <v>164</v>
      </c>
      <c r="AU151" s="14" t="s">
        <v>84</v>
      </c>
    </row>
    <row r="152" spans="1:65" s="2" customFormat="1" ht="16.5" customHeight="1">
      <c r="A152" s="31"/>
      <c r="B152" s="32"/>
      <c r="C152" s="181" t="s">
        <v>229</v>
      </c>
      <c r="D152" s="181" t="s">
        <v>157</v>
      </c>
      <c r="E152" s="182" t="s">
        <v>236</v>
      </c>
      <c r="F152" s="183" t="s">
        <v>237</v>
      </c>
      <c r="G152" s="184" t="s">
        <v>232</v>
      </c>
      <c r="H152" s="185">
        <v>26.5</v>
      </c>
      <c r="I152" s="186"/>
      <c r="J152" s="187">
        <f>ROUND(I152*H152,2)</f>
        <v>0</v>
      </c>
      <c r="K152" s="183" t="s">
        <v>161</v>
      </c>
      <c r="L152" s="36"/>
      <c r="M152" s="188" t="s">
        <v>1</v>
      </c>
      <c r="N152" s="189" t="s">
        <v>42</v>
      </c>
      <c r="O152" s="68"/>
      <c r="P152" s="190">
        <f>O152*H152</f>
        <v>0</v>
      </c>
      <c r="Q152" s="190">
        <v>1E-05</v>
      </c>
      <c r="R152" s="190">
        <f>Q152*H152</f>
        <v>0.00026500000000000004</v>
      </c>
      <c r="S152" s="190">
        <v>0</v>
      </c>
      <c r="T152" s="191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2" t="s">
        <v>187</v>
      </c>
      <c r="AT152" s="192" t="s">
        <v>157</v>
      </c>
      <c r="AU152" s="192" t="s">
        <v>84</v>
      </c>
      <c r="AY152" s="14" t="s">
        <v>156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4" t="s">
        <v>84</v>
      </c>
      <c r="BK152" s="193">
        <f>ROUND(I152*H152,2)</f>
        <v>0</v>
      </c>
      <c r="BL152" s="14" t="s">
        <v>187</v>
      </c>
      <c r="BM152" s="192" t="s">
        <v>484</v>
      </c>
    </row>
    <row r="153" spans="1:47" s="2" customFormat="1" ht="11.25">
      <c r="A153" s="31"/>
      <c r="B153" s="32"/>
      <c r="C153" s="33"/>
      <c r="D153" s="194" t="s">
        <v>164</v>
      </c>
      <c r="E153" s="33"/>
      <c r="F153" s="195" t="s">
        <v>239</v>
      </c>
      <c r="G153" s="33"/>
      <c r="H153" s="33"/>
      <c r="I153" s="196"/>
      <c r="J153" s="33"/>
      <c r="K153" s="33"/>
      <c r="L153" s="36"/>
      <c r="M153" s="197"/>
      <c r="N153" s="198"/>
      <c r="O153" s="68"/>
      <c r="P153" s="68"/>
      <c r="Q153" s="68"/>
      <c r="R153" s="68"/>
      <c r="S153" s="68"/>
      <c r="T153" s="69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T153" s="14" t="s">
        <v>164</v>
      </c>
      <c r="AU153" s="14" t="s">
        <v>84</v>
      </c>
    </row>
    <row r="154" spans="1:65" s="2" customFormat="1" ht="16.5" customHeight="1">
      <c r="A154" s="31"/>
      <c r="B154" s="32"/>
      <c r="C154" s="210" t="s">
        <v>235</v>
      </c>
      <c r="D154" s="210" t="s">
        <v>223</v>
      </c>
      <c r="E154" s="211" t="s">
        <v>241</v>
      </c>
      <c r="F154" s="212" t="s">
        <v>242</v>
      </c>
      <c r="G154" s="213" t="s">
        <v>232</v>
      </c>
      <c r="H154" s="214">
        <v>27.03</v>
      </c>
      <c r="I154" s="215"/>
      <c r="J154" s="216">
        <f>ROUND(I154*H154,2)</f>
        <v>0</v>
      </c>
      <c r="K154" s="212" t="s">
        <v>161</v>
      </c>
      <c r="L154" s="217"/>
      <c r="M154" s="218" t="s">
        <v>1</v>
      </c>
      <c r="N154" s="219" t="s">
        <v>42</v>
      </c>
      <c r="O154" s="68"/>
      <c r="P154" s="190">
        <f>O154*H154</f>
        <v>0</v>
      </c>
      <c r="Q154" s="190">
        <v>8E-05</v>
      </c>
      <c r="R154" s="190">
        <f>Q154*H154</f>
        <v>0.0021624</v>
      </c>
      <c r="S154" s="190">
        <v>0</v>
      </c>
      <c r="T154" s="191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2" t="s">
        <v>226</v>
      </c>
      <c r="AT154" s="192" t="s">
        <v>223</v>
      </c>
      <c r="AU154" s="192" t="s">
        <v>84</v>
      </c>
      <c r="AY154" s="14" t="s">
        <v>156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4" t="s">
        <v>84</v>
      </c>
      <c r="BK154" s="193">
        <f>ROUND(I154*H154,2)</f>
        <v>0</v>
      </c>
      <c r="BL154" s="14" t="s">
        <v>187</v>
      </c>
      <c r="BM154" s="192" t="s">
        <v>485</v>
      </c>
    </row>
    <row r="155" spans="2:51" s="12" customFormat="1" ht="11.25">
      <c r="B155" s="199"/>
      <c r="C155" s="200"/>
      <c r="D155" s="201" t="s">
        <v>175</v>
      </c>
      <c r="E155" s="200"/>
      <c r="F155" s="202" t="s">
        <v>486</v>
      </c>
      <c r="G155" s="200"/>
      <c r="H155" s="203">
        <v>27.03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175</v>
      </c>
      <c r="AU155" s="209" t="s">
        <v>84</v>
      </c>
      <c r="AV155" s="12" t="s">
        <v>86</v>
      </c>
      <c r="AW155" s="12" t="s">
        <v>4</v>
      </c>
      <c r="AX155" s="12" t="s">
        <v>84</v>
      </c>
      <c r="AY155" s="209" t="s">
        <v>156</v>
      </c>
    </row>
    <row r="156" spans="1:65" s="2" customFormat="1" ht="16.5" customHeight="1">
      <c r="A156" s="31"/>
      <c r="B156" s="32"/>
      <c r="C156" s="181" t="s">
        <v>240</v>
      </c>
      <c r="D156" s="181" t="s">
        <v>157</v>
      </c>
      <c r="E156" s="182" t="s">
        <v>245</v>
      </c>
      <c r="F156" s="183" t="s">
        <v>246</v>
      </c>
      <c r="G156" s="184" t="s">
        <v>232</v>
      </c>
      <c r="H156" s="185">
        <v>0.8</v>
      </c>
      <c r="I156" s="186"/>
      <c r="J156" s="187">
        <f>ROUND(I156*H156,2)</f>
        <v>0</v>
      </c>
      <c r="K156" s="183" t="s">
        <v>161</v>
      </c>
      <c r="L156" s="36"/>
      <c r="M156" s="188" t="s">
        <v>1</v>
      </c>
      <c r="N156" s="189" t="s">
        <v>42</v>
      </c>
      <c r="O156" s="68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2" t="s">
        <v>187</v>
      </c>
      <c r="AT156" s="192" t="s">
        <v>157</v>
      </c>
      <c r="AU156" s="192" t="s">
        <v>84</v>
      </c>
      <c r="AY156" s="14" t="s">
        <v>156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4" t="s">
        <v>84</v>
      </c>
      <c r="BK156" s="193">
        <f>ROUND(I156*H156,2)</f>
        <v>0</v>
      </c>
      <c r="BL156" s="14" t="s">
        <v>187</v>
      </c>
      <c r="BM156" s="192" t="s">
        <v>487</v>
      </c>
    </row>
    <row r="157" spans="1:47" s="2" customFormat="1" ht="11.25">
      <c r="A157" s="31"/>
      <c r="B157" s="32"/>
      <c r="C157" s="33"/>
      <c r="D157" s="194" t="s">
        <v>164</v>
      </c>
      <c r="E157" s="33"/>
      <c r="F157" s="195" t="s">
        <v>248</v>
      </c>
      <c r="G157" s="33"/>
      <c r="H157" s="33"/>
      <c r="I157" s="196"/>
      <c r="J157" s="33"/>
      <c r="K157" s="33"/>
      <c r="L157" s="36"/>
      <c r="M157" s="197"/>
      <c r="N157" s="198"/>
      <c r="O157" s="68"/>
      <c r="P157" s="68"/>
      <c r="Q157" s="68"/>
      <c r="R157" s="68"/>
      <c r="S157" s="68"/>
      <c r="T157" s="69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T157" s="14" t="s">
        <v>164</v>
      </c>
      <c r="AU157" s="14" t="s">
        <v>84</v>
      </c>
    </row>
    <row r="158" spans="1:65" s="2" customFormat="1" ht="16.5" customHeight="1">
      <c r="A158" s="31"/>
      <c r="B158" s="32"/>
      <c r="C158" s="210" t="s">
        <v>187</v>
      </c>
      <c r="D158" s="210" t="s">
        <v>223</v>
      </c>
      <c r="E158" s="211" t="s">
        <v>250</v>
      </c>
      <c r="F158" s="212" t="s">
        <v>251</v>
      </c>
      <c r="G158" s="213" t="s">
        <v>232</v>
      </c>
      <c r="H158" s="214">
        <v>0.816</v>
      </c>
      <c r="I158" s="215"/>
      <c r="J158" s="216">
        <f>ROUND(I158*H158,2)</f>
        <v>0</v>
      </c>
      <c r="K158" s="212" t="s">
        <v>161</v>
      </c>
      <c r="L158" s="217"/>
      <c r="M158" s="218" t="s">
        <v>1</v>
      </c>
      <c r="N158" s="219" t="s">
        <v>42</v>
      </c>
      <c r="O158" s="68"/>
      <c r="P158" s="190">
        <f>O158*H158</f>
        <v>0</v>
      </c>
      <c r="Q158" s="190">
        <v>0.00017</v>
      </c>
      <c r="R158" s="190">
        <f>Q158*H158</f>
        <v>0.00013872</v>
      </c>
      <c r="S158" s="190">
        <v>0</v>
      </c>
      <c r="T158" s="191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2" t="s">
        <v>226</v>
      </c>
      <c r="AT158" s="192" t="s">
        <v>223</v>
      </c>
      <c r="AU158" s="192" t="s">
        <v>84</v>
      </c>
      <c r="AY158" s="14" t="s">
        <v>156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4" t="s">
        <v>84</v>
      </c>
      <c r="BK158" s="193">
        <f>ROUND(I158*H158,2)</f>
        <v>0</v>
      </c>
      <c r="BL158" s="14" t="s">
        <v>187</v>
      </c>
      <c r="BM158" s="192" t="s">
        <v>488</v>
      </c>
    </row>
    <row r="159" spans="2:51" s="12" customFormat="1" ht="11.25">
      <c r="B159" s="199"/>
      <c r="C159" s="200"/>
      <c r="D159" s="201" t="s">
        <v>175</v>
      </c>
      <c r="E159" s="200"/>
      <c r="F159" s="202" t="s">
        <v>489</v>
      </c>
      <c r="G159" s="200"/>
      <c r="H159" s="203">
        <v>0.816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175</v>
      </c>
      <c r="AU159" s="209" t="s">
        <v>84</v>
      </c>
      <c r="AV159" s="12" t="s">
        <v>86</v>
      </c>
      <c r="AW159" s="12" t="s">
        <v>4</v>
      </c>
      <c r="AX159" s="12" t="s">
        <v>84</v>
      </c>
      <c r="AY159" s="209" t="s">
        <v>156</v>
      </c>
    </row>
    <row r="160" spans="1:65" s="2" customFormat="1" ht="44.25" customHeight="1">
      <c r="A160" s="31"/>
      <c r="B160" s="32"/>
      <c r="C160" s="181" t="s">
        <v>249</v>
      </c>
      <c r="D160" s="181" t="s">
        <v>157</v>
      </c>
      <c r="E160" s="182" t="s">
        <v>255</v>
      </c>
      <c r="F160" s="183" t="s">
        <v>256</v>
      </c>
      <c r="G160" s="184" t="s">
        <v>257</v>
      </c>
      <c r="H160" s="220"/>
      <c r="I160" s="186"/>
      <c r="J160" s="187">
        <f>ROUND(I160*H160,2)</f>
        <v>0</v>
      </c>
      <c r="K160" s="183" t="s">
        <v>161</v>
      </c>
      <c r="L160" s="36"/>
      <c r="M160" s="188" t="s">
        <v>1</v>
      </c>
      <c r="N160" s="189" t="s">
        <v>42</v>
      </c>
      <c r="O160" s="68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2" t="s">
        <v>187</v>
      </c>
      <c r="AT160" s="192" t="s">
        <v>157</v>
      </c>
      <c r="AU160" s="192" t="s">
        <v>84</v>
      </c>
      <c r="AY160" s="14" t="s">
        <v>156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4" t="s">
        <v>84</v>
      </c>
      <c r="BK160" s="193">
        <f>ROUND(I160*H160,2)</f>
        <v>0</v>
      </c>
      <c r="BL160" s="14" t="s">
        <v>187</v>
      </c>
      <c r="BM160" s="192" t="s">
        <v>490</v>
      </c>
    </row>
    <row r="161" spans="1:47" s="2" customFormat="1" ht="11.25">
      <c r="A161" s="31"/>
      <c r="B161" s="32"/>
      <c r="C161" s="33"/>
      <c r="D161" s="194" t="s">
        <v>164</v>
      </c>
      <c r="E161" s="33"/>
      <c r="F161" s="195" t="s">
        <v>259</v>
      </c>
      <c r="G161" s="33"/>
      <c r="H161" s="33"/>
      <c r="I161" s="196"/>
      <c r="J161" s="33"/>
      <c r="K161" s="33"/>
      <c r="L161" s="36"/>
      <c r="M161" s="221"/>
      <c r="N161" s="222"/>
      <c r="O161" s="223"/>
      <c r="P161" s="223"/>
      <c r="Q161" s="223"/>
      <c r="R161" s="223"/>
      <c r="S161" s="223"/>
      <c r="T161" s="224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T161" s="14" t="s">
        <v>164</v>
      </c>
      <c r="AU161" s="14" t="s">
        <v>84</v>
      </c>
    </row>
    <row r="162" spans="1:31" s="2" customFormat="1" ht="6.95" customHeight="1">
      <c r="A162" s="31"/>
      <c r="B162" s="51"/>
      <c r="C162" s="52"/>
      <c r="D162" s="52"/>
      <c r="E162" s="52"/>
      <c r="F162" s="52"/>
      <c r="G162" s="52"/>
      <c r="H162" s="52"/>
      <c r="I162" s="52"/>
      <c r="J162" s="52"/>
      <c r="K162" s="52"/>
      <c r="L162" s="36"/>
      <c r="M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</row>
  </sheetData>
  <sheetProtection algorithmName="SHA-512" hashValue="g3hJ+0wAeD9gk+AiRnatFUm28c7TdxYVJL7JatHVi0ggZ73F4HZU2EShCCnbeC+etcgZRZqqvPMHAtUFIw908g==" saltValue="0kF7kBEKGogKrgfMUwVCzOScHBlbgL73eOPd6BStL9WQXN6OsOVwodGKv7CltdqN9qpUdKBhsLrUUbF+VN7XBw==" spinCount="100000" sheet="1" objects="1" scenarios="1" formatColumns="0" formatRows="0" autoFilter="0"/>
  <autoFilter ref="C122:K161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hyperlinks>
    <hyperlink ref="F126" r:id="rId1" display="https://podminky.urs.cz/item/CS_URS_2024_01/997013211"/>
    <hyperlink ref="F128" r:id="rId2" display="https://podminky.urs.cz/item/CS_URS_2024_01/997013501"/>
    <hyperlink ref="F130" r:id="rId3" display="https://podminky.urs.cz/item/CS_URS_2024_01/997013509"/>
    <hyperlink ref="F133" r:id="rId4" display="https://podminky.urs.cz/item/CS_URS_2024_01/997013813"/>
    <hyperlink ref="F136" r:id="rId5" display="https://podminky.urs.cz/item/CS_URS_2024_01/766491851"/>
    <hyperlink ref="F139" r:id="rId6" display="https://podminky.urs.cz/item/CS_URS_2024_01/776111115"/>
    <hyperlink ref="F141" r:id="rId7" display="https://podminky.urs.cz/item/CS_URS_2024_01/776121112"/>
    <hyperlink ref="F143" r:id="rId8" display="https://podminky.urs.cz/item/CS_URS_2024_01/776141112"/>
    <hyperlink ref="F145" r:id="rId9" display="https://podminky.urs.cz/item/CS_URS_2024_01/776201812"/>
    <hyperlink ref="F147" r:id="rId10" display="https://podminky.urs.cz/item/CS_URS_2024_01/776221111"/>
    <hyperlink ref="F151" r:id="rId11" display="https://podminky.urs.cz/item/CS_URS_2024_01/776410811"/>
    <hyperlink ref="F153" r:id="rId12" display="https://podminky.urs.cz/item/CS_URS_2024_01/776421111"/>
    <hyperlink ref="F157" r:id="rId13" display="https://podminky.urs.cz/item/CS_URS_2024_01/776421312"/>
    <hyperlink ref="F161" r:id="rId14" display="https://podminky.urs.cz/item/CS_URS_2024_01/998776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4" t="s">
        <v>127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7"/>
      <c r="AT3" s="14" t="s">
        <v>86</v>
      </c>
    </row>
    <row r="4" spans="2:46" s="1" customFormat="1" ht="24.95" customHeight="1">
      <c r="B4" s="17"/>
      <c r="D4" s="114" t="s">
        <v>128</v>
      </c>
      <c r="L4" s="17"/>
      <c r="M4" s="115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16" t="s">
        <v>16</v>
      </c>
      <c r="L6" s="17"/>
    </row>
    <row r="7" spans="2:12" s="1" customFormat="1" ht="26.25" customHeight="1">
      <c r="B7" s="17"/>
      <c r="E7" s="271" t="str">
        <f>'Rekapitulace stavby'!K6</f>
        <v>VÝMĚNA NÁŠLAPNÝCH VRSTEV, VÝMALBA S VÝMĚNA DVEŘÍ V ZŠ A MŠ V KOPŘIVNICI</v>
      </c>
      <c r="F7" s="272"/>
      <c r="G7" s="272"/>
      <c r="H7" s="272"/>
      <c r="L7" s="17"/>
    </row>
    <row r="8" spans="2:12" s="1" customFormat="1" ht="12" customHeight="1">
      <c r="B8" s="17"/>
      <c r="D8" s="116" t="s">
        <v>129</v>
      </c>
      <c r="L8" s="17"/>
    </row>
    <row r="9" spans="1:31" s="2" customFormat="1" ht="16.5" customHeight="1">
      <c r="A9" s="31"/>
      <c r="B9" s="36"/>
      <c r="C9" s="31"/>
      <c r="D9" s="31"/>
      <c r="E9" s="271" t="s">
        <v>446</v>
      </c>
      <c r="F9" s="273"/>
      <c r="G9" s="273"/>
      <c r="H9" s="273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6" t="s">
        <v>131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274" t="s">
        <v>491</v>
      </c>
      <c r="F11" s="273"/>
      <c r="G11" s="273"/>
      <c r="H11" s="273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6" t="s">
        <v>18</v>
      </c>
      <c r="E13" s="31"/>
      <c r="F13" s="107" t="s">
        <v>1</v>
      </c>
      <c r="G13" s="31"/>
      <c r="H13" s="31"/>
      <c r="I13" s="116" t="s">
        <v>19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6" t="s">
        <v>20</v>
      </c>
      <c r="E14" s="31"/>
      <c r="F14" s="107" t="s">
        <v>21</v>
      </c>
      <c r="G14" s="31"/>
      <c r="H14" s="31"/>
      <c r="I14" s="116" t="s">
        <v>22</v>
      </c>
      <c r="J14" s="117" t="str">
        <f>'Rekapitulace stavby'!AN8</f>
        <v>27. 3. 2024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6" t="s">
        <v>24</v>
      </c>
      <c r="E16" s="31"/>
      <c r="F16" s="31"/>
      <c r="G16" s="31"/>
      <c r="H16" s="31"/>
      <c r="I16" s="116" t="s">
        <v>25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26</v>
      </c>
      <c r="F17" s="31"/>
      <c r="G17" s="31"/>
      <c r="H17" s="31"/>
      <c r="I17" s="116" t="s">
        <v>27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6" t="s">
        <v>28</v>
      </c>
      <c r="E19" s="31"/>
      <c r="F19" s="31"/>
      <c r="G19" s="31"/>
      <c r="H19" s="31"/>
      <c r="I19" s="116" t="s">
        <v>25</v>
      </c>
      <c r="J19" s="27" t="str">
        <f>'Rekapitulace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75" t="str">
        <f>'Rekapitulace stavby'!E14</f>
        <v>Vyplň údaj</v>
      </c>
      <c r="F20" s="276"/>
      <c r="G20" s="276"/>
      <c r="H20" s="276"/>
      <c r="I20" s="116" t="s">
        <v>27</v>
      </c>
      <c r="J20" s="27" t="str">
        <f>'Rekapitulace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6" t="s">
        <v>30</v>
      </c>
      <c r="E22" s="31"/>
      <c r="F22" s="31"/>
      <c r="G22" s="31"/>
      <c r="H22" s="31"/>
      <c r="I22" s="116" t="s">
        <v>25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31</v>
      </c>
      <c r="F23" s="31"/>
      <c r="G23" s="31"/>
      <c r="H23" s="31"/>
      <c r="I23" s="116" t="s">
        <v>27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6" t="s">
        <v>33</v>
      </c>
      <c r="E25" s="31"/>
      <c r="F25" s="31"/>
      <c r="G25" s="31"/>
      <c r="H25" s="31"/>
      <c r="I25" s="116" t="s">
        <v>25</v>
      </c>
      <c r="J25" s="107" t="s">
        <v>34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35</v>
      </c>
      <c r="F26" s="31"/>
      <c r="G26" s="31"/>
      <c r="H26" s="31"/>
      <c r="I26" s="116" t="s">
        <v>27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6" t="s">
        <v>36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18"/>
      <c r="B29" s="119"/>
      <c r="C29" s="118"/>
      <c r="D29" s="118"/>
      <c r="E29" s="277" t="s">
        <v>1</v>
      </c>
      <c r="F29" s="277"/>
      <c r="G29" s="277"/>
      <c r="H29" s="277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1"/>
      <c r="E31" s="121"/>
      <c r="F31" s="121"/>
      <c r="G31" s="121"/>
      <c r="H31" s="121"/>
      <c r="I31" s="121"/>
      <c r="J31" s="121"/>
      <c r="K31" s="12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2" t="s">
        <v>37</v>
      </c>
      <c r="E32" s="31"/>
      <c r="F32" s="31"/>
      <c r="G32" s="31"/>
      <c r="H32" s="31"/>
      <c r="I32" s="31"/>
      <c r="J32" s="123">
        <f>ROUND(J123,2)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1"/>
      <c r="E33" s="121"/>
      <c r="F33" s="121"/>
      <c r="G33" s="121"/>
      <c r="H33" s="121"/>
      <c r="I33" s="121"/>
      <c r="J33" s="121"/>
      <c r="K33" s="12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4" t="s">
        <v>39</v>
      </c>
      <c r="G34" s="31"/>
      <c r="H34" s="31"/>
      <c r="I34" s="124" t="s">
        <v>38</v>
      </c>
      <c r="J34" s="124" t="s">
        <v>40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5" t="s">
        <v>41</v>
      </c>
      <c r="E35" s="116" t="s">
        <v>42</v>
      </c>
      <c r="F35" s="126">
        <f>ROUND((SUM(BE123:BE148)),2)</f>
        <v>0</v>
      </c>
      <c r="G35" s="31"/>
      <c r="H35" s="31"/>
      <c r="I35" s="127">
        <v>0.21</v>
      </c>
      <c r="J35" s="126">
        <f>ROUND(((SUM(BE123:BE148))*I35),2)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6" t="s">
        <v>43</v>
      </c>
      <c r="F36" s="126">
        <f>ROUND((SUM(BF123:BF148)),2)</f>
        <v>0</v>
      </c>
      <c r="G36" s="31"/>
      <c r="H36" s="31"/>
      <c r="I36" s="127">
        <v>0.12</v>
      </c>
      <c r="J36" s="126">
        <f>ROUND(((SUM(BF123:BF148))*I36),2)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6" t="s">
        <v>44</v>
      </c>
      <c r="F37" s="126">
        <f>ROUND((SUM(BG123:BG148)),2)</f>
        <v>0</v>
      </c>
      <c r="G37" s="31"/>
      <c r="H37" s="31"/>
      <c r="I37" s="127">
        <v>0.21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16" t="s">
        <v>45</v>
      </c>
      <c r="F38" s="126">
        <f>ROUND((SUM(BH123:BH148)),2)</f>
        <v>0</v>
      </c>
      <c r="G38" s="31"/>
      <c r="H38" s="31"/>
      <c r="I38" s="127">
        <v>0.12</v>
      </c>
      <c r="J38" s="126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6" t="s">
        <v>46</v>
      </c>
      <c r="F39" s="126">
        <f>ROUND((SUM(BI123:BI148)),2)</f>
        <v>0</v>
      </c>
      <c r="G39" s="31"/>
      <c r="H39" s="31"/>
      <c r="I39" s="127">
        <v>0</v>
      </c>
      <c r="J39" s="126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28"/>
      <c r="D41" s="129" t="s">
        <v>47</v>
      </c>
      <c r="E41" s="130"/>
      <c r="F41" s="130"/>
      <c r="G41" s="131" t="s">
        <v>48</v>
      </c>
      <c r="H41" s="132" t="s">
        <v>49</v>
      </c>
      <c r="I41" s="130"/>
      <c r="J41" s="133">
        <f>SUM(J32:J39)</f>
        <v>0</v>
      </c>
      <c r="K41" s="134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35" t="s">
        <v>50</v>
      </c>
      <c r="E50" s="136"/>
      <c r="F50" s="136"/>
      <c r="G50" s="135" t="s">
        <v>51</v>
      </c>
      <c r="H50" s="136"/>
      <c r="I50" s="136"/>
      <c r="J50" s="136"/>
      <c r="K50" s="136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7" t="s">
        <v>52</v>
      </c>
      <c r="E61" s="138"/>
      <c r="F61" s="139" t="s">
        <v>53</v>
      </c>
      <c r="G61" s="137" t="s">
        <v>52</v>
      </c>
      <c r="H61" s="138"/>
      <c r="I61" s="138"/>
      <c r="J61" s="140" t="s">
        <v>53</v>
      </c>
      <c r="K61" s="138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35" t="s">
        <v>54</v>
      </c>
      <c r="E65" s="141"/>
      <c r="F65" s="141"/>
      <c r="G65" s="135" t="s">
        <v>55</v>
      </c>
      <c r="H65" s="141"/>
      <c r="I65" s="141"/>
      <c r="J65" s="141"/>
      <c r="K65" s="14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7" t="s">
        <v>52</v>
      </c>
      <c r="E76" s="138"/>
      <c r="F76" s="139" t="s">
        <v>53</v>
      </c>
      <c r="G76" s="137" t="s">
        <v>52</v>
      </c>
      <c r="H76" s="138"/>
      <c r="I76" s="138"/>
      <c r="J76" s="140" t="s">
        <v>53</v>
      </c>
      <c r="K76" s="138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133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6.25" customHeight="1">
      <c r="A85" s="31"/>
      <c r="B85" s="32"/>
      <c r="C85" s="33"/>
      <c r="D85" s="33"/>
      <c r="E85" s="278" t="str">
        <f>E7</f>
        <v>VÝMĚNA NÁŠLAPNÝCH VRSTEV, VÝMALBA S VÝMĚNA DVEŘÍ V ZŠ A MŠ V KOPŘIVNICI</v>
      </c>
      <c r="F85" s="279"/>
      <c r="G85" s="279"/>
      <c r="H85" s="279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>
      <c r="B86" s="18"/>
      <c r="C86" s="26" t="s">
        <v>129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78" t="s">
        <v>446</v>
      </c>
      <c r="F87" s="280"/>
      <c r="G87" s="280"/>
      <c r="H87" s="280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131</v>
      </c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31" t="str">
        <f>E11</f>
        <v>03 - Srovnání podlahy kreslírna</v>
      </c>
      <c r="F89" s="280"/>
      <c r="G89" s="280"/>
      <c r="H89" s="280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20</v>
      </c>
      <c r="D91" s="33"/>
      <c r="E91" s="33"/>
      <c r="F91" s="24" t="str">
        <f>F14</f>
        <v xml:space="preserve"> </v>
      </c>
      <c r="G91" s="33"/>
      <c r="H91" s="33"/>
      <c r="I91" s="26" t="s">
        <v>22</v>
      </c>
      <c r="J91" s="63" t="str">
        <f>IF(J14="","",J14)</f>
        <v>27. 3. 2024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24</v>
      </c>
      <c r="D93" s="33"/>
      <c r="E93" s="33"/>
      <c r="F93" s="24" t="str">
        <f>E17</f>
        <v>Město Kopřivnice</v>
      </c>
      <c r="G93" s="33"/>
      <c r="H93" s="33"/>
      <c r="I93" s="26" t="s">
        <v>30</v>
      </c>
      <c r="J93" s="29" t="str">
        <f>E23</f>
        <v>Ing. Jan Stuchlík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28</v>
      </c>
      <c r="D94" s="33"/>
      <c r="E94" s="33"/>
      <c r="F94" s="24" t="str">
        <f>IF(E20="","",E20)</f>
        <v>Vyplň údaj</v>
      </c>
      <c r="G94" s="33"/>
      <c r="H94" s="33"/>
      <c r="I94" s="26" t="s">
        <v>33</v>
      </c>
      <c r="J94" s="29" t="str">
        <f>E26</f>
        <v>Ladislav Pekárek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46" t="s">
        <v>134</v>
      </c>
      <c r="D96" s="147"/>
      <c r="E96" s="147"/>
      <c r="F96" s="147"/>
      <c r="G96" s="147"/>
      <c r="H96" s="147"/>
      <c r="I96" s="147"/>
      <c r="J96" s="148" t="s">
        <v>135</v>
      </c>
      <c r="K96" s="147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49" t="s">
        <v>136</v>
      </c>
      <c r="D98" s="33"/>
      <c r="E98" s="33"/>
      <c r="F98" s="33"/>
      <c r="G98" s="33"/>
      <c r="H98" s="33"/>
      <c r="I98" s="33"/>
      <c r="J98" s="81">
        <f>J123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137</v>
      </c>
    </row>
    <row r="99" spans="2:12" s="9" customFormat="1" ht="24.95" customHeight="1">
      <c r="B99" s="150"/>
      <c r="C99" s="151"/>
      <c r="D99" s="152" t="s">
        <v>492</v>
      </c>
      <c r="E99" s="153"/>
      <c r="F99" s="153"/>
      <c r="G99" s="153"/>
      <c r="H99" s="153"/>
      <c r="I99" s="153"/>
      <c r="J99" s="154">
        <f>J124</f>
        <v>0</v>
      </c>
      <c r="K99" s="151"/>
      <c r="L99" s="155"/>
    </row>
    <row r="100" spans="2:12" s="9" customFormat="1" ht="24.95" customHeight="1">
      <c r="B100" s="150"/>
      <c r="C100" s="151"/>
      <c r="D100" s="152" t="s">
        <v>139</v>
      </c>
      <c r="E100" s="153"/>
      <c r="F100" s="153"/>
      <c r="G100" s="153"/>
      <c r="H100" s="153"/>
      <c r="I100" s="153"/>
      <c r="J100" s="154">
        <f>J127</f>
        <v>0</v>
      </c>
      <c r="K100" s="151"/>
      <c r="L100" s="155"/>
    </row>
    <row r="101" spans="2:12" s="9" customFormat="1" ht="24.95" customHeight="1">
      <c r="B101" s="150"/>
      <c r="C101" s="151"/>
      <c r="D101" s="152" t="s">
        <v>140</v>
      </c>
      <c r="E101" s="153"/>
      <c r="F101" s="153"/>
      <c r="G101" s="153"/>
      <c r="H101" s="153"/>
      <c r="I101" s="153"/>
      <c r="J101" s="154">
        <f>J130</f>
        <v>0</v>
      </c>
      <c r="K101" s="151"/>
      <c r="L101" s="155"/>
    </row>
    <row r="102" spans="1:31" s="2" customFormat="1" ht="21.75" customHeight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customHeight="1">
      <c r="A103" s="31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7" spans="1:31" s="2" customFormat="1" ht="6.95" customHeight="1">
      <c r="A107" s="31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5" customHeight="1">
      <c r="A108" s="31"/>
      <c r="B108" s="32"/>
      <c r="C108" s="20" t="s">
        <v>141</v>
      </c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16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6.25" customHeight="1">
      <c r="A111" s="31"/>
      <c r="B111" s="32"/>
      <c r="C111" s="33"/>
      <c r="D111" s="33"/>
      <c r="E111" s="278" t="str">
        <f>E7</f>
        <v>VÝMĚNA NÁŠLAPNÝCH VRSTEV, VÝMALBA S VÝMĚNA DVEŘÍ V ZŠ A MŠ V KOPŘIVNICI</v>
      </c>
      <c r="F111" s="279"/>
      <c r="G111" s="279"/>
      <c r="H111" s="279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2:12" s="1" customFormat="1" ht="12" customHeight="1">
      <c r="B112" s="18"/>
      <c r="C112" s="26" t="s">
        <v>129</v>
      </c>
      <c r="D112" s="19"/>
      <c r="E112" s="19"/>
      <c r="F112" s="19"/>
      <c r="G112" s="19"/>
      <c r="H112" s="19"/>
      <c r="I112" s="19"/>
      <c r="J112" s="19"/>
      <c r="K112" s="19"/>
      <c r="L112" s="17"/>
    </row>
    <row r="113" spans="1:31" s="2" customFormat="1" ht="16.5" customHeight="1">
      <c r="A113" s="31"/>
      <c r="B113" s="32"/>
      <c r="C113" s="33"/>
      <c r="D113" s="33"/>
      <c r="E113" s="278" t="s">
        <v>446</v>
      </c>
      <c r="F113" s="280"/>
      <c r="G113" s="280"/>
      <c r="H113" s="280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131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3"/>
      <c r="D115" s="33"/>
      <c r="E115" s="231" t="str">
        <f>E11</f>
        <v>03 - Srovnání podlahy kreslírna</v>
      </c>
      <c r="F115" s="280"/>
      <c r="G115" s="280"/>
      <c r="H115" s="280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20</v>
      </c>
      <c r="D117" s="33"/>
      <c r="E117" s="33"/>
      <c r="F117" s="24" t="str">
        <f>F14</f>
        <v xml:space="preserve"> </v>
      </c>
      <c r="G117" s="33"/>
      <c r="H117" s="33"/>
      <c r="I117" s="26" t="s">
        <v>22</v>
      </c>
      <c r="J117" s="63" t="str">
        <f>IF(J14="","",J14)</f>
        <v>27. 3. 2024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5.2" customHeight="1">
      <c r="A119" s="31"/>
      <c r="B119" s="32"/>
      <c r="C119" s="26" t="s">
        <v>24</v>
      </c>
      <c r="D119" s="33"/>
      <c r="E119" s="33"/>
      <c r="F119" s="24" t="str">
        <f>E17</f>
        <v>Město Kopřivnice</v>
      </c>
      <c r="G119" s="33"/>
      <c r="H119" s="33"/>
      <c r="I119" s="26" t="s">
        <v>30</v>
      </c>
      <c r="J119" s="29" t="str">
        <f>E23</f>
        <v>Ing. Jan Stuchlík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5.2" customHeight="1">
      <c r="A120" s="31"/>
      <c r="B120" s="32"/>
      <c r="C120" s="26" t="s">
        <v>28</v>
      </c>
      <c r="D120" s="33"/>
      <c r="E120" s="33"/>
      <c r="F120" s="24" t="str">
        <f>IF(E20="","",E20)</f>
        <v>Vyplň údaj</v>
      </c>
      <c r="G120" s="33"/>
      <c r="H120" s="33"/>
      <c r="I120" s="26" t="s">
        <v>33</v>
      </c>
      <c r="J120" s="29" t="str">
        <f>E26</f>
        <v>Ladislav Pekárek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0.3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0" customFormat="1" ht="29.25" customHeight="1">
      <c r="A122" s="156"/>
      <c r="B122" s="157"/>
      <c r="C122" s="158" t="s">
        <v>142</v>
      </c>
      <c r="D122" s="159" t="s">
        <v>62</v>
      </c>
      <c r="E122" s="159" t="s">
        <v>58</v>
      </c>
      <c r="F122" s="159" t="s">
        <v>59</v>
      </c>
      <c r="G122" s="159" t="s">
        <v>143</v>
      </c>
      <c r="H122" s="159" t="s">
        <v>144</v>
      </c>
      <c r="I122" s="159" t="s">
        <v>145</v>
      </c>
      <c r="J122" s="159" t="s">
        <v>135</v>
      </c>
      <c r="K122" s="160" t="s">
        <v>146</v>
      </c>
      <c r="L122" s="161"/>
      <c r="M122" s="72" t="s">
        <v>1</v>
      </c>
      <c r="N122" s="73" t="s">
        <v>41</v>
      </c>
      <c r="O122" s="73" t="s">
        <v>147</v>
      </c>
      <c r="P122" s="73" t="s">
        <v>148</v>
      </c>
      <c r="Q122" s="73" t="s">
        <v>149</v>
      </c>
      <c r="R122" s="73" t="s">
        <v>150</v>
      </c>
      <c r="S122" s="73" t="s">
        <v>151</v>
      </c>
      <c r="T122" s="74" t="s">
        <v>152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9" customHeight="1">
      <c r="A123" s="31"/>
      <c r="B123" s="32"/>
      <c r="C123" s="79" t="s">
        <v>153</v>
      </c>
      <c r="D123" s="33"/>
      <c r="E123" s="33"/>
      <c r="F123" s="33"/>
      <c r="G123" s="33"/>
      <c r="H123" s="33"/>
      <c r="I123" s="33"/>
      <c r="J123" s="162">
        <f>BK123</f>
        <v>0</v>
      </c>
      <c r="K123" s="33"/>
      <c r="L123" s="36"/>
      <c r="M123" s="75"/>
      <c r="N123" s="163"/>
      <c r="O123" s="76"/>
      <c r="P123" s="164">
        <f>P124+P127+P130</f>
        <v>0</v>
      </c>
      <c r="Q123" s="76"/>
      <c r="R123" s="164">
        <f>R124+R127+R130</f>
        <v>0.2828038400000001</v>
      </c>
      <c r="S123" s="76"/>
      <c r="T123" s="165">
        <f>T124+T127+T130</f>
        <v>0.001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4" t="s">
        <v>76</v>
      </c>
      <c r="AU123" s="14" t="s">
        <v>137</v>
      </c>
      <c r="BK123" s="166">
        <f>BK124+BK127+BK130</f>
        <v>0</v>
      </c>
    </row>
    <row r="124" spans="2:63" s="11" customFormat="1" ht="25.9" customHeight="1">
      <c r="B124" s="167"/>
      <c r="C124" s="168"/>
      <c r="D124" s="169" t="s">
        <v>76</v>
      </c>
      <c r="E124" s="170" t="s">
        <v>208</v>
      </c>
      <c r="F124" s="170" t="s">
        <v>493</v>
      </c>
      <c r="G124" s="168"/>
      <c r="H124" s="168"/>
      <c r="I124" s="171"/>
      <c r="J124" s="172">
        <f>BK124</f>
        <v>0</v>
      </c>
      <c r="K124" s="168"/>
      <c r="L124" s="173"/>
      <c r="M124" s="174"/>
      <c r="N124" s="175"/>
      <c r="O124" s="175"/>
      <c r="P124" s="176">
        <f>SUM(P125:P126)</f>
        <v>0</v>
      </c>
      <c r="Q124" s="175"/>
      <c r="R124" s="176">
        <f>SUM(R125:R126)</f>
        <v>0</v>
      </c>
      <c r="S124" s="175"/>
      <c r="T124" s="177">
        <f>SUM(T125:T126)</f>
        <v>0</v>
      </c>
      <c r="AR124" s="178" t="s">
        <v>84</v>
      </c>
      <c r="AT124" s="179" t="s">
        <v>76</v>
      </c>
      <c r="AU124" s="179" t="s">
        <v>77</v>
      </c>
      <c r="AY124" s="178" t="s">
        <v>156</v>
      </c>
      <c r="BK124" s="180">
        <f>SUM(BK125:BK126)</f>
        <v>0</v>
      </c>
    </row>
    <row r="125" spans="1:65" s="2" customFormat="1" ht="24.2" customHeight="1">
      <c r="A125" s="31"/>
      <c r="B125" s="32"/>
      <c r="C125" s="181" t="s">
        <v>84</v>
      </c>
      <c r="D125" s="181" t="s">
        <v>157</v>
      </c>
      <c r="E125" s="182" t="s">
        <v>494</v>
      </c>
      <c r="F125" s="183" t="s">
        <v>495</v>
      </c>
      <c r="G125" s="184" t="s">
        <v>200</v>
      </c>
      <c r="H125" s="185">
        <v>18.5</v>
      </c>
      <c r="I125" s="186"/>
      <c r="J125" s="187">
        <f>ROUND(I125*H125,2)</f>
        <v>0</v>
      </c>
      <c r="K125" s="183" t="s">
        <v>161</v>
      </c>
      <c r="L125" s="36"/>
      <c r="M125" s="188" t="s">
        <v>1</v>
      </c>
      <c r="N125" s="189" t="s">
        <v>42</v>
      </c>
      <c r="O125" s="68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2" t="s">
        <v>162</v>
      </c>
      <c r="AT125" s="192" t="s">
        <v>157</v>
      </c>
      <c r="AU125" s="192" t="s">
        <v>84</v>
      </c>
      <c r="AY125" s="14" t="s">
        <v>156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4" t="s">
        <v>84</v>
      </c>
      <c r="BK125" s="193">
        <f>ROUND(I125*H125,2)</f>
        <v>0</v>
      </c>
      <c r="BL125" s="14" t="s">
        <v>162</v>
      </c>
      <c r="BM125" s="192" t="s">
        <v>496</v>
      </c>
    </row>
    <row r="126" spans="1:47" s="2" customFormat="1" ht="11.25">
      <c r="A126" s="31"/>
      <c r="B126" s="32"/>
      <c r="C126" s="33"/>
      <c r="D126" s="194" t="s">
        <v>164</v>
      </c>
      <c r="E126" s="33"/>
      <c r="F126" s="195" t="s">
        <v>497</v>
      </c>
      <c r="G126" s="33"/>
      <c r="H126" s="33"/>
      <c r="I126" s="196"/>
      <c r="J126" s="33"/>
      <c r="K126" s="33"/>
      <c r="L126" s="36"/>
      <c r="M126" s="197"/>
      <c r="N126" s="198"/>
      <c r="O126" s="68"/>
      <c r="P126" s="68"/>
      <c r="Q126" s="68"/>
      <c r="R126" s="68"/>
      <c r="S126" s="68"/>
      <c r="T126" s="69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4" t="s">
        <v>164</v>
      </c>
      <c r="AU126" s="14" t="s">
        <v>84</v>
      </c>
    </row>
    <row r="127" spans="2:63" s="11" customFormat="1" ht="25.9" customHeight="1">
      <c r="B127" s="167"/>
      <c r="C127" s="168"/>
      <c r="D127" s="169" t="s">
        <v>76</v>
      </c>
      <c r="E127" s="170" t="s">
        <v>181</v>
      </c>
      <c r="F127" s="170" t="s">
        <v>182</v>
      </c>
      <c r="G127" s="168"/>
      <c r="H127" s="168"/>
      <c r="I127" s="171"/>
      <c r="J127" s="172">
        <f>BK127</f>
        <v>0</v>
      </c>
      <c r="K127" s="168"/>
      <c r="L127" s="173"/>
      <c r="M127" s="174"/>
      <c r="N127" s="175"/>
      <c r="O127" s="175"/>
      <c r="P127" s="176">
        <f>SUM(P128:P129)</f>
        <v>0</v>
      </c>
      <c r="Q127" s="175"/>
      <c r="R127" s="176">
        <f>SUM(R128:R129)</f>
        <v>0</v>
      </c>
      <c r="S127" s="175"/>
      <c r="T127" s="177">
        <f>SUM(T128:T129)</f>
        <v>0.001</v>
      </c>
      <c r="AR127" s="178" t="s">
        <v>86</v>
      </c>
      <c r="AT127" s="179" t="s">
        <v>76</v>
      </c>
      <c r="AU127" s="179" t="s">
        <v>77</v>
      </c>
      <c r="AY127" s="178" t="s">
        <v>156</v>
      </c>
      <c r="BK127" s="180">
        <f>SUM(BK128:BK129)</f>
        <v>0</v>
      </c>
    </row>
    <row r="128" spans="1:65" s="2" customFormat="1" ht="24.2" customHeight="1">
      <c r="A128" s="31"/>
      <c r="B128" s="32"/>
      <c r="C128" s="181" t="s">
        <v>86</v>
      </c>
      <c r="D128" s="181" t="s">
        <v>157</v>
      </c>
      <c r="E128" s="182" t="s">
        <v>184</v>
      </c>
      <c r="F128" s="183" t="s">
        <v>185</v>
      </c>
      <c r="G128" s="184" t="s">
        <v>186</v>
      </c>
      <c r="H128" s="185">
        <v>1</v>
      </c>
      <c r="I128" s="186"/>
      <c r="J128" s="187">
        <f>ROUND(I128*H128,2)</f>
        <v>0</v>
      </c>
      <c r="K128" s="183" t="s">
        <v>161</v>
      </c>
      <c r="L128" s="36"/>
      <c r="M128" s="188" t="s">
        <v>1</v>
      </c>
      <c r="N128" s="189" t="s">
        <v>42</v>
      </c>
      <c r="O128" s="68"/>
      <c r="P128" s="190">
        <f>O128*H128</f>
        <v>0</v>
      </c>
      <c r="Q128" s="190">
        <v>0</v>
      </c>
      <c r="R128" s="190">
        <f>Q128*H128</f>
        <v>0</v>
      </c>
      <c r="S128" s="190">
        <v>0.001</v>
      </c>
      <c r="T128" s="191">
        <f>S128*H128</f>
        <v>0.001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2" t="s">
        <v>187</v>
      </c>
      <c r="AT128" s="192" t="s">
        <v>157</v>
      </c>
      <c r="AU128" s="192" t="s">
        <v>84</v>
      </c>
      <c r="AY128" s="14" t="s">
        <v>156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4" t="s">
        <v>84</v>
      </c>
      <c r="BK128" s="193">
        <f>ROUND(I128*H128,2)</f>
        <v>0</v>
      </c>
      <c r="BL128" s="14" t="s">
        <v>187</v>
      </c>
      <c r="BM128" s="192" t="s">
        <v>498</v>
      </c>
    </row>
    <row r="129" spans="1:47" s="2" customFormat="1" ht="11.25">
      <c r="A129" s="31"/>
      <c r="B129" s="32"/>
      <c r="C129" s="33"/>
      <c r="D129" s="194" t="s">
        <v>164</v>
      </c>
      <c r="E129" s="33"/>
      <c r="F129" s="195" t="s">
        <v>189</v>
      </c>
      <c r="G129" s="33"/>
      <c r="H129" s="33"/>
      <c r="I129" s="196"/>
      <c r="J129" s="33"/>
      <c r="K129" s="33"/>
      <c r="L129" s="36"/>
      <c r="M129" s="197"/>
      <c r="N129" s="198"/>
      <c r="O129" s="68"/>
      <c r="P129" s="68"/>
      <c r="Q129" s="68"/>
      <c r="R129" s="68"/>
      <c r="S129" s="68"/>
      <c r="T129" s="69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4" t="s">
        <v>164</v>
      </c>
      <c r="AU129" s="14" t="s">
        <v>84</v>
      </c>
    </row>
    <row r="130" spans="2:63" s="11" customFormat="1" ht="25.9" customHeight="1">
      <c r="B130" s="167"/>
      <c r="C130" s="168"/>
      <c r="D130" s="169" t="s">
        <v>76</v>
      </c>
      <c r="E130" s="170" t="s">
        <v>195</v>
      </c>
      <c r="F130" s="170" t="s">
        <v>196</v>
      </c>
      <c r="G130" s="168"/>
      <c r="H130" s="168"/>
      <c r="I130" s="171"/>
      <c r="J130" s="172">
        <f>BK130</f>
        <v>0</v>
      </c>
      <c r="K130" s="168"/>
      <c r="L130" s="173"/>
      <c r="M130" s="174"/>
      <c r="N130" s="175"/>
      <c r="O130" s="175"/>
      <c r="P130" s="176">
        <f>SUM(P131:P148)</f>
        <v>0</v>
      </c>
      <c r="Q130" s="175"/>
      <c r="R130" s="176">
        <f>SUM(R131:R148)</f>
        <v>0.2828038400000001</v>
      </c>
      <c r="S130" s="175"/>
      <c r="T130" s="177">
        <f>SUM(T131:T148)</f>
        <v>0</v>
      </c>
      <c r="AR130" s="178" t="s">
        <v>86</v>
      </c>
      <c r="AT130" s="179" t="s">
        <v>76</v>
      </c>
      <c r="AU130" s="179" t="s">
        <v>77</v>
      </c>
      <c r="AY130" s="178" t="s">
        <v>156</v>
      </c>
      <c r="BK130" s="180">
        <f>SUM(BK131:BK148)</f>
        <v>0</v>
      </c>
    </row>
    <row r="131" spans="1:65" s="2" customFormat="1" ht="24.2" customHeight="1">
      <c r="A131" s="31"/>
      <c r="B131" s="32"/>
      <c r="C131" s="181" t="s">
        <v>170</v>
      </c>
      <c r="D131" s="181" t="s">
        <v>157</v>
      </c>
      <c r="E131" s="182" t="s">
        <v>204</v>
      </c>
      <c r="F131" s="183" t="s">
        <v>205</v>
      </c>
      <c r="G131" s="184" t="s">
        <v>200</v>
      </c>
      <c r="H131" s="185">
        <v>18.5</v>
      </c>
      <c r="I131" s="186"/>
      <c r="J131" s="187">
        <f>ROUND(I131*H131,2)</f>
        <v>0</v>
      </c>
      <c r="K131" s="183" t="s">
        <v>161</v>
      </c>
      <c r="L131" s="36"/>
      <c r="M131" s="188" t="s">
        <v>1</v>
      </c>
      <c r="N131" s="189" t="s">
        <v>42</v>
      </c>
      <c r="O131" s="68"/>
      <c r="P131" s="190">
        <f>O131*H131</f>
        <v>0</v>
      </c>
      <c r="Q131" s="190">
        <v>3E-05</v>
      </c>
      <c r="R131" s="190">
        <f>Q131*H131</f>
        <v>0.000555</v>
      </c>
      <c r="S131" s="190">
        <v>0</v>
      </c>
      <c r="T131" s="191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2" t="s">
        <v>187</v>
      </c>
      <c r="AT131" s="192" t="s">
        <v>157</v>
      </c>
      <c r="AU131" s="192" t="s">
        <v>84</v>
      </c>
      <c r="AY131" s="14" t="s">
        <v>156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4" t="s">
        <v>84</v>
      </c>
      <c r="BK131" s="193">
        <f>ROUND(I131*H131,2)</f>
        <v>0</v>
      </c>
      <c r="BL131" s="14" t="s">
        <v>187</v>
      </c>
      <c r="BM131" s="192" t="s">
        <v>499</v>
      </c>
    </row>
    <row r="132" spans="1:47" s="2" customFormat="1" ht="11.25">
      <c r="A132" s="31"/>
      <c r="B132" s="32"/>
      <c r="C132" s="33"/>
      <c r="D132" s="194" t="s">
        <v>164</v>
      </c>
      <c r="E132" s="33"/>
      <c r="F132" s="195" t="s">
        <v>207</v>
      </c>
      <c r="G132" s="33"/>
      <c r="H132" s="33"/>
      <c r="I132" s="196"/>
      <c r="J132" s="33"/>
      <c r="K132" s="33"/>
      <c r="L132" s="36"/>
      <c r="M132" s="197"/>
      <c r="N132" s="198"/>
      <c r="O132" s="68"/>
      <c r="P132" s="68"/>
      <c r="Q132" s="68"/>
      <c r="R132" s="68"/>
      <c r="S132" s="68"/>
      <c r="T132" s="69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4" t="s">
        <v>164</v>
      </c>
      <c r="AU132" s="14" t="s">
        <v>84</v>
      </c>
    </row>
    <row r="133" spans="1:65" s="2" customFormat="1" ht="37.9" customHeight="1">
      <c r="A133" s="31"/>
      <c r="B133" s="32"/>
      <c r="C133" s="181" t="s">
        <v>162</v>
      </c>
      <c r="D133" s="181" t="s">
        <v>157</v>
      </c>
      <c r="E133" s="182" t="s">
        <v>500</v>
      </c>
      <c r="F133" s="183" t="s">
        <v>501</v>
      </c>
      <c r="G133" s="184" t="s">
        <v>200</v>
      </c>
      <c r="H133" s="185">
        <v>18.5</v>
      </c>
      <c r="I133" s="186"/>
      <c r="J133" s="187">
        <f>ROUND(I133*H133,2)</f>
        <v>0</v>
      </c>
      <c r="K133" s="183" t="s">
        <v>161</v>
      </c>
      <c r="L133" s="36"/>
      <c r="M133" s="188" t="s">
        <v>1</v>
      </c>
      <c r="N133" s="189" t="s">
        <v>42</v>
      </c>
      <c r="O133" s="68"/>
      <c r="P133" s="190">
        <f>O133*H133</f>
        <v>0</v>
      </c>
      <c r="Q133" s="190">
        <v>0.012</v>
      </c>
      <c r="R133" s="190">
        <f>Q133*H133</f>
        <v>0.222</v>
      </c>
      <c r="S133" s="190">
        <v>0</v>
      </c>
      <c r="T133" s="191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2" t="s">
        <v>187</v>
      </c>
      <c r="AT133" s="192" t="s">
        <v>157</v>
      </c>
      <c r="AU133" s="192" t="s">
        <v>84</v>
      </c>
      <c r="AY133" s="14" t="s">
        <v>156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4" t="s">
        <v>84</v>
      </c>
      <c r="BK133" s="193">
        <f>ROUND(I133*H133,2)</f>
        <v>0</v>
      </c>
      <c r="BL133" s="14" t="s">
        <v>187</v>
      </c>
      <c r="BM133" s="192" t="s">
        <v>502</v>
      </c>
    </row>
    <row r="134" spans="1:47" s="2" customFormat="1" ht="11.25">
      <c r="A134" s="31"/>
      <c r="B134" s="32"/>
      <c r="C134" s="33"/>
      <c r="D134" s="194" t="s">
        <v>164</v>
      </c>
      <c r="E134" s="33"/>
      <c r="F134" s="195" t="s">
        <v>503</v>
      </c>
      <c r="G134" s="33"/>
      <c r="H134" s="33"/>
      <c r="I134" s="196"/>
      <c r="J134" s="33"/>
      <c r="K134" s="33"/>
      <c r="L134" s="36"/>
      <c r="M134" s="197"/>
      <c r="N134" s="198"/>
      <c r="O134" s="68"/>
      <c r="P134" s="68"/>
      <c r="Q134" s="68"/>
      <c r="R134" s="68"/>
      <c r="S134" s="68"/>
      <c r="T134" s="69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4" t="s">
        <v>164</v>
      </c>
      <c r="AU134" s="14" t="s">
        <v>84</v>
      </c>
    </row>
    <row r="135" spans="1:65" s="2" customFormat="1" ht="24.2" customHeight="1">
      <c r="A135" s="31"/>
      <c r="B135" s="32"/>
      <c r="C135" s="181" t="s">
        <v>183</v>
      </c>
      <c r="D135" s="181" t="s">
        <v>157</v>
      </c>
      <c r="E135" s="182" t="s">
        <v>219</v>
      </c>
      <c r="F135" s="183" t="s">
        <v>220</v>
      </c>
      <c r="G135" s="184" t="s">
        <v>200</v>
      </c>
      <c r="H135" s="185">
        <v>18.5</v>
      </c>
      <c r="I135" s="186"/>
      <c r="J135" s="187">
        <f>ROUND(I135*H135,2)</f>
        <v>0</v>
      </c>
      <c r="K135" s="183" t="s">
        <v>161</v>
      </c>
      <c r="L135" s="36"/>
      <c r="M135" s="188" t="s">
        <v>1</v>
      </c>
      <c r="N135" s="189" t="s">
        <v>42</v>
      </c>
      <c r="O135" s="68"/>
      <c r="P135" s="190">
        <f>O135*H135</f>
        <v>0</v>
      </c>
      <c r="Q135" s="190">
        <v>0.0003</v>
      </c>
      <c r="R135" s="190">
        <f>Q135*H135</f>
        <v>0.005549999999999999</v>
      </c>
      <c r="S135" s="190">
        <v>0</v>
      </c>
      <c r="T135" s="191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2" t="s">
        <v>187</v>
      </c>
      <c r="AT135" s="192" t="s">
        <v>157</v>
      </c>
      <c r="AU135" s="192" t="s">
        <v>84</v>
      </c>
      <c r="AY135" s="14" t="s">
        <v>156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4" t="s">
        <v>84</v>
      </c>
      <c r="BK135" s="193">
        <f>ROUND(I135*H135,2)</f>
        <v>0</v>
      </c>
      <c r="BL135" s="14" t="s">
        <v>187</v>
      </c>
      <c r="BM135" s="192" t="s">
        <v>504</v>
      </c>
    </row>
    <row r="136" spans="1:47" s="2" customFormat="1" ht="11.25">
      <c r="A136" s="31"/>
      <c r="B136" s="32"/>
      <c r="C136" s="33"/>
      <c r="D136" s="194" t="s">
        <v>164</v>
      </c>
      <c r="E136" s="33"/>
      <c r="F136" s="195" t="s">
        <v>222</v>
      </c>
      <c r="G136" s="33"/>
      <c r="H136" s="33"/>
      <c r="I136" s="196"/>
      <c r="J136" s="33"/>
      <c r="K136" s="33"/>
      <c r="L136" s="36"/>
      <c r="M136" s="197"/>
      <c r="N136" s="198"/>
      <c r="O136" s="68"/>
      <c r="P136" s="68"/>
      <c r="Q136" s="68"/>
      <c r="R136" s="68"/>
      <c r="S136" s="68"/>
      <c r="T136" s="69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4" t="s">
        <v>164</v>
      </c>
      <c r="AU136" s="14" t="s">
        <v>84</v>
      </c>
    </row>
    <row r="137" spans="1:65" s="2" customFormat="1" ht="49.15" customHeight="1">
      <c r="A137" s="31"/>
      <c r="B137" s="32"/>
      <c r="C137" s="210" t="s">
        <v>190</v>
      </c>
      <c r="D137" s="210" t="s">
        <v>223</v>
      </c>
      <c r="E137" s="211" t="s">
        <v>224</v>
      </c>
      <c r="F137" s="212" t="s">
        <v>225</v>
      </c>
      <c r="G137" s="213" t="s">
        <v>200</v>
      </c>
      <c r="H137" s="214">
        <v>20.35</v>
      </c>
      <c r="I137" s="215"/>
      <c r="J137" s="216">
        <f>ROUND(I137*H137,2)</f>
        <v>0</v>
      </c>
      <c r="K137" s="212" t="s">
        <v>161</v>
      </c>
      <c r="L137" s="217"/>
      <c r="M137" s="218" t="s">
        <v>1</v>
      </c>
      <c r="N137" s="219" t="s">
        <v>42</v>
      </c>
      <c r="O137" s="68"/>
      <c r="P137" s="190">
        <f>O137*H137</f>
        <v>0</v>
      </c>
      <c r="Q137" s="190">
        <v>0.0026</v>
      </c>
      <c r="R137" s="190">
        <f>Q137*H137</f>
        <v>0.05291</v>
      </c>
      <c r="S137" s="190">
        <v>0</v>
      </c>
      <c r="T137" s="191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2" t="s">
        <v>226</v>
      </c>
      <c r="AT137" s="192" t="s">
        <v>223</v>
      </c>
      <c r="AU137" s="192" t="s">
        <v>84</v>
      </c>
      <c r="AY137" s="14" t="s">
        <v>156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4" t="s">
        <v>84</v>
      </c>
      <c r="BK137" s="193">
        <f>ROUND(I137*H137,2)</f>
        <v>0</v>
      </c>
      <c r="BL137" s="14" t="s">
        <v>187</v>
      </c>
      <c r="BM137" s="192" t="s">
        <v>505</v>
      </c>
    </row>
    <row r="138" spans="2:51" s="12" customFormat="1" ht="11.25">
      <c r="B138" s="199"/>
      <c r="C138" s="200"/>
      <c r="D138" s="201" t="s">
        <v>175</v>
      </c>
      <c r="E138" s="200"/>
      <c r="F138" s="202" t="s">
        <v>506</v>
      </c>
      <c r="G138" s="200"/>
      <c r="H138" s="203">
        <v>20.35</v>
      </c>
      <c r="I138" s="204"/>
      <c r="J138" s="200"/>
      <c r="K138" s="200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175</v>
      </c>
      <c r="AU138" s="209" t="s">
        <v>84</v>
      </c>
      <c r="AV138" s="12" t="s">
        <v>86</v>
      </c>
      <c r="AW138" s="12" t="s">
        <v>4</v>
      </c>
      <c r="AX138" s="12" t="s">
        <v>84</v>
      </c>
      <c r="AY138" s="209" t="s">
        <v>156</v>
      </c>
    </row>
    <row r="139" spans="1:65" s="2" customFormat="1" ht="16.5" customHeight="1">
      <c r="A139" s="31"/>
      <c r="B139" s="32"/>
      <c r="C139" s="181" t="s">
        <v>197</v>
      </c>
      <c r="D139" s="181" t="s">
        <v>157</v>
      </c>
      <c r="E139" s="182" t="s">
        <v>236</v>
      </c>
      <c r="F139" s="183" t="s">
        <v>237</v>
      </c>
      <c r="G139" s="184" t="s">
        <v>232</v>
      </c>
      <c r="H139" s="185">
        <v>16.5</v>
      </c>
      <c r="I139" s="186"/>
      <c r="J139" s="187">
        <f>ROUND(I139*H139,2)</f>
        <v>0</v>
      </c>
      <c r="K139" s="183" t="s">
        <v>161</v>
      </c>
      <c r="L139" s="36"/>
      <c r="M139" s="188" t="s">
        <v>1</v>
      </c>
      <c r="N139" s="189" t="s">
        <v>42</v>
      </c>
      <c r="O139" s="68"/>
      <c r="P139" s="190">
        <f>O139*H139</f>
        <v>0</v>
      </c>
      <c r="Q139" s="190">
        <v>1E-05</v>
      </c>
      <c r="R139" s="190">
        <f>Q139*H139</f>
        <v>0.00016500000000000003</v>
      </c>
      <c r="S139" s="190">
        <v>0</v>
      </c>
      <c r="T139" s="191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2" t="s">
        <v>187</v>
      </c>
      <c r="AT139" s="192" t="s">
        <v>157</v>
      </c>
      <c r="AU139" s="192" t="s">
        <v>84</v>
      </c>
      <c r="AY139" s="14" t="s">
        <v>156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4" t="s">
        <v>84</v>
      </c>
      <c r="BK139" s="193">
        <f>ROUND(I139*H139,2)</f>
        <v>0</v>
      </c>
      <c r="BL139" s="14" t="s">
        <v>187</v>
      </c>
      <c r="BM139" s="192" t="s">
        <v>507</v>
      </c>
    </row>
    <row r="140" spans="1:47" s="2" customFormat="1" ht="11.25">
      <c r="A140" s="31"/>
      <c r="B140" s="32"/>
      <c r="C140" s="33"/>
      <c r="D140" s="194" t="s">
        <v>164</v>
      </c>
      <c r="E140" s="33"/>
      <c r="F140" s="195" t="s">
        <v>239</v>
      </c>
      <c r="G140" s="33"/>
      <c r="H140" s="33"/>
      <c r="I140" s="196"/>
      <c r="J140" s="33"/>
      <c r="K140" s="33"/>
      <c r="L140" s="36"/>
      <c r="M140" s="197"/>
      <c r="N140" s="198"/>
      <c r="O140" s="68"/>
      <c r="P140" s="68"/>
      <c r="Q140" s="68"/>
      <c r="R140" s="68"/>
      <c r="S140" s="68"/>
      <c r="T140" s="69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T140" s="14" t="s">
        <v>164</v>
      </c>
      <c r="AU140" s="14" t="s">
        <v>84</v>
      </c>
    </row>
    <row r="141" spans="1:65" s="2" customFormat="1" ht="16.5" customHeight="1">
      <c r="A141" s="31"/>
      <c r="B141" s="32"/>
      <c r="C141" s="210" t="s">
        <v>203</v>
      </c>
      <c r="D141" s="210" t="s">
        <v>223</v>
      </c>
      <c r="E141" s="211" t="s">
        <v>241</v>
      </c>
      <c r="F141" s="212" t="s">
        <v>242</v>
      </c>
      <c r="G141" s="213" t="s">
        <v>232</v>
      </c>
      <c r="H141" s="214">
        <v>16.83</v>
      </c>
      <c r="I141" s="215"/>
      <c r="J141" s="216">
        <f>ROUND(I141*H141,2)</f>
        <v>0</v>
      </c>
      <c r="K141" s="212" t="s">
        <v>161</v>
      </c>
      <c r="L141" s="217"/>
      <c r="M141" s="218" t="s">
        <v>1</v>
      </c>
      <c r="N141" s="219" t="s">
        <v>42</v>
      </c>
      <c r="O141" s="68"/>
      <c r="P141" s="190">
        <f>O141*H141</f>
        <v>0</v>
      </c>
      <c r="Q141" s="190">
        <v>8E-05</v>
      </c>
      <c r="R141" s="190">
        <f>Q141*H141</f>
        <v>0.0013464</v>
      </c>
      <c r="S141" s="190">
        <v>0</v>
      </c>
      <c r="T141" s="191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2" t="s">
        <v>226</v>
      </c>
      <c r="AT141" s="192" t="s">
        <v>223</v>
      </c>
      <c r="AU141" s="192" t="s">
        <v>84</v>
      </c>
      <c r="AY141" s="14" t="s">
        <v>156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4" t="s">
        <v>84</v>
      </c>
      <c r="BK141" s="193">
        <f>ROUND(I141*H141,2)</f>
        <v>0</v>
      </c>
      <c r="BL141" s="14" t="s">
        <v>187</v>
      </c>
      <c r="BM141" s="192" t="s">
        <v>508</v>
      </c>
    </row>
    <row r="142" spans="2:51" s="12" customFormat="1" ht="11.25">
      <c r="B142" s="199"/>
      <c r="C142" s="200"/>
      <c r="D142" s="201" t="s">
        <v>175</v>
      </c>
      <c r="E142" s="200"/>
      <c r="F142" s="202" t="s">
        <v>509</v>
      </c>
      <c r="G142" s="200"/>
      <c r="H142" s="203">
        <v>16.83</v>
      </c>
      <c r="I142" s="204"/>
      <c r="J142" s="200"/>
      <c r="K142" s="200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175</v>
      </c>
      <c r="AU142" s="209" t="s">
        <v>84</v>
      </c>
      <c r="AV142" s="12" t="s">
        <v>86</v>
      </c>
      <c r="AW142" s="12" t="s">
        <v>4</v>
      </c>
      <c r="AX142" s="12" t="s">
        <v>84</v>
      </c>
      <c r="AY142" s="209" t="s">
        <v>156</v>
      </c>
    </row>
    <row r="143" spans="1:65" s="2" customFormat="1" ht="16.5" customHeight="1">
      <c r="A143" s="31"/>
      <c r="B143" s="32"/>
      <c r="C143" s="181" t="s">
        <v>208</v>
      </c>
      <c r="D143" s="181" t="s">
        <v>157</v>
      </c>
      <c r="E143" s="182" t="s">
        <v>245</v>
      </c>
      <c r="F143" s="183" t="s">
        <v>246</v>
      </c>
      <c r="G143" s="184" t="s">
        <v>232</v>
      </c>
      <c r="H143" s="185">
        <v>1.6</v>
      </c>
      <c r="I143" s="186"/>
      <c r="J143" s="187">
        <f>ROUND(I143*H143,2)</f>
        <v>0</v>
      </c>
      <c r="K143" s="183" t="s">
        <v>161</v>
      </c>
      <c r="L143" s="36"/>
      <c r="M143" s="188" t="s">
        <v>1</v>
      </c>
      <c r="N143" s="189" t="s">
        <v>42</v>
      </c>
      <c r="O143" s="68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2" t="s">
        <v>187</v>
      </c>
      <c r="AT143" s="192" t="s">
        <v>157</v>
      </c>
      <c r="AU143" s="192" t="s">
        <v>84</v>
      </c>
      <c r="AY143" s="14" t="s">
        <v>156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4" t="s">
        <v>84</v>
      </c>
      <c r="BK143" s="193">
        <f>ROUND(I143*H143,2)</f>
        <v>0</v>
      </c>
      <c r="BL143" s="14" t="s">
        <v>187</v>
      </c>
      <c r="BM143" s="192" t="s">
        <v>510</v>
      </c>
    </row>
    <row r="144" spans="1:47" s="2" customFormat="1" ht="11.25">
      <c r="A144" s="31"/>
      <c r="B144" s="32"/>
      <c r="C144" s="33"/>
      <c r="D144" s="194" t="s">
        <v>164</v>
      </c>
      <c r="E144" s="33"/>
      <c r="F144" s="195" t="s">
        <v>248</v>
      </c>
      <c r="G144" s="33"/>
      <c r="H144" s="33"/>
      <c r="I144" s="196"/>
      <c r="J144" s="33"/>
      <c r="K144" s="33"/>
      <c r="L144" s="36"/>
      <c r="M144" s="197"/>
      <c r="N144" s="198"/>
      <c r="O144" s="68"/>
      <c r="P144" s="68"/>
      <c r="Q144" s="68"/>
      <c r="R144" s="68"/>
      <c r="S144" s="68"/>
      <c r="T144" s="69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T144" s="14" t="s">
        <v>164</v>
      </c>
      <c r="AU144" s="14" t="s">
        <v>84</v>
      </c>
    </row>
    <row r="145" spans="1:65" s="2" customFormat="1" ht="16.5" customHeight="1">
      <c r="A145" s="31"/>
      <c r="B145" s="32"/>
      <c r="C145" s="210" t="s">
        <v>213</v>
      </c>
      <c r="D145" s="210" t="s">
        <v>223</v>
      </c>
      <c r="E145" s="211" t="s">
        <v>250</v>
      </c>
      <c r="F145" s="212" t="s">
        <v>251</v>
      </c>
      <c r="G145" s="213" t="s">
        <v>232</v>
      </c>
      <c r="H145" s="214">
        <v>1.632</v>
      </c>
      <c r="I145" s="215"/>
      <c r="J145" s="216">
        <f>ROUND(I145*H145,2)</f>
        <v>0</v>
      </c>
      <c r="K145" s="212" t="s">
        <v>161</v>
      </c>
      <c r="L145" s="217"/>
      <c r="M145" s="218" t="s">
        <v>1</v>
      </c>
      <c r="N145" s="219" t="s">
        <v>42</v>
      </c>
      <c r="O145" s="68"/>
      <c r="P145" s="190">
        <f>O145*H145</f>
        <v>0</v>
      </c>
      <c r="Q145" s="190">
        <v>0.00017</v>
      </c>
      <c r="R145" s="190">
        <f>Q145*H145</f>
        <v>0.00027744</v>
      </c>
      <c r="S145" s="190">
        <v>0</v>
      </c>
      <c r="T145" s="191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2" t="s">
        <v>226</v>
      </c>
      <c r="AT145" s="192" t="s">
        <v>223</v>
      </c>
      <c r="AU145" s="192" t="s">
        <v>84</v>
      </c>
      <c r="AY145" s="14" t="s">
        <v>156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4" t="s">
        <v>84</v>
      </c>
      <c r="BK145" s="193">
        <f>ROUND(I145*H145,2)</f>
        <v>0</v>
      </c>
      <c r="BL145" s="14" t="s">
        <v>187</v>
      </c>
      <c r="BM145" s="192" t="s">
        <v>511</v>
      </c>
    </row>
    <row r="146" spans="2:51" s="12" customFormat="1" ht="11.25">
      <c r="B146" s="199"/>
      <c r="C146" s="200"/>
      <c r="D146" s="201" t="s">
        <v>175</v>
      </c>
      <c r="E146" s="200"/>
      <c r="F146" s="202" t="s">
        <v>467</v>
      </c>
      <c r="G146" s="200"/>
      <c r="H146" s="203">
        <v>1.632</v>
      </c>
      <c r="I146" s="204"/>
      <c r="J146" s="200"/>
      <c r="K146" s="200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175</v>
      </c>
      <c r="AU146" s="209" t="s">
        <v>84</v>
      </c>
      <c r="AV146" s="12" t="s">
        <v>86</v>
      </c>
      <c r="AW146" s="12" t="s">
        <v>4</v>
      </c>
      <c r="AX146" s="12" t="s">
        <v>84</v>
      </c>
      <c r="AY146" s="209" t="s">
        <v>156</v>
      </c>
    </row>
    <row r="147" spans="1:65" s="2" customFormat="1" ht="44.25" customHeight="1">
      <c r="A147" s="31"/>
      <c r="B147" s="32"/>
      <c r="C147" s="181" t="s">
        <v>218</v>
      </c>
      <c r="D147" s="181" t="s">
        <v>157</v>
      </c>
      <c r="E147" s="182" t="s">
        <v>255</v>
      </c>
      <c r="F147" s="183" t="s">
        <v>256</v>
      </c>
      <c r="G147" s="184" t="s">
        <v>257</v>
      </c>
      <c r="H147" s="220"/>
      <c r="I147" s="186"/>
      <c r="J147" s="187">
        <f>ROUND(I147*H147,2)</f>
        <v>0</v>
      </c>
      <c r="K147" s="183" t="s">
        <v>161</v>
      </c>
      <c r="L147" s="36"/>
      <c r="M147" s="188" t="s">
        <v>1</v>
      </c>
      <c r="N147" s="189" t="s">
        <v>42</v>
      </c>
      <c r="O147" s="68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2" t="s">
        <v>187</v>
      </c>
      <c r="AT147" s="192" t="s">
        <v>157</v>
      </c>
      <c r="AU147" s="192" t="s">
        <v>84</v>
      </c>
      <c r="AY147" s="14" t="s">
        <v>156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4" t="s">
        <v>84</v>
      </c>
      <c r="BK147" s="193">
        <f>ROUND(I147*H147,2)</f>
        <v>0</v>
      </c>
      <c r="BL147" s="14" t="s">
        <v>187</v>
      </c>
      <c r="BM147" s="192" t="s">
        <v>512</v>
      </c>
    </row>
    <row r="148" spans="1:47" s="2" customFormat="1" ht="11.25">
      <c r="A148" s="31"/>
      <c r="B148" s="32"/>
      <c r="C148" s="33"/>
      <c r="D148" s="194" t="s">
        <v>164</v>
      </c>
      <c r="E148" s="33"/>
      <c r="F148" s="195" t="s">
        <v>259</v>
      </c>
      <c r="G148" s="33"/>
      <c r="H148" s="33"/>
      <c r="I148" s="196"/>
      <c r="J148" s="33"/>
      <c r="K148" s="33"/>
      <c r="L148" s="36"/>
      <c r="M148" s="221"/>
      <c r="N148" s="222"/>
      <c r="O148" s="223"/>
      <c r="P148" s="223"/>
      <c r="Q148" s="223"/>
      <c r="R148" s="223"/>
      <c r="S148" s="223"/>
      <c r="T148" s="224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T148" s="14" t="s">
        <v>164</v>
      </c>
      <c r="AU148" s="14" t="s">
        <v>84</v>
      </c>
    </row>
    <row r="149" spans="1:31" s="2" customFormat="1" ht="6.95" customHeight="1">
      <c r="A149" s="31"/>
      <c r="B149" s="51"/>
      <c r="C149" s="52"/>
      <c r="D149" s="52"/>
      <c r="E149" s="52"/>
      <c r="F149" s="52"/>
      <c r="G149" s="52"/>
      <c r="H149" s="52"/>
      <c r="I149" s="52"/>
      <c r="J149" s="52"/>
      <c r="K149" s="52"/>
      <c r="L149" s="36"/>
      <c r="M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</row>
  </sheetData>
  <sheetProtection algorithmName="SHA-512" hashValue="ZK2pVRj3pmiXJtgnXrI7WsyoQ+fBT/uF3GMTWbhqyMSg2p5g2g9qsdLCbGlzsgydm9QMowCtT4DwVs1FvIoB3w==" saltValue="S8p291yoSaENXUsB3zr8nrqy3W6364HBtEG7zpI/NrWggLbBlvf62eV/rWmynciKccjGXBkUz5YjKmmYa8TvTA==" spinCount="100000" sheet="1" objects="1" scenarios="1" formatColumns="0" formatRows="0" autoFilter="0"/>
  <autoFilter ref="C122:K148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hyperlinks>
    <hyperlink ref="F126" r:id="rId1" display="https://podminky.urs.cz/item/CS_URS_2024_01/985131311"/>
    <hyperlink ref="F129" r:id="rId2" display="https://podminky.urs.cz/item/CS_URS_2024_01/766491851"/>
    <hyperlink ref="F132" r:id="rId3" display="https://podminky.urs.cz/item/CS_URS_2024_01/776121112"/>
    <hyperlink ref="F134" r:id="rId4" display="https://podminky.urs.cz/item/CS_URS_2024_01/776141113"/>
    <hyperlink ref="F136" r:id="rId5" display="https://podminky.urs.cz/item/CS_URS_2024_01/776221111"/>
    <hyperlink ref="F140" r:id="rId6" display="https://podminky.urs.cz/item/CS_URS_2024_01/776421111"/>
    <hyperlink ref="F144" r:id="rId7" display="https://podminky.urs.cz/item/CS_URS_2024_01/776421312"/>
    <hyperlink ref="F148" r:id="rId8" display="https://podminky.urs.cz/item/CS_URS_2024_01/998776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4" t="s">
        <v>91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7"/>
      <c r="AT3" s="14" t="s">
        <v>86</v>
      </c>
    </row>
    <row r="4" spans="2:46" s="1" customFormat="1" ht="24.95" customHeight="1">
      <c r="B4" s="17"/>
      <c r="D4" s="114" t="s">
        <v>128</v>
      </c>
      <c r="L4" s="17"/>
      <c r="M4" s="115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16" t="s">
        <v>16</v>
      </c>
      <c r="L6" s="17"/>
    </row>
    <row r="7" spans="2:12" s="1" customFormat="1" ht="26.25" customHeight="1">
      <c r="B7" s="17"/>
      <c r="E7" s="271" t="str">
        <f>'Rekapitulace stavby'!K6</f>
        <v>VÝMĚNA NÁŠLAPNÝCH VRSTEV, VÝMALBA S VÝMĚNA DVEŘÍ V ZŠ A MŠ V KOPŘIVNICI</v>
      </c>
      <c r="F7" s="272"/>
      <c r="G7" s="272"/>
      <c r="H7" s="272"/>
      <c r="L7" s="17"/>
    </row>
    <row r="8" spans="2:12" s="1" customFormat="1" ht="12" customHeight="1">
      <c r="B8" s="17"/>
      <c r="D8" s="116" t="s">
        <v>129</v>
      </c>
      <c r="L8" s="17"/>
    </row>
    <row r="9" spans="1:31" s="2" customFormat="1" ht="16.5" customHeight="1">
      <c r="A9" s="31"/>
      <c r="B9" s="36"/>
      <c r="C9" s="31"/>
      <c r="D9" s="31"/>
      <c r="E9" s="271" t="s">
        <v>130</v>
      </c>
      <c r="F9" s="273"/>
      <c r="G9" s="273"/>
      <c r="H9" s="273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6" t="s">
        <v>131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274" t="s">
        <v>132</v>
      </c>
      <c r="F11" s="273"/>
      <c r="G11" s="273"/>
      <c r="H11" s="273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6" t="s">
        <v>18</v>
      </c>
      <c r="E13" s="31"/>
      <c r="F13" s="107" t="s">
        <v>1</v>
      </c>
      <c r="G13" s="31"/>
      <c r="H13" s="31"/>
      <c r="I13" s="116" t="s">
        <v>19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6" t="s">
        <v>20</v>
      </c>
      <c r="E14" s="31"/>
      <c r="F14" s="107" t="s">
        <v>21</v>
      </c>
      <c r="G14" s="31"/>
      <c r="H14" s="31"/>
      <c r="I14" s="116" t="s">
        <v>22</v>
      </c>
      <c r="J14" s="117" t="str">
        <f>'Rekapitulace stavby'!AN8</f>
        <v>27. 3. 2024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6" t="s">
        <v>24</v>
      </c>
      <c r="E16" s="31"/>
      <c r="F16" s="31"/>
      <c r="G16" s="31"/>
      <c r="H16" s="31"/>
      <c r="I16" s="116" t="s">
        <v>25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26</v>
      </c>
      <c r="F17" s="31"/>
      <c r="G17" s="31"/>
      <c r="H17" s="31"/>
      <c r="I17" s="116" t="s">
        <v>27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6" t="s">
        <v>28</v>
      </c>
      <c r="E19" s="31"/>
      <c r="F19" s="31"/>
      <c r="G19" s="31"/>
      <c r="H19" s="31"/>
      <c r="I19" s="116" t="s">
        <v>25</v>
      </c>
      <c r="J19" s="27" t="str">
        <f>'Rekapitulace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75" t="str">
        <f>'Rekapitulace stavby'!E14</f>
        <v>Vyplň údaj</v>
      </c>
      <c r="F20" s="276"/>
      <c r="G20" s="276"/>
      <c r="H20" s="276"/>
      <c r="I20" s="116" t="s">
        <v>27</v>
      </c>
      <c r="J20" s="27" t="str">
        <f>'Rekapitulace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6" t="s">
        <v>30</v>
      </c>
      <c r="E22" s="31"/>
      <c r="F22" s="31"/>
      <c r="G22" s="31"/>
      <c r="H22" s="31"/>
      <c r="I22" s="116" t="s">
        <v>25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31</v>
      </c>
      <c r="F23" s="31"/>
      <c r="G23" s="31"/>
      <c r="H23" s="31"/>
      <c r="I23" s="116" t="s">
        <v>27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6" t="s">
        <v>33</v>
      </c>
      <c r="E25" s="31"/>
      <c r="F25" s="31"/>
      <c r="G25" s="31"/>
      <c r="H25" s="31"/>
      <c r="I25" s="116" t="s">
        <v>25</v>
      </c>
      <c r="J25" s="107" t="s">
        <v>34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35</v>
      </c>
      <c r="F26" s="31"/>
      <c r="G26" s="31"/>
      <c r="H26" s="31"/>
      <c r="I26" s="116" t="s">
        <v>27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6" t="s">
        <v>36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18"/>
      <c r="B29" s="119"/>
      <c r="C29" s="118"/>
      <c r="D29" s="118"/>
      <c r="E29" s="277" t="s">
        <v>1</v>
      </c>
      <c r="F29" s="277"/>
      <c r="G29" s="277"/>
      <c r="H29" s="277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1"/>
      <c r="E31" s="121"/>
      <c r="F31" s="121"/>
      <c r="G31" s="121"/>
      <c r="H31" s="121"/>
      <c r="I31" s="121"/>
      <c r="J31" s="121"/>
      <c r="K31" s="12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2" t="s">
        <v>37</v>
      </c>
      <c r="E32" s="31"/>
      <c r="F32" s="31"/>
      <c r="G32" s="31"/>
      <c r="H32" s="31"/>
      <c r="I32" s="31"/>
      <c r="J32" s="123">
        <f>ROUND(J123,2)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1"/>
      <c r="E33" s="121"/>
      <c r="F33" s="121"/>
      <c r="G33" s="121"/>
      <c r="H33" s="121"/>
      <c r="I33" s="121"/>
      <c r="J33" s="121"/>
      <c r="K33" s="12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4" t="s">
        <v>39</v>
      </c>
      <c r="G34" s="31"/>
      <c r="H34" s="31"/>
      <c r="I34" s="124" t="s">
        <v>38</v>
      </c>
      <c r="J34" s="124" t="s">
        <v>40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5" t="s">
        <v>41</v>
      </c>
      <c r="E35" s="116" t="s">
        <v>42</v>
      </c>
      <c r="F35" s="126">
        <f>ROUND((SUM(BE123:BE163)),2)</f>
        <v>0</v>
      </c>
      <c r="G35" s="31"/>
      <c r="H35" s="31"/>
      <c r="I35" s="127">
        <v>0.21</v>
      </c>
      <c r="J35" s="126">
        <f>ROUND(((SUM(BE123:BE163))*I35),2)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6" t="s">
        <v>43</v>
      </c>
      <c r="F36" s="126">
        <f>ROUND((SUM(BF123:BF163)),2)</f>
        <v>0</v>
      </c>
      <c r="G36" s="31"/>
      <c r="H36" s="31"/>
      <c r="I36" s="127">
        <v>0.12</v>
      </c>
      <c r="J36" s="126">
        <f>ROUND(((SUM(BF123:BF163))*I36),2)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6" t="s">
        <v>44</v>
      </c>
      <c r="F37" s="126">
        <f>ROUND((SUM(BG123:BG163)),2)</f>
        <v>0</v>
      </c>
      <c r="G37" s="31"/>
      <c r="H37" s="31"/>
      <c r="I37" s="127">
        <v>0.21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16" t="s">
        <v>45</v>
      </c>
      <c r="F38" s="126">
        <f>ROUND((SUM(BH123:BH163)),2)</f>
        <v>0</v>
      </c>
      <c r="G38" s="31"/>
      <c r="H38" s="31"/>
      <c r="I38" s="127">
        <v>0.12</v>
      </c>
      <c r="J38" s="126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6" t="s">
        <v>46</v>
      </c>
      <c r="F39" s="126">
        <f>ROUND((SUM(BI123:BI163)),2)</f>
        <v>0</v>
      </c>
      <c r="G39" s="31"/>
      <c r="H39" s="31"/>
      <c r="I39" s="127">
        <v>0</v>
      </c>
      <c r="J39" s="126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28"/>
      <c r="D41" s="129" t="s">
        <v>47</v>
      </c>
      <c r="E41" s="130"/>
      <c r="F41" s="130"/>
      <c r="G41" s="131" t="s">
        <v>48</v>
      </c>
      <c r="H41" s="132" t="s">
        <v>49</v>
      </c>
      <c r="I41" s="130"/>
      <c r="J41" s="133">
        <f>SUM(J32:J39)</f>
        <v>0</v>
      </c>
      <c r="K41" s="134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35" t="s">
        <v>50</v>
      </c>
      <c r="E50" s="136"/>
      <c r="F50" s="136"/>
      <c r="G50" s="135" t="s">
        <v>51</v>
      </c>
      <c r="H50" s="136"/>
      <c r="I50" s="136"/>
      <c r="J50" s="136"/>
      <c r="K50" s="136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7" t="s">
        <v>52</v>
      </c>
      <c r="E61" s="138"/>
      <c r="F61" s="139" t="s">
        <v>53</v>
      </c>
      <c r="G61" s="137" t="s">
        <v>52</v>
      </c>
      <c r="H61" s="138"/>
      <c r="I61" s="138"/>
      <c r="J61" s="140" t="s">
        <v>53</v>
      </c>
      <c r="K61" s="138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35" t="s">
        <v>54</v>
      </c>
      <c r="E65" s="141"/>
      <c r="F65" s="141"/>
      <c r="G65" s="135" t="s">
        <v>55</v>
      </c>
      <c r="H65" s="141"/>
      <c r="I65" s="141"/>
      <c r="J65" s="141"/>
      <c r="K65" s="14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7" t="s">
        <v>52</v>
      </c>
      <c r="E76" s="138"/>
      <c r="F76" s="139" t="s">
        <v>53</v>
      </c>
      <c r="G76" s="137" t="s">
        <v>52</v>
      </c>
      <c r="H76" s="138"/>
      <c r="I76" s="138"/>
      <c r="J76" s="140" t="s">
        <v>53</v>
      </c>
      <c r="K76" s="138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133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6.25" customHeight="1">
      <c r="A85" s="31"/>
      <c r="B85" s="32"/>
      <c r="C85" s="33"/>
      <c r="D85" s="33"/>
      <c r="E85" s="278" t="str">
        <f>E7</f>
        <v>VÝMĚNA NÁŠLAPNÝCH VRSTEV, VÝMALBA S VÝMĚNA DVEŘÍ V ZŠ A MŠ V KOPŘIVNICI</v>
      </c>
      <c r="F85" s="279"/>
      <c r="G85" s="279"/>
      <c r="H85" s="279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>
      <c r="B86" s="18"/>
      <c r="C86" s="26" t="s">
        <v>129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78" t="s">
        <v>130</v>
      </c>
      <c r="F87" s="280"/>
      <c r="G87" s="280"/>
      <c r="H87" s="280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131</v>
      </c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31" t="str">
        <f>E11</f>
        <v>01-15 - Místnost č. 15</v>
      </c>
      <c r="F89" s="280"/>
      <c r="G89" s="280"/>
      <c r="H89" s="280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20</v>
      </c>
      <c r="D91" s="33"/>
      <c r="E91" s="33"/>
      <c r="F91" s="24" t="str">
        <f>F14</f>
        <v xml:space="preserve"> </v>
      </c>
      <c r="G91" s="33"/>
      <c r="H91" s="33"/>
      <c r="I91" s="26" t="s">
        <v>22</v>
      </c>
      <c r="J91" s="63" t="str">
        <f>IF(J14="","",J14)</f>
        <v>27. 3. 2024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24</v>
      </c>
      <c r="D93" s="33"/>
      <c r="E93" s="33"/>
      <c r="F93" s="24" t="str">
        <f>E17</f>
        <v>Město Kopřivnice</v>
      </c>
      <c r="G93" s="33"/>
      <c r="H93" s="33"/>
      <c r="I93" s="26" t="s">
        <v>30</v>
      </c>
      <c r="J93" s="29" t="str">
        <f>E23</f>
        <v>Ing. Jan Stuchlík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28</v>
      </c>
      <c r="D94" s="33"/>
      <c r="E94" s="33"/>
      <c r="F94" s="24" t="str">
        <f>IF(E20="","",E20)</f>
        <v>Vyplň údaj</v>
      </c>
      <c r="G94" s="33"/>
      <c r="H94" s="33"/>
      <c r="I94" s="26" t="s">
        <v>33</v>
      </c>
      <c r="J94" s="29" t="str">
        <f>E26</f>
        <v>Ladislav Pekárek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46" t="s">
        <v>134</v>
      </c>
      <c r="D96" s="147"/>
      <c r="E96" s="147"/>
      <c r="F96" s="147"/>
      <c r="G96" s="147"/>
      <c r="H96" s="147"/>
      <c r="I96" s="147"/>
      <c r="J96" s="148" t="s">
        <v>135</v>
      </c>
      <c r="K96" s="147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49" t="s">
        <v>136</v>
      </c>
      <c r="D98" s="33"/>
      <c r="E98" s="33"/>
      <c r="F98" s="33"/>
      <c r="G98" s="33"/>
      <c r="H98" s="33"/>
      <c r="I98" s="33"/>
      <c r="J98" s="81">
        <f>J123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137</v>
      </c>
    </row>
    <row r="99" spans="2:12" s="9" customFormat="1" ht="24.95" customHeight="1">
      <c r="B99" s="150"/>
      <c r="C99" s="151"/>
      <c r="D99" s="152" t="s">
        <v>138</v>
      </c>
      <c r="E99" s="153"/>
      <c r="F99" s="153"/>
      <c r="G99" s="153"/>
      <c r="H99" s="153"/>
      <c r="I99" s="153"/>
      <c r="J99" s="154">
        <f>J124</f>
        <v>0</v>
      </c>
      <c r="K99" s="151"/>
      <c r="L99" s="155"/>
    </row>
    <row r="100" spans="2:12" s="9" customFormat="1" ht="24.95" customHeight="1">
      <c r="B100" s="150"/>
      <c r="C100" s="151"/>
      <c r="D100" s="152" t="s">
        <v>139</v>
      </c>
      <c r="E100" s="153"/>
      <c r="F100" s="153"/>
      <c r="G100" s="153"/>
      <c r="H100" s="153"/>
      <c r="I100" s="153"/>
      <c r="J100" s="154">
        <f>J134</f>
        <v>0</v>
      </c>
      <c r="K100" s="151"/>
      <c r="L100" s="155"/>
    </row>
    <row r="101" spans="2:12" s="9" customFormat="1" ht="24.95" customHeight="1">
      <c r="B101" s="150"/>
      <c r="C101" s="151"/>
      <c r="D101" s="152" t="s">
        <v>140</v>
      </c>
      <c r="E101" s="153"/>
      <c r="F101" s="153"/>
      <c r="G101" s="153"/>
      <c r="H101" s="153"/>
      <c r="I101" s="153"/>
      <c r="J101" s="154">
        <f>J139</f>
        <v>0</v>
      </c>
      <c r="K101" s="151"/>
      <c r="L101" s="155"/>
    </row>
    <row r="102" spans="1:31" s="2" customFormat="1" ht="21.75" customHeight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customHeight="1">
      <c r="A103" s="31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7" spans="1:31" s="2" customFormat="1" ht="6.95" customHeight="1">
      <c r="A107" s="31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5" customHeight="1">
      <c r="A108" s="31"/>
      <c r="B108" s="32"/>
      <c r="C108" s="20" t="s">
        <v>141</v>
      </c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16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6.25" customHeight="1">
      <c r="A111" s="31"/>
      <c r="B111" s="32"/>
      <c r="C111" s="33"/>
      <c r="D111" s="33"/>
      <c r="E111" s="278" t="str">
        <f>E7</f>
        <v>VÝMĚNA NÁŠLAPNÝCH VRSTEV, VÝMALBA S VÝMĚNA DVEŘÍ V ZŠ A MŠ V KOPŘIVNICI</v>
      </c>
      <c r="F111" s="279"/>
      <c r="G111" s="279"/>
      <c r="H111" s="279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2:12" s="1" customFormat="1" ht="12" customHeight="1">
      <c r="B112" s="18"/>
      <c r="C112" s="26" t="s">
        <v>129</v>
      </c>
      <c r="D112" s="19"/>
      <c r="E112" s="19"/>
      <c r="F112" s="19"/>
      <c r="G112" s="19"/>
      <c r="H112" s="19"/>
      <c r="I112" s="19"/>
      <c r="J112" s="19"/>
      <c r="K112" s="19"/>
      <c r="L112" s="17"/>
    </row>
    <row r="113" spans="1:31" s="2" customFormat="1" ht="16.5" customHeight="1">
      <c r="A113" s="31"/>
      <c r="B113" s="32"/>
      <c r="C113" s="33"/>
      <c r="D113" s="33"/>
      <c r="E113" s="278" t="s">
        <v>130</v>
      </c>
      <c r="F113" s="280"/>
      <c r="G113" s="280"/>
      <c r="H113" s="280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131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3"/>
      <c r="D115" s="33"/>
      <c r="E115" s="231" t="str">
        <f>E11</f>
        <v>01-15 - Místnost č. 15</v>
      </c>
      <c r="F115" s="280"/>
      <c r="G115" s="280"/>
      <c r="H115" s="280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20</v>
      </c>
      <c r="D117" s="33"/>
      <c r="E117" s="33"/>
      <c r="F117" s="24" t="str">
        <f>F14</f>
        <v xml:space="preserve"> </v>
      </c>
      <c r="G117" s="33"/>
      <c r="H117" s="33"/>
      <c r="I117" s="26" t="s">
        <v>22</v>
      </c>
      <c r="J117" s="63" t="str">
        <f>IF(J14="","",J14)</f>
        <v>27. 3. 2024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5.2" customHeight="1">
      <c r="A119" s="31"/>
      <c r="B119" s="32"/>
      <c r="C119" s="26" t="s">
        <v>24</v>
      </c>
      <c r="D119" s="33"/>
      <c r="E119" s="33"/>
      <c r="F119" s="24" t="str">
        <f>E17</f>
        <v>Město Kopřivnice</v>
      </c>
      <c r="G119" s="33"/>
      <c r="H119" s="33"/>
      <c r="I119" s="26" t="s">
        <v>30</v>
      </c>
      <c r="J119" s="29" t="str">
        <f>E23</f>
        <v>Ing. Jan Stuchlík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5.2" customHeight="1">
      <c r="A120" s="31"/>
      <c r="B120" s="32"/>
      <c r="C120" s="26" t="s">
        <v>28</v>
      </c>
      <c r="D120" s="33"/>
      <c r="E120" s="33"/>
      <c r="F120" s="24" t="str">
        <f>IF(E20="","",E20)</f>
        <v>Vyplň údaj</v>
      </c>
      <c r="G120" s="33"/>
      <c r="H120" s="33"/>
      <c r="I120" s="26" t="s">
        <v>33</v>
      </c>
      <c r="J120" s="29" t="str">
        <f>E26</f>
        <v>Ladislav Pekárek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0.3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0" customFormat="1" ht="29.25" customHeight="1">
      <c r="A122" s="156"/>
      <c r="B122" s="157"/>
      <c r="C122" s="158" t="s">
        <v>142</v>
      </c>
      <c r="D122" s="159" t="s">
        <v>62</v>
      </c>
      <c r="E122" s="159" t="s">
        <v>58</v>
      </c>
      <c r="F122" s="159" t="s">
        <v>59</v>
      </c>
      <c r="G122" s="159" t="s">
        <v>143</v>
      </c>
      <c r="H122" s="159" t="s">
        <v>144</v>
      </c>
      <c r="I122" s="159" t="s">
        <v>145</v>
      </c>
      <c r="J122" s="159" t="s">
        <v>135</v>
      </c>
      <c r="K122" s="160" t="s">
        <v>146</v>
      </c>
      <c r="L122" s="161"/>
      <c r="M122" s="72" t="s">
        <v>1</v>
      </c>
      <c r="N122" s="73" t="s">
        <v>41</v>
      </c>
      <c r="O122" s="73" t="s">
        <v>147</v>
      </c>
      <c r="P122" s="73" t="s">
        <v>148</v>
      </c>
      <c r="Q122" s="73" t="s">
        <v>149</v>
      </c>
      <c r="R122" s="73" t="s">
        <v>150</v>
      </c>
      <c r="S122" s="73" t="s">
        <v>151</v>
      </c>
      <c r="T122" s="74" t="s">
        <v>152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9" customHeight="1">
      <c r="A123" s="31"/>
      <c r="B123" s="32"/>
      <c r="C123" s="79" t="s">
        <v>153</v>
      </c>
      <c r="D123" s="33"/>
      <c r="E123" s="33"/>
      <c r="F123" s="33"/>
      <c r="G123" s="33"/>
      <c r="H123" s="33"/>
      <c r="I123" s="33"/>
      <c r="J123" s="162">
        <f>BK123</f>
        <v>0</v>
      </c>
      <c r="K123" s="33"/>
      <c r="L123" s="36"/>
      <c r="M123" s="75"/>
      <c r="N123" s="163"/>
      <c r="O123" s="76"/>
      <c r="P123" s="164">
        <f>P124+P134+P139</f>
        <v>0</v>
      </c>
      <c r="Q123" s="76"/>
      <c r="R123" s="164">
        <f>R124+R134+R139</f>
        <v>0.6601946599999999</v>
      </c>
      <c r="S123" s="76"/>
      <c r="T123" s="165">
        <f>T124+T134+T139</f>
        <v>0.30445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4" t="s">
        <v>76</v>
      </c>
      <c r="AU123" s="14" t="s">
        <v>137</v>
      </c>
      <c r="BK123" s="166">
        <f>BK124+BK134+BK139</f>
        <v>0</v>
      </c>
    </row>
    <row r="124" spans="2:63" s="11" customFormat="1" ht="25.9" customHeight="1">
      <c r="B124" s="167"/>
      <c r="C124" s="168"/>
      <c r="D124" s="169" t="s">
        <v>76</v>
      </c>
      <c r="E124" s="170" t="s">
        <v>154</v>
      </c>
      <c r="F124" s="170" t="s">
        <v>155</v>
      </c>
      <c r="G124" s="168"/>
      <c r="H124" s="168"/>
      <c r="I124" s="171"/>
      <c r="J124" s="172">
        <f>BK124</f>
        <v>0</v>
      </c>
      <c r="K124" s="168"/>
      <c r="L124" s="173"/>
      <c r="M124" s="174"/>
      <c r="N124" s="175"/>
      <c r="O124" s="175"/>
      <c r="P124" s="176">
        <f>SUM(P125:P133)</f>
        <v>0</v>
      </c>
      <c r="Q124" s="175"/>
      <c r="R124" s="176">
        <f>SUM(R125:R133)</f>
        <v>0</v>
      </c>
      <c r="S124" s="175"/>
      <c r="T124" s="177">
        <f>SUM(T125:T133)</f>
        <v>0</v>
      </c>
      <c r="AR124" s="178" t="s">
        <v>84</v>
      </c>
      <c r="AT124" s="179" t="s">
        <v>76</v>
      </c>
      <c r="AU124" s="179" t="s">
        <v>77</v>
      </c>
      <c r="AY124" s="178" t="s">
        <v>156</v>
      </c>
      <c r="BK124" s="180">
        <f>SUM(BK125:BK133)</f>
        <v>0</v>
      </c>
    </row>
    <row r="125" spans="1:65" s="2" customFormat="1" ht="37.9" customHeight="1">
      <c r="A125" s="31"/>
      <c r="B125" s="32"/>
      <c r="C125" s="181" t="s">
        <v>84</v>
      </c>
      <c r="D125" s="181" t="s">
        <v>157</v>
      </c>
      <c r="E125" s="182" t="s">
        <v>158</v>
      </c>
      <c r="F125" s="183" t="s">
        <v>159</v>
      </c>
      <c r="G125" s="184" t="s">
        <v>160</v>
      </c>
      <c r="H125" s="185">
        <v>0.304</v>
      </c>
      <c r="I125" s="186"/>
      <c r="J125" s="187">
        <f>ROUND(I125*H125,2)</f>
        <v>0</v>
      </c>
      <c r="K125" s="183" t="s">
        <v>161</v>
      </c>
      <c r="L125" s="36"/>
      <c r="M125" s="188" t="s">
        <v>1</v>
      </c>
      <c r="N125" s="189" t="s">
        <v>42</v>
      </c>
      <c r="O125" s="68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2" t="s">
        <v>162</v>
      </c>
      <c r="AT125" s="192" t="s">
        <v>157</v>
      </c>
      <c r="AU125" s="192" t="s">
        <v>84</v>
      </c>
      <c r="AY125" s="14" t="s">
        <v>156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4" t="s">
        <v>84</v>
      </c>
      <c r="BK125" s="193">
        <f>ROUND(I125*H125,2)</f>
        <v>0</v>
      </c>
      <c r="BL125" s="14" t="s">
        <v>162</v>
      </c>
      <c r="BM125" s="192" t="s">
        <v>163</v>
      </c>
    </row>
    <row r="126" spans="1:47" s="2" customFormat="1" ht="11.25">
      <c r="A126" s="31"/>
      <c r="B126" s="32"/>
      <c r="C126" s="33"/>
      <c r="D126" s="194" t="s">
        <v>164</v>
      </c>
      <c r="E126" s="33"/>
      <c r="F126" s="195" t="s">
        <v>165</v>
      </c>
      <c r="G126" s="33"/>
      <c r="H126" s="33"/>
      <c r="I126" s="196"/>
      <c r="J126" s="33"/>
      <c r="K126" s="33"/>
      <c r="L126" s="36"/>
      <c r="M126" s="197"/>
      <c r="N126" s="198"/>
      <c r="O126" s="68"/>
      <c r="P126" s="68"/>
      <c r="Q126" s="68"/>
      <c r="R126" s="68"/>
      <c r="S126" s="68"/>
      <c r="T126" s="69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4" t="s">
        <v>164</v>
      </c>
      <c r="AU126" s="14" t="s">
        <v>84</v>
      </c>
    </row>
    <row r="127" spans="1:65" s="2" customFormat="1" ht="33" customHeight="1">
      <c r="A127" s="31"/>
      <c r="B127" s="32"/>
      <c r="C127" s="181" t="s">
        <v>86</v>
      </c>
      <c r="D127" s="181" t="s">
        <v>157</v>
      </c>
      <c r="E127" s="182" t="s">
        <v>166</v>
      </c>
      <c r="F127" s="183" t="s">
        <v>167</v>
      </c>
      <c r="G127" s="184" t="s">
        <v>160</v>
      </c>
      <c r="H127" s="185">
        <v>0.304</v>
      </c>
      <c r="I127" s="186"/>
      <c r="J127" s="187">
        <f>ROUND(I127*H127,2)</f>
        <v>0</v>
      </c>
      <c r="K127" s="183" t="s">
        <v>161</v>
      </c>
      <c r="L127" s="36"/>
      <c r="M127" s="188" t="s">
        <v>1</v>
      </c>
      <c r="N127" s="189" t="s">
        <v>42</v>
      </c>
      <c r="O127" s="68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2" t="s">
        <v>162</v>
      </c>
      <c r="AT127" s="192" t="s">
        <v>157</v>
      </c>
      <c r="AU127" s="192" t="s">
        <v>84</v>
      </c>
      <c r="AY127" s="14" t="s">
        <v>156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4" t="s">
        <v>84</v>
      </c>
      <c r="BK127" s="193">
        <f>ROUND(I127*H127,2)</f>
        <v>0</v>
      </c>
      <c r="BL127" s="14" t="s">
        <v>162</v>
      </c>
      <c r="BM127" s="192" t="s">
        <v>168</v>
      </c>
    </row>
    <row r="128" spans="1:47" s="2" customFormat="1" ht="11.25">
      <c r="A128" s="31"/>
      <c r="B128" s="32"/>
      <c r="C128" s="33"/>
      <c r="D128" s="194" t="s">
        <v>164</v>
      </c>
      <c r="E128" s="33"/>
      <c r="F128" s="195" t="s">
        <v>169</v>
      </c>
      <c r="G128" s="33"/>
      <c r="H128" s="33"/>
      <c r="I128" s="196"/>
      <c r="J128" s="33"/>
      <c r="K128" s="33"/>
      <c r="L128" s="36"/>
      <c r="M128" s="197"/>
      <c r="N128" s="198"/>
      <c r="O128" s="68"/>
      <c r="P128" s="68"/>
      <c r="Q128" s="68"/>
      <c r="R128" s="68"/>
      <c r="S128" s="68"/>
      <c r="T128" s="69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4" t="s">
        <v>164</v>
      </c>
      <c r="AU128" s="14" t="s">
        <v>84</v>
      </c>
    </row>
    <row r="129" spans="1:65" s="2" customFormat="1" ht="44.25" customHeight="1">
      <c r="A129" s="31"/>
      <c r="B129" s="32"/>
      <c r="C129" s="181" t="s">
        <v>170</v>
      </c>
      <c r="D129" s="181" t="s">
        <v>157</v>
      </c>
      <c r="E129" s="182" t="s">
        <v>171</v>
      </c>
      <c r="F129" s="183" t="s">
        <v>172</v>
      </c>
      <c r="G129" s="184" t="s">
        <v>160</v>
      </c>
      <c r="H129" s="185">
        <v>4.256</v>
      </c>
      <c r="I129" s="186"/>
      <c r="J129" s="187">
        <f>ROUND(I129*H129,2)</f>
        <v>0</v>
      </c>
      <c r="K129" s="183" t="s">
        <v>161</v>
      </c>
      <c r="L129" s="36"/>
      <c r="M129" s="188" t="s">
        <v>1</v>
      </c>
      <c r="N129" s="189" t="s">
        <v>42</v>
      </c>
      <c r="O129" s="68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2" t="s">
        <v>162</v>
      </c>
      <c r="AT129" s="192" t="s">
        <v>157</v>
      </c>
      <c r="AU129" s="192" t="s">
        <v>84</v>
      </c>
      <c r="AY129" s="14" t="s">
        <v>156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4" t="s">
        <v>84</v>
      </c>
      <c r="BK129" s="193">
        <f>ROUND(I129*H129,2)</f>
        <v>0</v>
      </c>
      <c r="BL129" s="14" t="s">
        <v>162</v>
      </c>
      <c r="BM129" s="192" t="s">
        <v>173</v>
      </c>
    </row>
    <row r="130" spans="1:47" s="2" customFormat="1" ht="11.25">
      <c r="A130" s="31"/>
      <c r="B130" s="32"/>
      <c r="C130" s="33"/>
      <c r="D130" s="194" t="s">
        <v>164</v>
      </c>
      <c r="E130" s="33"/>
      <c r="F130" s="195" t="s">
        <v>174</v>
      </c>
      <c r="G130" s="33"/>
      <c r="H130" s="33"/>
      <c r="I130" s="196"/>
      <c r="J130" s="33"/>
      <c r="K130" s="33"/>
      <c r="L130" s="36"/>
      <c r="M130" s="197"/>
      <c r="N130" s="198"/>
      <c r="O130" s="68"/>
      <c r="P130" s="68"/>
      <c r="Q130" s="68"/>
      <c r="R130" s="68"/>
      <c r="S130" s="68"/>
      <c r="T130" s="69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4" t="s">
        <v>164</v>
      </c>
      <c r="AU130" s="14" t="s">
        <v>84</v>
      </c>
    </row>
    <row r="131" spans="2:51" s="12" customFormat="1" ht="11.25">
      <c r="B131" s="199"/>
      <c r="C131" s="200"/>
      <c r="D131" s="201" t="s">
        <v>175</v>
      </c>
      <c r="E131" s="200"/>
      <c r="F131" s="202" t="s">
        <v>176</v>
      </c>
      <c r="G131" s="200"/>
      <c r="H131" s="203">
        <v>4.256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175</v>
      </c>
      <c r="AU131" s="209" t="s">
        <v>84</v>
      </c>
      <c r="AV131" s="12" t="s">
        <v>86</v>
      </c>
      <c r="AW131" s="12" t="s">
        <v>4</v>
      </c>
      <c r="AX131" s="12" t="s">
        <v>84</v>
      </c>
      <c r="AY131" s="209" t="s">
        <v>156</v>
      </c>
    </row>
    <row r="132" spans="1:65" s="2" customFormat="1" ht="44.25" customHeight="1">
      <c r="A132" s="31"/>
      <c r="B132" s="32"/>
      <c r="C132" s="181" t="s">
        <v>162</v>
      </c>
      <c r="D132" s="181" t="s">
        <v>157</v>
      </c>
      <c r="E132" s="182" t="s">
        <v>177</v>
      </c>
      <c r="F132" s="183" t="s">
        <v>178</v>
      </c>
      <c r="G132" s="184" t="s">
        <v>160</v>
      </c>
      <c r="H132" s="185">
        <v>0.304</v>
      </c>
      <c r="I132" s="186"/>
      <c r="J132" s="187">
        <f>ROUND(I132*H132,2)</f>
        <v>0</v>
      </c>
      <c r="K132" s="183" t="s">
        <v>161</v>
      </c>
      <c r="L132" s="36"/>
      <c r="M132" s="188" t="s">
        <v>1</v>
      </c>
      <c r="N132" s="189" t="s">
        <v>42</v>
      </c>
      <c r="O132" s="68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2" t="s">
        <v>162</v>
      </c>
      <c r="AT132" s="192" t="s">
        <v>157</v>
      </c>
      <c r="AU132" s="192" t="s">
        <v>84</v>
      </c>
      <c r="AY132" s="14" t="s">
        <v>156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4" t="s">
        <v>84</v>
      </c>
      <c r="BK132" s="193">
        <f>ROUND(I132*H132,2)</f>
        <v>0</v>
      </c>
      <c r="BL132" s="14" t="s">
        <v>162</v>
      </c>
      <c r="BM132" s="192" t="s">
        <v>179</v>
      </c>
    </row>
    <row r="133" spans="1:47" s="2" customFormat="1" ht="11.25">
      <c r="A133" s="31"/>
      <c r="B133" s="32"/>
      <c r="C133" s="33"/>
      <c r="D133" s="194" t="s">
        <v>164</v>
      </c>
      <c r="E133" s="33"/>
      <c r="F133" s="195" t="s">
        <v>180</v>
      </c>
      <c r="G133" s="33"/>
      <c r="H133" s="33"/>
      <c r="I133" s="196"/>
      <c r="J133" s="33"/>
      <c r="K133" s="33"/>
      <c r="L133" s="36"/>
      <c r="M133" s="197"/>
      <c r="N133" s="198"/>
      <c r="O133" s="68"/>
      <c r="P133" s="68"/>
      <c r="Q133" s="68"/>
      <c r="R133" s="68"/>
      <c r="S133" s="68"/>
      <c r="T133" s="69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4" t="s">
        <v>164</v>
      </c>
      <c r="AU133" s="14" t="s">
        <v>84</v>
      </c>
    </row>
    <row r="134" spans="2:63" s="11" customFormat="1" ht="25.9" customHeight="1">
      <c r="B134" s="167"/>
      <c r="C134" s="168"/>
      <c r="D134" s="169" t="s">
        <v>76</v>
      </c>
      <c r="E134" s="170" t="s">
        <v>181</v>
      </c>
      <c r="F134" s="170" t="s">
        <v>182</v>
      </c>
      <c r="G134" s="168"/>
      <c r="H134" s="168"/>
      <c r="I134" s="171"/>
      <c r="J134" s="172">
        <f>BK134</f>
        <v>0</v>
      </c>
      <c r="K134" s="168"/>
      <c r="L134" s="173"/>
      <c r="M134" s="174"/>
      <c r="N134" s="175"/>
      <c r="O134" s="175"/>
      <c r="P134" s="176">
        <f>SUM(P135:P138)</f>
        <v>0</v>
      </c>
      <c r="Q134" s="175"/>
      <c r="R134" s="176">
        <f>SUM(R135:R138)</f>
        <v>0</v>
      </c>
      <c r="S134" s="175"/>
      <c r="T134" s="177">
        <f>SUM(T135:T138)</f>
        <v>0.1114</v>
      </c>
      <c r="AR134" s="178" t="s">
        <v>86</v>
      </c>
      <c r="AT134" s="179" t="s">
        <v>76</v>
      </c>
      <c r="AU134" s="179" t="s">
        <v>77</v>
      </c>
      <c r="AY134" s="178" t="s">
        <v>156</v>
      </c>
      <c r="BK134" s="180">
        <f>SUM(BK135:BK138)</f>
        <v>0</v>
      </c>
    </row>
    <row r="135" spans="1:65" s="2" customFormat="1" ht="24.2" customHeight="1">
      <c r="A135" s="31"/>
      <c r="B135" s="32"/>
      <c r="C135" s="181" t="s">
        <v>183</v>
      </c>
      <c r="D135" s="181" t="s">
        <v>157</v>
      </c>
      <c r="E135" s="182" t="s">
        <v>184</v>
      </c>
      <c r="F135" s="183" t="s">
        <v>185</v>
      </c>
      <c r="G135" s="184" t="s">
        <v>186</v>
      </c>
      <c r="H135" s="185">
        <v>1</v>
      </c>
      <c r="I135" s="186"/>
      <c r="J135" s="187">
        <f>ROUND(I135*H135,2)</f>
        <v>0</v>
      </c>
      <c r="K135" s="183" t="s">
        <v>161</v>
      </c>
      <c r="L135" s="36"/>
      <c r="M135" s="188" t="s">
        <v>1</v>
      </c>
      <c r="N135" s="189" t="s">
        <v>42</v>
      </c>
      <c r="O135" s="68"/>
      <c r="P135" s="190">
        <f>O135*H135</f>
        <v>0</v>
      </c>
      <c r="Q135" s="190">
        <v>0</v>
      </c>
      <c r="R135" s="190">
        <f>Q135*H135</f>
        <v>0</v>
      </c>
      <c r="S135" s="190">
        <v>0.001</v>
      </c>
      <c r="T135" s="191">
        <f>S135*H135</f>
        <v>0.001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2" t="s">
        <v>187</v>
      </c>
      <c r="AT135" s="192" t="s">
        <v>157</v>
      </c>
      <c r="AU135" s="192" t="s">
        <v>84</v>
      </c>
      <c r="AY135" s="14" t="s">
        <v>156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4" t="s">
        <v>84</v>
      </c>
      <c r="BK135" s="193">
        <f>ROUND(I135*H135,2)</f>
        <v>0</v>
      </c>
      <c r="BL135" s="14" t="s">
        <v>187</v>
      </c>
      <c r="BM135" s="192" t="s">
        <v>188</v>
      </c>
    </row>
    <row r="136" spans="1:47" s="2" customFormat="1" ht="11.25">
      <c r="A136" s="31"/>
      <c r="B136" s="32"/>
      <c r="C136" s="33"/>
      <c r="D136" s="194" t="s">
        <v>164</v>
      </c>
      <c r="E136" s="33"/>
      <c r="F136" s="195" t="s">
        <v>189</v>
      </c>
      <c r="G136" s="33"/>
      <c r="H136" s="33"/>
      <c r="I136" s="196"/>
      <c r="J136" s="33"/>
      <c r="K136" s="33"/>
      <c r="L136" s="36"/>
      <c r="M136" s="197"/>
      <c r="N136" s="198"/>
      <c r="O136" s="68"/>
      <c r="P136" s="68"/>
      <c r="Q136" s="68"/>
      <c r="R136" s="68"/>
      <c r="S136" s="68"/>
      <c r="T136" s="69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4" t="s">
        <v>164</v>
      </c>
      <c r="AU136" s="14" t="s">
        <v>84</v>
      </c>
    </row>
    <row r="137" spans="1:65" s="2" customFormat="1" ht="21.75" customHeight="1">
      <c r="A137" s="31"/>
      <c r="B137" s="32"/>
      <c r="C137" s="181" t="s">
        <v>190</v>
      </c>
      <c r="D137" s="181" t="s">
        <v>157</v>
      </c>
      <c r="E137" s="182" t="s">
        <v>191</v>
      </c>
      <c r="F137" s="183" t="s">
        <v>192</v>
      </c>
      <c r="G137" s="184" t="s">
        <v>186</v>
      </c>
      <c r="H137" s="185">
        <v>1</v>
      </c>
      <c r="I137" s="186"/>
      <c r="J137" s="187">
        <f>ROUND(I137*H137,2)</f>
        <v>0</v>
      </c>
      <c r="K137" s="183" t="s">
        <v>161</v>
      </c>
      <c r="L137" s="36"/>
      <c r="M137" s="188" t="s">
        <v>1</v>
      </c>
      <c r="N137" s="189" t="s">
        <v>42</v>
      </c>
      <c r="O137" s="68"/>
      <c r="P137" s="190">
        <f>O137*H137</f>
        <v>0</v>
      </c>
      <c r="Q137" s="190">
        <v>0</v>
      </c>
      <c r="R137" s="190">
        <f>Q137*H137</f>
        <v>0</v>
      </c>
      <c r="S137" s="190">
        <v>0.1104</v>
      </c>
      <c r="T137" s="191">
        <f>S137*H137</f>
        <v>0.1104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2" t="s">
        <v>187</v>
      </c>
      <c r="AT137" s="192" t="s">
        <v>157</v>
      </c>
      <c r="AU137" s="192" t="s">
        <v>84</v>
      </c>
      <c r="AY137" s="14" t="s">
        <v>156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4" t="s">
        <v>84</v>
      </c>
      <c r="BK137" s="193">
        <f>ROUND(I137*H137,2)</f>
        <v>0</v>
      </c>
      <c r="BL137" s="14" t="s">
        <v>187</v>
      </c>
      <c r="BM137" s="192" t="s">
        <v>193</v>
      </c>
    </row>
    <row r="138" spans="1:47" s="2" customFormat="1" ht="11.25">
      <c r="A138" s="31"/>
      <c r="B138" s="32"/>
      <c r="C138" s="33"/>
      <c r="D138" s="194" t="s">
        <v>164</v>
      </c>
      <c r="E138" s="33"/>
      <c r="F138" s="195" t="s">
        <v>194</v>
      </c>
      <c r="G138" s="33"/>
      <c r="H138" s="33"/>
      <c r="I138" s="196"/>
      <c r="J138" s="33"/>
      <c r="K138" s="33"/>
      <c r="L138" s="36"/>
      <c r="M138" s="197"/>
      <c r="N138" s="198"/>
      <c r="O138" s="68"/>
      <c r="P138" s="68"/>
      <c r="Q138" s="68"/>
      <c r="R138" s="68"/>
      <c r="S138" s="68"/>
      <c r="T138" s="69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4" t="s">
        <v>164</v>
      </c>
      <c r="AU138" s="14" t="s">
        <v>84</v>
      </c>
    </row>
    <row r="139" spans="2:63" s="11" customFormat="1" ht="25.9" customHeight="1">
      <c r="B139" s="167"/>
      <c r="C139" s="168"/>
      <c r="D139" s="169" t="s">
        <v>76</v>
      </c>
      <c r="E139" s="170" t="s">
        <v>195</v>
      </c>
      <c r="F139" s="170" t="s">
        <v>196</v>
      </c>
      <c r="G139" s="168"/>
      <c r="H139" s="168"/>
      <c r="I139" s="171"/>
      <c r="J139" s="172">
        <f>BK139</f>
        <v>0</v>
      </c>
      <c r="K139" s="168"/>
      <c r="L139" s="173"/>
      <c r="M139" s="174"/>
      <c r="N139" s="175"/>
      <c r="O139" s="175"/>
      <c r="P139" s="176">
        <f>SUM(P140:P163)</f>
        <v>0</v>
      </c>
      <c r="Q139" s="175"/>
      <c r="R139" s="176">
        <f>SUM(R140:R163)</f>
        <v>0.6601946599999999</v>
      </c>
      <c r="S139" s="175"/>
      <c r="T139" s="177">
        <f>SUM(T140:T163)</f>
        <v>0.19305</v>
      </c>
      <c r="AR139" s="178" t="s">
        <v>86</v>
      </c>
      <c r="AT139" s="179" t="s">
        <v>76</v>
      </c>
      <c r="AU139" s="179" t="s">
        <v>77</v>
      </c>
      <c r="AY139" s="178" t="s">
        <v>156</v>
      </c>
      <c r="BK139" s="180">
        <f>SUM(BK140:BK163)</f>
        <v>0</v>
      </c>
    </row>
    <row r="140" spans="1:65" s="2" customFormat="1" ht="33" customHeight="1">
      <c r="A140" s="31"/>
      <c r="B140" s="32"/>
      <c r="C140" s="181" t="s">
        <v>197</v>
      </c>
      <c r="D140" s="181" t="s">
        <v>157</v>
      </c>
      <c r="E140" s="182" t="s">
        <v>198</v>
      </c>
      <c r="F140" s="183" t="s">
        <v>199</v>
      </c>
      <c r="G140" s="184" t="s">
        <v>200</v>
      </c>
      <c r="H140" s="185">
        <v>61</v>
      </c>
      <c r="I140" s="186"/>
      <c r="J140" s="187">
        <f>ROUND(I140*H140,2)</f>
        <v>0</v>
      </c>
      <c r="K140" s="183" t="s">
        <v>161</v>
      </c>
      <c r="L140" s="36"/>
      <c r="M140" s="188" t="s">
        <v>1</v>
      </c>
      <c r="N140" s="189" t="s">
        <v>42</v>
      </c>
      <c r="O140" s="68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2" t="s">
        <v>187</v>
      </c>
      <c r="AT140" s="192" t="s">
        <v>157</v>
      </c>
      <c r="AU140" s="192" t="s">
        <v>84</v>
      </c>
      <c r="AY140" s="14" t="s">
        <v>156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4" t="s">
        <v>84</v>
      </c>
      <c r="BK140" s="193">
        <f>ROUND(I140*H140,2)</f>
        <v>0</v>
      </c>
      <c r="BL140" s="14" t="s">
        <v>187</v>
      </c>
      <c r="BM140" s="192" t="s">
        <v>201</v>
      </c>
    </row>
    <row r="141" spans="1:47" s="2" customFormat="1" ht="11.25">
      <c r="A141" s="31"/>
      <c r="B141" s="32"/>
      <c r="C141" s="33"/>
      <c r="D141" s="194" t="s">
        <v>164</v>
      </c>
      <c r="E141" s="33"/>
      <c r="F141" s="195" t="s">
        <v>202</v>
      </c>
      <c r="G141" s="33"/>
      <c r="H141" s="33"/>
      <c r="I141" s="196"/>
      <c r="J141" s="33"/>
      <c r="K141" s="33"/>
      <c r="L141" s="36"/>
      <c r="M141" s="197"/>
      <c r="N141" s="198"/>
      <c r="O141" s="68"/>
      <c r="P141" s="68"/>
      <c r="Q141" s="68"/>
      <c r="R141" s="68"/>
      <c r="S141" s="68"/>
      <c r="T141" s="69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4" t="s">
        <v>164</v>
      </c>
      <c r="AU141" s="14" t="s">
        <v>84</v>
      </c>
    </row>
    <row r="142" spans="1:65" s="2" customFormat="1" ht="24.2" customHeight="1">
      <c r="A142" s="31"/>
      <c r="B142" s="32"/>
      <c r="C142" s="181" t="s">
        <v>203</v>
      </c>
      <c r="D142" s="181" t="s">
        <v>157</v>
      </c>
      <c r="E142" s="182" t="s">
        <v>204</v>
      </c>
      <c r="F142" s="183" t="s">
        <v>205</v>
      </c>
      <c r="G142" s="184" t="s">
        <v>200</v>
      </c>
      <c r="H142" s="185">
        <v>61</v>
      </c>
      <c r="I142" s="186"/>
      <c r="J142" s="187">
        <f>ROUND(I142*H142,2)</f>
        <v>0</v>
      </c>
      <c r="K142" s="183" t="s">
        <v>161</v>
      </c>
      <c r="L142" s="36"/>
      <c r="M142" s="188" t="s">
        <v>1</v>
      </c>
      <c r="N142" s="189" t="s">
        <v>42</v>
      </c>
      <c r="O142" s="68"/>
      <c r="P142" s="190">
        <f>O142*H142</f>
        <v>0</v>
      </c>
      <c r="Q142" s="190">
        <v>3E-05</v>
      </c>
      <c r="R142" s="190">
        <f>Q142*H142</f>
        <v>0.00183</v>
      </c>
      <c r="S142" s="190">
        <v>0</v>
      </c>
      <c r="T142" s="191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2" t="s">
        <v>187</v>
      </c>
      <c r="AT142" s="192" t="s">
        <v>157</v>
      </c>
      <c r="AU142" s="192" t="s">
        <v>84</v>
      </c>
      <c r="AY142" s="14" t="s">
        <v>156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4" t="s">
        <v>84</v>
      </c>
      <c r="BK142" s="193">
        <f>ROUND(I142*H142,2)</f>
        <v>0</v>
      </c>
      <c r="BL142" s="14" t="s">
        <v>187</v>
      </c>
      <c r="BM142" s="192" t="s">
        <v>206</v>
      </c>
    </row>
    <row r="143" spans="1:47" s="2" customFormat="1" ht="11.25">
      <c r="A143" s="31"/>
      <c r="B143" s="32"/>
      <c r="C143" s="33"/>
      <c r="D143" s="194" t="s">
        <v>164</v>
      </c>
      <c r="E143" s="33"/>
      <c r="F143" s="195" t="s">
        <v>207</v>
      </c>
      <c r="G143" s="33"/>
      <c r="H143" s="33"/>
      <c r="I143" s="196"/>
      <c r="J143" s="33"/>
      <c r="K143" s="33"/>
      <c r="L143" s="36"/>
      <c r="M143" s="197"/>
      <c r="N143" s="198"/>
      <c r="O143" s="68"/>
      <c r="P143" s="68"/>
      <c r="Q143" s="68"/>
      <c r="R143" s="68"/>
      <c r="S143" s="68"/>
      <c r="T143" s="69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4" t="s">
        <v>164</v>
      </c>
      <c r="AU143" s="14" t="s">
        <v>84</v>
      </c>
    </row>
    <row r="144" spans="1:65" s="2" customFormat="1" ht="37.9" customHeight="1">
      <c r="A144" s="31"/>
      <c r="B144" s="32"/>
      <c r="C144" s="181" t="s">
        <v>208</v>
      </c>
      <c r="D144" s="181" t="s">
        <v>157</v>
      </c>
      <c r="E144" s="182" t="s">
        <v>209</v>
      </c>
      <c r="F144" s="183" t="s">
        <v>210</v>
      </c>
      <c r="G144" s="184" t="s">
        <v>200</v>
      </c>
      <c r="H144" s="185">
        <v>61</v>
      </c>
      <c r="I144" s="186"/>
      <c r="J144" s="187">
        <f>ROUND(I144*H144,2)</f>
        <v>0</v>
      </c>
      <c r="K144" s="183" t="s">
        <v>161</v>
      </c>
      <c r="L144" s="36"/>
      <c r="M144" s="188" t="s">
        <v>1</v>
      </c>
      <c r="N144" s="189" t="s">
        <v>42</v>
      </c>
      <c r="O144" s="68"/>
      <c r="P144" s="190">
        <f>O144*H144</f>
        <v>0</v>
      </c>
      <c r="Q144" s="190">
        <v>0.00758</v>
      </c>
      <c r="R144" s="190">
        <f>Q144*H144</f>
        <v>0.46238</v>
      </c>
      <c r="S144" s="190">
        <v>0</v>
      </c>
      <c r="T144" s="19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2" t="s">
        <v>187</v>
      </c>
      <c r="AT144" s="192" t="s">
        <v>157</v>
      </c>
      <c r="AU144" s="192" t="s">
        <v>84</v>
      </c>
      <c r="AY144" s="14" t="s">
        <v>156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4" t="s">
        <v>84</v>
      </c>
      <c r="BK144" s="193">
        <f>ROUND(I144*H144,2)</f>
        <v>0</v>
      </c>
      <c r="BL144" s="14" t="s">
        <v>187</v>
      </c>
      <c r="BM144" s="192" t="s">
        <v>211</v>
      </c>
    </row>
    <row r="145" spans="1:47" s="2" customFormat="1" ht="11.25">
      <c r="A145" s="31"/>
      <c r="B145" s="32"/>
      <c r="C145" s="33"/>
      <c r="D145" s="194" t="s">
        <v>164</v>
      </c>
      <c r="E145" s="33"/>
      <c r="F145" s="195" t="s">
        <v>212</v>
      </c>
      <c r="G145" s="33"/>
      <c r="H145" s="33"/>
      <c r="I145" s="196"/>
      <c r="J145" s="33"/>
      <c r="K145" s="33"/>
      <c r="L145" s="36"/>
      <c r="M145" s="197"/>
      <c r="N145" s="198"/>
      <c r="O145" s="68"/>
      <c r="P145" s="68"/>
      <c r="Q145" s="68"/>
      <c r="R145" s="68"/>
      <c r="S145" s="68"/>
      <c r="T145" s="69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4" t="s">
        <v>164</v>
      </c>
      <c r="AU145" s="14" t="s">
        <v>84</v>
      </c>
    </row>
    <row r="146" spans="1:65" s="2" customFormat="1" ht="24.2" customHeight="1">
      <c r="A146" s="31"/>
      <c r="B146" s="32"/>
      <c r="C146" s="181" t="s">
        <v>213</v>
      </c>
      <c r="D146" s="181" t="s">
        <v>157</v>
      </c>
      <c r="E146" s="182" t="s">
        <v>214</v>
      </c>
      <c r="F146" s="183" t="s">
        <v>215</v>
      </c>
      <c r="G146" s="184" t="s">
        <v>200</v>
      </c>
      <c r="H146" s="185">
        <v>61</v>
      </c>
      <c r="I146" s="186"/>
      <c r="J146" s="187">
        <f>ROUND(I146*H146,2)</f>
        <v>0</v>
      </c>
      <c r="K146" s="183" t="s">
        <v>161</v>
      </c>
      <c r="L146" s="36"/>
      <c r="M146" s="188" t="s">
        <v>1</v>
      </c>
      <c r="N146" s="189" t="s">
        <v>42</v>
      </c>
      <c r="O146" s="68"/>
      <c r="P146" s="190">
        <f>O146*H146</f>
        <v>0</v>
      </c>
      <c r="Q146" s="190">
        <v>0</v>
      </c>
      <c r="R146" s="190">
        <f>Q146*H146</f>
        <v>0</v>
      </c>
      <c r="S146" s="190">
        <v>0.003</v>
      </c>
      <c r="T146" s="191">
        <f>S146*H146</f>
        <v>0.183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2" t="s">
        <v>187</v>
      </c>
      <c r="AT146" s="192" t="s">
        <v>157</v>
      </c>
      <c r="AU146" s="192" t="s">
        <v>84</v>
      </c>
      <c r="AY146" s="14" t="s">
        <v>156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4" t="s">
        <v>84</v>
      </c>
      <c r="BK146" s="193">
        <f>ROUND(I146*H146,2)</f>
        <v>0</v>
      </c>
      <c r="BL146" s="14" t="s">
        <v>187</v>
      </c>
      <c r="BM146" s="192" t="s">
        <v>216</v>
      </c>
    </row>
    <row r="147" spans="1:47" s="2" customFormat="1" ht="11.25">
      <c r="A147" s="31"/>
      <c r="B147" s="32"/>
      <c r="C147" s="33"/>
      <c r="D147" s="194" t="s">
        <v>164</v>
      </c>
      <c r="E147" s="33"/>
      <c r="F147" s="195" t="s">
        <v>217</v>
      </c>
      <c r="G147" s="33"/>
      <c r="H147" s="33"/>
      <c r="I147" s="196"/>
      <c r="J147" s="33"/>
      <c r="K147" s="33"/>
      <c r="L147" s="36"/>
      <c r="M147" s="197"/>
      <c r="N147" s="198"/>
      <c r="O147" s="68"/>
      <c r="P147" s="68"/>
      <c r="Q147" s="68"/>
      <c r="R147" s="68"/>
      <c r="S147" s="68"/>
      <c r="T147" s="69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4" t="s">
        <v>164</v>
      </c>
      <c r="AU147" s="14" t="s">
        <v>84</v>
      </c>
    </row>
    <row r="148" spans="1:65" s="2" customFormat="1" ht="24.2" customHeight="1">
      <c r="A148" s="31"/>
      <c r="B148" s="32"/>
      <c r="C148" s="181" t="s">
        <v>218</v>
      </c>
      <c r="D148" s="181" t="s">
        <v>157</v>
      </c>
      <c r="E148" s="182" t="s">
        <v>219</v>
      </c>
      <c r="F148" s="183" t="s">
        <v>220</v>
      </c>
      <c r="G148" s="184" t="s">
        <v>200</v>
      </c>
      <c r="H148" s="185">
        <v>61</v>
      </c>
      <c r="I148" s="186"/>
      <c r="J148" s="187">
        <f>ROUND(I148*H148,2)</f>
        <v>0</v>
      </c>
      <c r="K148" s="183" t="s">
        <v>161</v>
      </c>
      <c r="L148" s="36"/>
      <c r="M148" s="188" t="s">
        <v>1</v>
      </c>
      <c r="N148" s="189" t="s">
        <v>42</v>
      </c>
      <c r="O148" s="68"/>
      <c r="P148" s="190">
        <f>O148*H148</f>
        <v>0</v>
      </c>
      <c r="Q148" s="190">
        <v>0.0003</v>
      </c>
      <c r="R148" s="190">
        <f>Q148*H148</f>
        <v>0.018299999999999997</v>
      </c>
      <c r="S148" s="190">
        <v>0</v>
      </c>
      <c r="T148" s="19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2" t="s">
        <v>187</v>
      </c>
      <c r="AT148" s="192" t="s">
        <v>157</v>
      </c>
      <c r="AU148" s="192" t="s">
        <v>84</v>
      </c>
      <c r="AY148" s="14" t="s">
        <v>156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4" t="s">
        <v>84</v>
      </c>
      <c r="BK148" s="193">
        <f>ROUND(I148*H148,2)</f>
        <v>0</v>
      </c>
      <c r="BL148" s="14" t="s">
        <v>187</v>
      </c>
      <c r="BM148" s="192" t="s">
        <v>221</v>
      </c>
    </row>
    <row r="149" spans="1:47" s="2" customFormat="1" ht="11.25">
      <c r="A149" s="31"/>
      <c r="B149" s="32"/>
      <c r="C149" s="33"/>
      <c r="D149" s="194" t="s">
        <v>164</v>
      </c>
      <c r="E149" s="33"/>
      <c r="F149" s="195" t="s">
        <v>222</v>
      </c>
      <c r="G149" s="33"/>
      <c r="H149" s="33"/>
      <c r="I149" s="196"/>
      <c r="J149" s="33"/>
      <c r="K149" s="33"/>
      <c r="L149" s="36"/>
      <c r="M149" s="197"/>
      <c r="N149" s="198"/>
      <c r="O149" s="68"/>
      <c r="P149" s="68"/>
      <c r="Q149" s="68"/>
      <c r="R149" s="68"/>
      <c r="S149" s="68"/>
      <c r="T149" s="69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T149" s="14" t="s">
        <v>164</v>
      </c>
      <c r="AU149" s="14" t="s">
        <v>84</v>
      </c>
    </row>
    <row r="150" spans="1:65" s="2" customFormat="1" ht="49.15" customHeight="1">
      <c r="A150" s="31"/>
      <c r="B150" s="32"/>
      <c r="C150" s="210" t="s">
        <v>8</v>
      </c>
      <c r="D150" s="210" t="s">
        <v>223</v>
      </c>
      <c r="E150" s="211" t="s">
        <v>224</v>
      </c>
      <c r="F150" s="212" t="s">
        <v>225</v>
      </c>
      <c r="G150" s="213" t="s">
        <v>200</v>
      </c>
      <c r="H150" s="214">
        <v>67.1</v>
      </c>
      <c r="I150" s="215"/>
      <c r="J150" s="216">
        <f>ROUND(I150*H150,2)</f>
        <v>0</v>
      </c>
      <c r="K150" s="212" t="s">
        <v>161</v>
      </c>
      <c r="L150" s="217"/>
      <c r="M150" s="218" t="s">
        <v>1</v>
      </c>
      <c r="N150" s="219" t="s">
        <v>42</v>
      </c>
      <c r="O150" s="68"/>
      <c r="P150" s="190">
        <f>O150*H150</f>
        <v>0</v>
      </c>
      <c r="Q150" s="190">
        <v>0.0026</v>
      </c>
      <c r="R150" s="190">
        <f>Q150*H150</f>
        <v>0.17445999999999998</v>
      </c>
      <c r="S150" s="190">
        <v>0</v>
      </c>
      <c r="T150" s="191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2" t="s">
        <v>226</v>
      </c>
      <c r="AT150" s="192" t="s">
        <v>223</v>
      </c>
      <c r="AU150" s="192" t="s">
        <v>84</v>
      </c>
      <c r="AY150" s="14" t="s">
        <v>156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4" t="s">
        <v>84</v>
      </c>
      <c r="BK150" s="193">
        <f>ROUND(I150*H150,2)</f>
        <v>0</v>
      </c>
      <c r="BL150" s="14" t="s">
        <v>187</v>
      </c>
      <c r="BM150" s="192" t="s">
        <v>227</v>
      </c>
    </row>
    <row r="151" spans="2:51" s="12" customFormat="1" ht="11.25">
      <c r="B151" s="199"/>
      <c r="C151" s="200"/>
      <c r="D151" s="201" t="s">
        <v>175</v>
      </c>
      <c r="E151" s="200"/>
      <c r="F151" s="202" t="s">
        <v>228</v>
      </c>
      <c r="G151" s="200"/>
      <c r="H151" s="203">
        <v>67.1</v>
      </c>
      <c r="I151" s="204"/>
      <c r="J151" s="200"/>
      <c r="K151" s="200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175</v>
      </c>
      <c r="AU151" s="209" t="s">
        <v>84</v>
      </c>
      <c r="AV151" s="12" t="s">
        <v>86</v>
      </c>
      <c r="AW151" s="12" t="s">
        <v>4</v>
      </c>
      <c r="AX151" s="12" t="s">
        <v>84</v>
      </c>
      <c r="AY151" s="209" t="s">
        <v>156</v>
      </c>
    </row>
    <row r="152" spans="1:65" s="2" customFormat="1" ht="21.75" customHeight="1">
      <c r="A152" s="31"/>
      <c r="B152" s="32"/>
      <c r="C152" s="181" t="s">
        <v>229</v>
      </c>
      <c r="D152" s="181" t="s">
        <v>157</v>
      </c>
      <c r="E152" s="182" t="s">
        <v>230</v>
      </c>
      <c r="F152" s="183" t="s">
        <v>231</v>
      </c>
      <c r="G152" s="184" t="s">
        <v>232</v>
      </c>
      <c r="H152" s="185">
        <v>33.5</v>
      </c>
      <c r="I152" s="186"/>
      <c r="J152" s="187">
        <f>ROUND(I152*H152,2)</f>
        <v>0</v>
      </c>
      <c r="K152" s="183" t="s">
        <v>161</v>
      </c>
      <c r="L152" s="36"/>
      <c r="M152" s="188" t="s">
        <v>1</v>
      </c>
      <c r="N152" s="189" t="s">
        <v>42</v>
      </c>
      <c r="O152" s="68"/>
      <c r="P152" s="190">
        <f>O152*H152</f>
        <v>0</v>
      </c>
      <c r="Q152" s="190">
        <v>0</v>
      </c>
      <c r="R152" s="190">
        <f>Q152*H152</f>
        <v>0</v>
      </c>
      <c r="S152" s="190">
        <v>0.0003</v>
      </c>
      <c r="T152" s="191">
        <f>S152*H152</f>
        <v>0.01005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2" t="s">
        <v>187</v>
      </c>
      <c r="AT152" s="192" t="s">
        <v>157</v>
      </c>
      <c r="AU152" s="192" t="s">
        <v>84</v>
      </c>
      <c r="AY152" s="14" t="s">
        <v>156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4" t="s">
        <v>84</v>
      </c>
      <c r="BK152" s="193">
        <f>ROUND(I152*H152,2)</f>
        <v>0</v>
      </c>
      <c r="BL152" s="14" t="s">
        <v>187</v>
      </c>
      <c r="BM152" s="192" t="s">
        <v>233</v>
      </c>
    </row>
    <row r="153" spans="1:47" s="2" customFormat="1" ht="11.25">
      <c r="A153" s="31"/>
      <c r="B153" s="32"/>
      <c r="C153" s="33"/>
      <c r="D153" s="194" t="s">
        <v>164</v>
      </c>
      <c r="E153" s="33"/>
      <c r="F153" s="195" t="s">
        <v>234</v>
      </c>
      <c r="G153" s="33"/>
      <c r="H153" s="33"/>
      <c r="I153" s="196"/>
      <c r="J153" s="33"/>
      <c r="K153" s="33"/>
      <c r="L153" s="36"/>
      <c r="M153" s="197"/>
      <c r="N153" s="198"/>
      <c r="O153" s="68"/>
      <c r="P153" s="68"/>
      <c r="Q153" s="68"/>
      <c r="R153" s="68"/>
      <c r="S153" s="68"/>
      <c r="T153" s="69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T153" s="14" t="s">
        <v>164</v>
      </c>
      <c r="AU153" s="14" t="s">
        <v>84</v>
      </c>
    </row>
    <row r="154" spans="1:65" s="2" customFormat="1" ht="16.5" customHeight="1">
      <c r="A154" s="31"/>
      <c r="B154" s="32"/>
      <c r="C154" s="181" t="s">
        <v>235</v>
      </c>
      <c r="D154" s="181" t="s">
        <v>157</v>
      </c>
      <c r="E154" s="182" t="s">
        <v>236</v>
      </c>
      <c r="F154" s="183" t="s">
        <v>237</v>
      </c>
      <c r="G154" s="184" t="s">
        <v>232</v>
      </c>
      <c r="H154" s="185">
        <v>33.5</v>
      </c>
      <c r="I154" s="186"/>
      <c r="J154" s="187">
        <f>ROUND(I154*H154,2)</f>
        <v>0</v>
      </c>
      <c r="K154" s="183" t="s">
        <v>161</v>
      </c>
      <c r="L154" s="36"/>
      <c r="M154" s="188" t="s">
        <v>1</v>
      </c>
      <c r="N154" s="189" t="s">
        <v>42</v>
      </c>
      <c r="O154" s="68"/>
      <c r="P154" s="190">
        <f>O154*H154</f>
        <v>0</v>
      </c>
      <c r="Q154" s="190">
        <v>1E-05</v>
      </c>
      <c r="R154" s="190">
        <f>Q154*H154</f>
        <v>0.000335</v>
      </c>
      <c r="S154" s="190">
        <v>0</v>
      </c>
      <c r="T154" s="191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2" t="s">
        <v>187</v>
      </c>
      <c r="AT154" s="192" t="s">
        <v>157</v>
      </c>
      <c r="AU154" s="192" t="s">
        <v>84</v>
      </c>
      <c r="AY154" s="14" t="s">
        <v>156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4" t="s">
        <v>84</v>
      </c>
      <c r="BK154" s="193">
        <f>ROUND(I154*H154,2)</f>
        <v>0</v>
      </c>
      <c r="BL154" s="14" t="s">
        <v>187</v>
      </c>
      <c r="BM154" s="192" t="s">
        <v>238</v>
      </c>
    </row>
    <row r="155" spans="1:47" s="2" customFormat="1" ht="11.25">
      <c r="A155" s="31"/>
      <c r="B155" s="32"/>
      <c r="C155" s="33"/>
      <c r="D155" s="194" t="s">
        <v>164</v>
      </c>
      <c r="E155" s="33"/>
      <c r="F155" s="195" t="s">
        <v>239</v>
      </c>
      <c r="G155" s="33"/>
      <c r="H155" s="33"/>
      <c r="I155" s="196"/>
      <c r="J155" s="33"/>
      <c r="K155" s="33"/>
      <c r="L155" s="36"/>
      <c r="M155" s="197"/>
      <c r="N155" s="198"/>
      <c r="O155" s="68"/>
      <c r="P155" s="68"/>
      <c r="Q155" s="68"/>
      <c r="R155" s="68"/>
      <c r="S155" s="68"/>
      <c r="T155" s="69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T155" s="14" t="s">
        <v>164</v>
      </c>
      <c r="AU155" s="14" t="s">
        <v>84</v>
      </c>
    </row>
    <row r="156" spans="1:65" s="2" customFormat="1" ht="16.5" customHeight="1">
      <c r="A156" s="31"/>
      <c r="B156" s="32"/>
      <c r="C156" s="210" t="s">
        <v>240</v>
      </c>
      <c r="D156" s="210" t="s">
        <v>223</v>
      </c>
      <c r="E156" s="211" t="s">
        <v>241</v>
      </c>
      <c r="F156" s="212" t="s">
        <v>242</v>
      </c>
      <c r="G156" s="213" t="s">
        <v>232</v>
      </c>
      <c r="H156" s="214">
        <v>34.17</v>
      </c>
      <c r="I156" s="215"/>
      <c r="J156" s="216">
        <f>ROUND(I156*H156,2)</f>
        <v>0</v>
      </c>
      <c r="K156" s="212" t="s">
        <v>161</v>
      </c>
      <c r="L156" s="217"/>
      <c r="M156" s="218" t="s">
        <v>1</v>
      </c>
      <c r="N156" s="219" t="s">
        <v>42</v>
      </c>
      <c r="O156" s="68"/>
      <c r="P156" s="190">
        <f>O156*H156</f>
        <v>0</v>
      </c>
      <c r="Q156" s="190">
        <v>8E-05</v>
      </c>
      <c r="R156" s="190">
        <f>Q156*H156</f>
        <v>0.0027336000000000005</v>
      </c>
      <c r="S156" s="190">
        <v>0</v>
      </c>
      <c r="T156" s="191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2" t="s">
        <v>226</v>
      </c>
      <c r="AT156" s="192" t="s">
        <v>223</v>
      </c>
      <c r="AU156" s="192" t="s">
        <v>84</v>
      </c>
      <c r="AY156" s="14" t="s">
        <v>156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4" t="s">
        <v>84</v>
      </c>
      <c r="BK156" s="193">
        <f>ROUND(I156*H156,2)</f>
        <v>0</v>
      </c>
      <c r="BL156" s="14" t="s">
        <v>187</v>
      </c>
      <c r="BM156" s="192" t="s">
        <v>243</v>
      </c>
    </row>
    <row r="157" spans="2:51" s="12" customFormat="1" ht="11.25">
      <c r="B157" s="199"/>
      <c r="C157" s="200"/>
      <c r="D157" s="201" t="s">
        <v>175</v>
      </c>
      <c r="E157" s="200"/>
      <c r="F157" s="202" t="s">
        <v>244</v>
      </c>
      <c r="G157" s="200"/>
      <c r="H157" s="203">
        <v>34.17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175</v>
      </c>
      <c r="AU157" s="209" t="s">
        <v>84</v>
      </c>
      <c r="AV157" s="12" t="s">
        <v>86</v>
      </c>
      <c r="AW157" s="12" t="s">
        <v>4</v>
      </c>
      <c r="AX157" s="12" t="s">
        <v>84</v>
      </c>
      <c r="AY157" s="209" t="s">
        <v>156</v>
      </c>
    </row>
    <row r="158" spans="1:65" s="2" customFormat="1" ht="16.5" customHeight="1">
      <c r="A158" s="31"/>
      <c r="B158" s="32"/>
      <c r="C158" s="181" t="s">
        <v>187</v>
      </c>
      <c r="D158" s="181" t="s">
        <v>157</v>
      </c>
      <c r="E158" s="182" t="s">
        <v>245</v>
      </c>
      <c r="F158" s="183" t="s">
        <v>246</v>
      </c>
      <c r="G158" s="184" t="s">
        <v>232</v>
      </c>
      <c r="H158" s="185">
        <v>0.9</v>
      </c>
      <c r="I158" s="186"/>
      <c r="J158" s="187">
        <f>ROUND(I158*H158,2)</f>
        <v>0</v>
      </c>
      <c r="K158" s="183" t="s">
        <v>161</v>
      </c>
      <c r="L158" s="36"/>
      <c r="M158" s="188" t="s">
        <v>1</v>
      </c>
      <c r="N158" s="189" t="s">
        <v>42</v>
      </c>
      <c r="O158" s="68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2" t="s">
        <v>187</v>
      </c>
      <c r="AT158" s="192" t="s">
        <v>157</v>
      </c>
      <c r="AU158" s="192" t="s">
        <v>84</v>
      </c>
      <c r="AY158" s="14" t="s">
        <v>156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4" t="s">
        <v>84</v>
      </c>
      <c r="BK158" s="193">
        <f>ROUND(I158*H158,2)</f>
        <v>0</v>
      </c>
      <c r="BL158" s="14" t="s">
        <v>187</v>
      </c>
      <c r="BM158" s="192" t="s">
        <v>247</v>
      </c>
    </row>
    <row r="159" spans="1:47" s="2" customFormat="1" ht="11.25">
      <c r="A159" s="31"/>
      <c r="B159" s="32"/>
      <c r="C159" s="33"/>
      <c r="D159" s="194" t="s">
        <v>164</v>
      </c>
      <c r="E159" s="33"/>
      <c r="F159" s="195" t="s">
        <v>248</v>
      </c>
      <c r="G159" s="33"/>
      <c r="H159" s="33"/>
      <c r="I159" s="196"/>
      <c r="J159" s="33"/>
      <c r="K159" s="33"/>
      <c r="L159" s="36"/>
      <c r="M159" s="197"/>
      <c r="N159" s="198"/>
      <c r="O159" s="68"/>
      <c r="P159" s="68"/>
      <c r="Q159" s="68"/>
      <c r="R159" s="68"/>
      <c r="S159" s="68"/>
      <c r="T159" s="69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4" t="s">
        <v>164</v>
      </c>
      <c r="AU159" s="14" t="s">
        <v>84</v>
      </c>
    </row>
    <row r="160" spans="1:65" s="2" customFormat="1" ht="16.5" customHeight="1">
      <c r="A160" s="31"/>
      <c r="B160" s="32"/>
      <c r="C160" s="210" t="s">
        <v>249</v>
      </c>
      <c r="D160" s="210" t="s">
        <v>223</v>
      </c>
      <c r="E160" s="211" t="s">
        <v>250</v>
      </c>
      <c r="F160" s="212" t="s">
        <v>251</v>
      </c>
      <c r="G160" s="213" t="s">
        <v>232</v>
      </c>
      <c r="H160" s="214">
        <v>0.918</v>
      </c>
      <c r="I160" s="215"/>
      <c r="J160" s="216">
        <f>ROUND(I160*H160,2)</f>
        <v>0</v>
      </c>
      <c r="K160" s="212" t="s">
        <v>161</v>
      </c>
      <c r="L160" s="217"/>
      <c r="M160" s="218" t="s">
        <v>1</v>
      </c>
      <c r="N160" s="219" t="s">
        <v>42</v>
      </c>
      <c r="O160" s="68"/>
      <c r="P160" s="190">
        <f>O160*H160</f>
        <v>0</v>
      </c>
      <c r="Q160" s="190">
        <v>0.00017</v>
      </c>
      <c r="R160" s="190">
        <f>Q160*H160</f>
        <v>0.00015606000000000002</v>
      </c>
      <c r="S160" s="190">
        <v>0</v>
      </c>
      <c r="T160" s="191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2" t="s">
        <v>226</v>
      </c>
      <c r="AT160" s="192" t="s">
        <v>223</v>
      </c>
      <c r="AU160" s="192" t="s">
        <v>84</v>
      </c>
      <c r="AY160" s="14" t="s">
        <v>156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4" t="s">
        <v>84</v>
      </c>
      <c r="BK160" s="193">
        <f>ROUND(I160*H160,2)</f>
        <v>0</v>
      </c>
      <c r="BL160" s="14" t="s">
        <v>187</v>
      </c>
      <c r="BM160" s="192" t="s">
        <v>252</v>
      </c>
    </row>
    <row r="161" spans="2:51" s="12" customFormat="1" ht="11.25">
      <c r="B161" s="199"/>
      <c r="C161" s="200"/>
      <c r="D161" s="201" t="s">
        <v>175</v>
      </c>
      <c r="E161" s="200"/>
      <c r="F161" s="202" t="s">
        <v>253</v>
      </c>
      <c r="G161" s="200"/>
      <c r="H161" s="203">
        <v>0.918</v>
      </c>
      <c r="I161" s="204"/>
      <c r="J161" s="200"/>
      <c r="K161" s="200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175</v>
      </c>
      <c r="AU161" s="209" t="s">
        <v>84</v>
      </c>
      <c r="AV161" s="12" t="s">
        <v>86</v>
      </c>
      <c r="AW161" s="12" t="s">
        <v>4</v>
      </c>
      <c r="AX161" s="12" t="s">
        <v>84</v>
      </c>
      <c r="AY161" s="209" t="s">
        <v>156</v>
      </c>
    </row>
    <row r="162" spans="1:65" s="2" customFormat="1" ht="44.25" customHeight="1">
      <c r="A162" s="31"/>
      <c r="B162" s="32"/>
      <c r="C162" s="181" t="s">
        <v>254</v>
      </c>
      <c r="D162" s="181" t="s">
        <v>157</v>
      </c>
      <c r="E162" s="182" t="s">
        <v>255</v>
      </c>
      <c r="F162" s="183" t="s">
        <v>256</v>
      </c>
      <c r="G162" s="184" t="s">
        <v>257</v>
      </c>
      <c r="H162" s="220"/>
      <c r="I162" s="186"/>
      <c r="J162" s="187">
        <f>ROUND(I162*H162,2)</f>
        <v>0</v>
      </c>
      <c r="K162" s="183" t="s">
        <v>161</v>
      </c>
      <c r="L162" s="36"/>
      <c r="M162" s="188" t="s">
        <v>1</v>
      </c>
      <c r="N162" s="189" t="s">
        <v>42</v>
      </c>
      <c r="O162" s="68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2" t="s">
        <v>187</v>
      </c>
      <c r="AT162" s="192" t="s">
        <v>157</v>
      </c>
      <c r="AU162" s="192" t="s">
        <v>84</v>
      </c>
      <c r="AY162" s="14" t="s">
        <v>156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4" t="s">
        <v>84</v>
      </c>
      <c r="BK162" s="193">
        <f>ROUND(I162*H162,2)</f>
        <v>0</v>
      </c>
      <c r="BL162" s="14" t="s">
        <v>187</v>
      </c>
      <c r="BM162" s="192" t="s">
        <v>258</v>
      </c>
    </row>
    <row r="163" spans="1:47" s="2" customFormat="1" ht="11.25">
      <c r="A163" s="31"/>
      <c r="B163" s="32"/>
      <c r="C163" s="33"/>
      <c r="D163" s="194" t="s">
        <v>164</v>
      </c>
      <c r="E163" s="33"/>
      <c r="F163" s="195" t="s">
        <v>259</v>
      </c>
      <c r="G163" s="33"/>
      <c r="H163" s="33"/>
      <c r="I163" s="196"/>
      <c r="J163" s="33"/>
      <c r="K163" s="33"/>
      <c r="L163" s="36"/>
      <c r="M163" s="221"/>
      <c r="N163" s="222"/>
      <c r="O163" s="223"/>
      <c r="P163" s="223"/>
      <c r="Q163" s="223"/>
      <c r="R163" s="223"/>
      <c r="S163" s="223"/>
      <c r="T163" s="224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T163" s="14" t="s">
        <v>164</v>
      </c>
      <c r="AU163" s="14" t="s">
        <v>84</v>
      </c>
    </row>
    <row r="164" spans="1:31" s="2" customFormat="1" ht="6.95" customHeight="1">
      <c r="A164" s="31"/>
      <c r="B164" s="51"/>
      <c r="C164" s="52"/>
      <c r="D164" s="52"/>
      <c r="E164" s="52"/>
      <c r="F164" s="52"/>
      <c r="G164" s="52"/>
      <c r="H164" s="52"/>
      <c r="I164" s="52"/>
      <c r="J164" s="52"/>
      <c r="K164" s="52"/>
      <c r="L164" s="36"/>
      <c r="M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</row>
  </sheetData>
  <sheetProtection algorithmName="SHA-512" hashValue="7xN4A4iK+T+Oj+pRIc5MZL449S++0c7gO7bX6LBYlCYNgxFXJWvRJJjG1TdwIugbaum3G/qavWD0OMXdEUIDJQ==" saltValue="KuKn7OKjrPFh+zRV8mShvY6w9S1coL0WrGpjQ0D2FQnnCQr526JMYhtJH0yBQnaGeO9LHHjd8zTgWMfxL2prng==" spinCount="100000" sheet="1" objects="1" scenarios="1" formatColumns="0" formatRows="0" autoFilter="0"/>
  <autoFilter ref="C122:K163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hyperlinks>
    <hyperlink ref="F126" r:id="rId1" display="https://podminky.urs.cz/item/CS_URS_2024_01/997013211"/>
    <hyperlink ref="F128" r:id="rId2" display="https://podminky.urs.cz/item/CS_URS_2024_01/997013501"/>
    <hyperlink ref="F130" r:id="rId3" display="https://podminky.urs.cz/item/CS_URS_2024_01/997013509"/>
    <hyperlink ref="F133" r:id="rId4" display="https://podminky.urs.cz/item/CS_URS_2024_01/997013813"/>
    <hyperlink ref="F136" r:id="rId5" display="https://podminky.urs.cz/item/CS_URS_2024_01/766491851"/>
    <hyperlink ref="F138" r:id="rId6" display="https://podminky.urs.cz/item/CS_URS_2024_01/766825821"/>
    <hyperlink ref="F141" r:id="rId7" display="https://podminky.urs.cz/item/CS_URS_2024_01/776111115"/>
    <hyperlink ref="F143" r:id="rId8" display="https://podminky.urs.cz/item/CS_URS_2024_01/776121112"/>
    <hyperlink ref="F145" r:id="rId9" display="https://podminky.urs.cz/item/CS_URS_2024_01/776141112"/>
    <hyperlink ref="F147" r:id="rId10" display="https://podminky.urs.cz/item/CS_URS_2024_01/776201812"/>
    <hyperlink ref="F149" r:id="rId11" display="https://podminky.urs.cz/item/CS_URS_2024_01/776221111"/>
    <hyperlink ref="F153" r:id="rId12" display="https://podminky.urs.cz/item/CS_URS_2024_01/776410811"/>
    <hyperlink ref="F155" r:id="rId13" display="https://podminky.urs.cz/item/CS_URS_2024_01/776421111"/>
    <hyperlink ref="F159" r:id="rId14" display="https://podminky.urs.cz/item/CS_URS_2024_01/776421312"/>
    <hyperlink ref="F163" r:id="rId15" display="https://podminky.urs.cz/item/CS_URS_2024_01/998776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4" t="s">
        <v>94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7"/>
      <c r="AT3" s="14" t="s">
        <v>86</v>
      </c>
    </row>
    <row r="4" spans="2:46" s="1" customFormat="1" ht="24.95" customHeight="1">
      <c r="B4" s="17"/>
      <c r="D4" s="114" t="s">
        <v>128</v>
      </c>
      <c r="L4" s="17"/>
      <c r="M4" s="115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16" t="s">
        <v>16</v>
      </c>
      <c r="L6" s="17"/>
    </row>
    <row r="7" spans="2:12" s="1" customFormat="1" ht="26.25" customHeight="1">
      <c r="B7" s="17"/>
      <c r="E7" s="271" t="str">
        <f>'Rekapitulace stavby'!K6</f>
        <v>VÝMĚNA NÁŠLAPNÝCH VRSTEV, VÝMALBA S VÝMĚNA DVEŘÍ V ZŠ A MŠ V KOPŘIVNICI</v>
      </c>
      <c r="F7" s="272"/>
      <c r="G7" s="272"/>
      <c r="H7" s="272"/>
      <c r="L7" s="17"/>
    </row>
    <row r="8" spans="2:12" s="1" customFormat="1" ht="12" customHeight="1">
      <c r="B8" s="17"/>
      <c r="D8" s="116" t="s">
        <v>129</v>
      </c>
      <c r="L8" s="17"/>
    </row>
    <row r="9" spans="1:31" s="2" customFormat="1" ht="16.5" customHeight="1">
      <c r="A9" s="31"/>
      <c r="B9" s="36"/>
      <c r="C9" s="31"/>
      <c r="D9" s="31"/>
      <c r="E9" s="271" t="s">
        <v>130</v>
      </c>
      <c r="F9" s="273"/>
      <c r="G9" s="273"/>
      <c r="H9" s="273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6" t="s">
        <v>131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274" t="s">
        <v>260</v>
      </c>
      <c r="F11" s="273"/>
      <c r="G11" s="273"/>
      <c r="H11" s="273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6" t="s">
        <v>18</v>
      </c>
      <c r="E13" s="31"/>
      <c r="F13" s="107" t="s">
        <v>1</v>
      </c>
      <c r="G13" s="31"/>
      <c r="H13" s="31"/>
      <c r="I13" s="116" t="s">
        <v>19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6" t="s">
        <v>20</v>
      </c>
      <c r="E14" s="31"/>
      <c r="F14" s="107" t="s">
        <v>21</v>
      </c>
      <c r="G14" s="31"/>
      <c r="H14" s="31"/>
      <c r="I14" s="116" t="s">
        <v>22</v>
      </c>
      <c r="J14" s="117" t="str">
        <f>'Rekapitulace stavby'!AN8</f>
        <v>27. 3. 2024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6" t="s">
        <v>24</v>
      </c>
      <c r="E16" s="31"/>
      <c r="F16" s="31"/>
      <c r="G16" s="31"/>
      <c r="H16" s="31"/>
      <c r="I16" s="116" t="s">
        <v>25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26</v>
      </c>
      <c r="F17" s="31"/>
      <c r="G17" s="31"/>
      <c r="H17" s="31"/>
      <c r="I17" s="116" t="s">
        <v>27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6" t="s">
        <v>28</v>
      </c>
      <c r="E19" s="31"/>
      <c r="F19" s="31"/>
      <c r="G19" s="31"/>
      <c r="H19" s="31"/>
      <c r="I19" s="116" t="s">
        <v>25</v>
      </c>
      <c r="J19" s="27" t="str">
        <f>'Rekapitulace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75" t="str">
        <f>'Rekapitulace stavby'!E14</f>
        <v>Vyplň údaj</v>
      </c>
      <c r="F20" s="276"/>
      <c r="G20" s="276"/>
      <c r="H20" s="276"/>
      <c r="I20" s="116" t="s">
        <v>27</v>
      </c>
      <c r="J20" s="27" t="str">
        <f>'Rekapitulace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6" t="s">
        <v>30</v>
      </c>
      <c r="E22" s="31"/>
      <c r="F22" s="31"/>
      <c r="G22" s="31"/>
      <c r="H22" s="31"/>
      <c r="I22" s="116" t="s">
        <v>25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31</v>
      </c>
      <c r="F23" s="31"/>
      <c r="G23" s="31"/>
      <c r="H23" s="31"/>
      <c r="I23" s="116" t="s">
        <v>27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6" t="s">
        <v>33</v>
      </c>
      <c r="E25" s="31"/>
      <c r="F25" s="31"/>
      <c r="G25" s="31"/>
      <c r="H25" s="31"/>
      <c r="I25" s="116" t="s">
        <v>25</v>
      </c>
      <c r="J25" s="107" t="s">
        <v>34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35</v>
      </c>
      <c r="F26" s="31"/>
      <c r="G26" s="31"/>
      <c r="H26" s="31"/>
      <c r="I26" s="116" t="s">
        <v>27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6" t="s">
        <v>36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18"/>
      <c r="B29" s="119"/>
      <c r="C29" s="118"/>
      <c r="D29" s="118"/>
      <c r="E29" s="277" t="s">
        <v>1</v>
      </c>
      <c r="F29" s="277"/>
      <c r="G29" s="277"/>
      <c r="H29" s="277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1"/>
      <c r="E31" s="121"/>
      <c r="F31" s="121"/>
      <c r="G31" s="121"/>
      <c r="H31" s="121"/>
      <c r="I31" s="121"/>
      <c r="J31" s="121"/>
      <c r="K31" s="12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2" t="s">
        <v>37</v>
      </c>
      <c r="E32" s="31"/>
      <c r="F32" s="31"/>
      <c r="G32" s="31"/>
      <c r="H32" s="31"/>
      <c r="I32" s="31"/>
      <c r="J32" s="123">
        <f>ROUND(J123,2)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1"/>
      <c r="E33" s="121"/>
      <c r="F33" s="121"/>
      <c r="G33" s="121"/>
      <c r="H33" s="121"/>
      <c r="I33" s="121"/>
      <c r="J33" s="121"/>
      <c r="K33" s="12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4" t="s">
        <v>39</v>
      </c>
      <c r="G34" s="31"/>
      <c r="H34" s="31"/>
      <c r="I34" s="124" t="s">
        <v>38</v>
      </c>
      <c r="J34" s="124" t="s">
        <v>40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5" t="s">
        <v>41</v>
      </c>
      <c r="E35" s="116" t="s">
        <v>42</v>
      </c>
      <c r="F35" s="126">
        <f>ROUND((SUM(BE123:BE163)),2)</f>
        <v>0</v>
      </c>
      <c r="G35" s="31"/>
      <c r="H35" s="31"/>
      <c r="I35" s="127">
        <v>0.21</v>
      </c>
      <c r="J35" s="126">
        <f>ROUND(((SUM(BE123:BE163))*I35),2)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6" t="s">
        <v>43</v>
      </c>
      <c r="F36" s="126">
        <f>ROUND((SUM(BF123:BF163)),2)</f>
        <v>0</v>
      </c>
      <c r="G36" s="31"/>
      <c r="H36" s="31"/>
      <c r="I36" s="127">
        <v>0.12</v>
      </c>
      <c r="J36" s="126">
        <f>ROUND(((SUM(BF123:BF163))*I36),2)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6" t="s">
        <v>44</v>
      </c>
      <c r="F37" s="126">
        <f>ROUND((SUM(BG123:BG163)),2)</f>
        <v>0</v>
      </c>
      <c r="G37" s="31"/>
      <c r="H37" s="31"/>
      <c r="I37" s="127">
        <v>0.21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16" t="s">
        <v>45</v>
      </c>
      <c r="F38" s="126">
        <f>ROUND((SUM(BH123:BH163)),2)</f>
        <v>0</v>
      </c>
      <c r="G38" s="31"/>
      <c r="H38" s="31"/>
      <c r="I38" s="127">
        <v>0.12</v>
      </c>
      <c r="J38" s="126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6" t="s">
        <v>46</v>
      </c>
      <c r="F39" s="126">
        <f>ROUND((SUM(BI123:BI163)),2)</f>
        <v>0</v>
      </c>
      <c r="G39" s="31"/>
      <c r="H39" s="31"/>
      <c r="I39" s="127">
        <v>0</v>
      </c>
      <c r="J39" s="126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28"/>
      <c r="D41" s="129" t="s">
        <v>47</v>
      </c>
      <c r="E41" s="130"/>
      <c r="F41" s="130"/>
      <c r="G41" s="131" t="s">
        <v>48</v>
      </c>
      <c r="H41" s="132" t="s">
        <v>49</v>
      </c>
      <c r="I41" s="130"/>
      <c r="J41" s="133">
        <f>SUM(J32:J39)</f>
        <v>0</v>
      </c>
      <c r="K41" s="134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35" t="s">
        <v>50</v>
      </c>
      <c r="E50" s="136"/>
      <c r="F50" s="136"/>
      <c r="G50" s="135" t="s">
        <v>51</v>
      </c>
      <c r="H50" s="136"/>
      <c r="I50" s="136"/>
      <c r="J50" s="136"/>
      <c r="K50" s="136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7" t="s">
        <v>52</v>
      </c>
      <c r="E61" s="138"/>
      <c r="F61" s="139" t="s">
        <v>53</v>
      </c>
      <c r="G61" s="137" t="s">
        <v>52</v>
      </c>
      <c r="H61" s="138"/>
      <c r="I61" s="138"/>
      <c r="J61" s="140" t="s">
        <v>53</v>
      </c>
      <c r="K61" s="138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35" t="s">
        <v>54</v>
      </c>
      <c r="E65" s="141"/>
      <c r="F65" s="141"/>
      <c r="G65" s="135" t="s">
        <v>55</v>
      </c>
      <c r="H65" s="141"/>
      <c r="I65" s="141"/>
      <c r="J65" s="141"/>
      <c r="K65" s="14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7" t="s">
        <v>52</v>
      </c>
      <c r="E76" s="138"/>
      <c r="F76" s="139" t="s">
        <v>53</v>
      </c>
      <c r="G76" s="137" t="s">
        <v>52</v>
      </c>
      <c r="H76" s="138"/>
      <c r="I76" s="138"/>
      <c r="J76" s="140" t="s">
        <v>53</v>
      </c>
      <c r="K76" s="138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133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6.25" customHeight="1">
      <c r="A85" s="31"/>
      <c r="B85" s="32"/>
      <c r="C85" s="33"/>
      <c r="D85" s="33"/>
      <c r="E85" s="278" t="str">
        <f>E7</f>
        <v>VÝMĚNA NÁŠLAPNÝCH VRSTEV, VÝMALBA S VÝMĚNA DVEŘÍ V ZŠ A MŠ V KOPŘIVNICI</v>
      </c>
      <c r="F85" s="279"/>
      <c r="G85" s="279"/>
      <c r="H85" s="279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>
      <c r="B86" s="18"/>
      <c r="C86" s="26" t="s">
        <v>129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78" t="s">
        <v>130</v>
      </c>
      <c r="F87" s="280"/>
      <c r="G87" s="280"/>
      <c r="H87" s="280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131</v>
      </c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31" t="str">
        <f>E11</f>
        <v>01-17 - Místnost č. 17</v>
      </c>
      <c r="F89" s="280"/>
      <c r="G89" s="280"/>
      <c r="H89" s="280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20</v>
      </c>
      <c r="D91" s="33"/>
      <c r="E91" s="33"/>
      <c r="F91" s="24" t="str">
        <f>F14</f>
        <v xml:space="preserve"> </v>
      </c>
      <c r="G91" s="33"/>
      <c r="H91" s="33"/>
      <c r="I91" s="26" t="s">
        <v>22</v>
      </c>
      <c r="J91" s="63" t="str">
        <f>IF(J14="","",J14)</f>
        <v>27. 3. 2024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24</v>
      </c>
      <c r="D93" s="33"/>
      <c r="E93" s="33"/>
      <c r="F93" s="24" t="str">
        <f>E17</f>
        <v>Město Kopřivnice</v>
      </c>
      <c r="G93" s="33"/>
      <c r="H93" s="33"/>
      <c r="I93" s="26" t="s">
        <v>30</v>
      </c>
      <c r="J93" s="29" t="str">
        <f>E23</f>
        <v>Ing. Jan Stuchlík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28</v>
      </c>
      <c r="D94" s="33"/>
      <c r="E94" s="33"/>
      <c r="F94" s="24" t="str">
        <f>IF(E20="","",E20)</f>
        <v>Vyplň údaj</v>
      </c>
      <c r="G94" s="33"/>
      <c r="H94" s="33"/>
      <c r="I94" s="26" t="s">
        <v>33</v>
      </c>
      <c r="J94" s="29" t="str">
        <f>E26</f>
        <v>Ladislav Pekárek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46" t="s">
        <v>134</v>
      </c>
      <c r="D96" s="147"/>
      <c r="E96" s="147"/>
      <c r="F96" s="147"/>
      <c r="G96" s="147"/>
      <c r="H96" s="147"/>
      <c r="I96" s="147"/>
      <c r="J96" s="148" t="s">
        <v>135</v>
      </c>
      <c r="K96" s="147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49" t="s">
        <v>136</v>
      </c>
      <c r="D98" s="33"/>
      <c r="E98" s="33"/>
      <c r="F98" s="33"/>
      <c r="G98" s="33"/>
      <c r="H98" s="33"/>
      <c r="I98" s="33"/>
      <c r="J98" s="81">
        <f>J123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137</v>
      </c>
    </row>
    <row r="99" spans="2:12" s="9" customFormat="1" ht="24.95" customHeight="1">
      <c r="B99" s="150"/>
      <c r="C99" s="151"/>
      <c r="D99" s="152" t="s">
        <v>138</v>
      </c>
      <c r="E99" s="153"/>
      <c r="F99" s="153"/>
      <c r="G99" s="153"/>
      <c r="H99" s="153"/>
      <c r="I99" s="153"/>
      <c r="J99" s="154">
        <f>J124</f>
        <v>0</v>
      </c>
      <c r="K99" s="151"/>
      <c r="L99" s="155"/>
    </row>
    <row r="100" spans="2:12" s="9" customFormat="1" ht="24.95" customHeight="1">
      <c r="B100" s="150"/>
      <c r="C100" s="151"/>
      <c r="D100" s="152" t="s">
        <v>139</v>
      </c>
      <c r="E100" s="153"/>
      <c r="F100" s="153"/>
      <c r="G100" s="153"/>
      <c r="H100" s="153"/>
      <c r="I100" s="153"/>
      <c r="J100" s="154">
        <f>J134</f>
        <v>0</v>
      </c>
      <c r="K100" s="151"/>
      <c r="L100" s="155"/>
    </row>
    <row r="101" spans="2:12" s="9" customFormat="1" ht="24.95" customHeight="1">
      <c r="B101" s="150"/>
      <c r="C101" s="151"/>
      <c r="D101" s="152" t="s">
        <v>140</v>
      </c>
      <c r="E101" s="153"/>
      <c r="F101" s="153"/>
      <c r="G101" s="153"/>
      <c r="H101" s="153"/>
      <c r="I101" s="153"/>
      <c r="J101" s="154">
        <f>J139</f>
        <v>0</v>
      </c>
      <c r="K101" s="151"/>
      <c r="L101" s="155"/>
    </row>
    <row r="102" spans="1:31" s="2" customFormat="1" ht="21.75" customHeight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customHeight="1">
      <c r="A103" s="31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7" spans="1:31" s="2" customFormat="1" ht="6.95" customHeight="1">
      <c r="A107" s="31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5" customHeight="1">
      <c r="A108" s="31"/>
      <c r="B108" s="32"/>
      <c r="C108" s="20" t="s">
        <v>141</v>
      </c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16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6.25" customHeight="1">
      <c r="A111" s="31"/>
      <c r="B111" s="32"/>
      <c r="C111" s="33"/>
      <c r="D111" s="33"/>
      <c r="E111" s="278" t="str">
        <f>E7</f>
        <v>VÝMĚNA NÁŠLAPNÝCH VRSTEV, VÝMALBA S VÝMĚNA DVEŘÍ V ZŠ A MŠ V KOPŘIVNICI</v>
      </c>
      <c r="F111" s="279"/>
      <c r="G111" s="279"/>
      <c r="H111" s="279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2:12" s="1" customFormat="1" ht="12" customHeight="1">
      <c r="B112" s="18"/>
      <c r="C112" s="26" t="s">
        <v>129</v>
      </c>
      <c r="D112" s="19"/>
      <c r="E112" s="19"/>
      <c r="F112" s="19"/>
      <c r="G112" s="19"/>
      <c r="H112" s="19"/>
      <c r="I112" s="19"/>
      <c r="J112" s="19"/>
      <c r="K112" s="19"/>
      <c r="L112" s="17"/>
    </row>
    <row r="113" spans="1:31" s="2" customFormat="1" ht="16.5" customHeight="1">
      <c r="A113" s="31"/>
      <c r="B113" s="32"/>
      <c r="C113" s="33"/>
      <c r="D113" s="33"/>
      <c r="E113" s="278" t="s">
        <v>130</v>
      </c>
      <c r="F113" s="280"/>
      <c r="G113" s="280"/>
      <c r="H113" s="280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131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3"/>
      <c r="D115" s="33"/>
      <c r="E115" s="231" t="str">
        <f>E11</f>
        <v>01-17 - Místnost č. 17</v>
      </c>
      <c r="F115" s="280"/>
      <c r="G115" s="280"/>
      <c r="H115" s="280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20</v>
      </c>
      <c r="D117" s="33"/>
      <c r="E117" s="33"/>
      <c r="F117" s="24" t="str">
        <f>F14</f>
        <v xml:space="preserve"> </v>
      </c>
      <c r="G117" s="33"/>
      <c r="H117" s="33"/>
      <c r="I117" s="26" t="s">
        <v>22</v>
      </c>
      <c r="J117" s="63" t="str">
        <f>IF(J14="","",J14)</f>
        <v>27. 3. 2024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5.2" customHeight="1">
      <c r="A119" s="31"/>
      <c r="B119" s="32"/>
      <c r="C119" s="26" t="s">
        <v>24</v>
      </c>
      <c r="D119" s="33"/>
      <c r="E119" s="33"/>
      <c r="F119" s="24" t="str">
        <f>E17</f>
        <v>Město Kopřivnice</v>
      </c>
      <c r="G119" s="33"/>
      <c r="H119" s="33"/>
      <c r="I119" s="26" t="s">
        <v>30</v>
      </c>
      <c r="J119" s="29" t="str">
        <f>E23</f>
        <v>Ing. Jan Stuchlík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5.2" customHeight="1">
      <c r="A120" s="31"/>
      <c r="B120" s="32"/>
      <c r="C120" s="26" t="s">
        <v>28</v>
      </c>
      <c r="D120" s="33"/>
      <c r="E120" s="33"/>
      <c r="F120" s="24" t="str">
        <f>IF(E20="","",E20)</f>
        <v>Vyplň údaj</v>
      </c>
      <c r="G120" s="33"/>
      <c r="H120" s="33"/>
      <c r="I120" s="26" t="s">
        <v>33</v>
      </c>
      <c r="J120" s="29" t="str">
        <f>E26</f>
        <v>Ladislav Pekárek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0.3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0" customFormat="1" ht="29.25" customHeight="1">
      <c r="A122" s="156"/>
      <c r="B122" s="157"/>
      <c r="C122" s="158" t="s">
        <v>142</v>
      </c>
      <c r="D122" s="159" t="s">
        <v>62</v>
      </c>
      <c r="E122" s="159" t="s">
        <v>58</v>
      </c>
      <c r="F122" s="159" t="s">
        <v>59</v>
      </c>
      <c r="G122" s="159" t="s">
        <v>143</v>
      </c>
      <c r="H122" s="159" t="s">
        <v>144</v>
      </c>
      <c r="I122" s="159" t="s">
        <v>145</v>
      </c>
      <c r="J122" s="159" t="s">
        <v>135</v>
      </c>
      <c r="K122" s="160" t="s">
        <v>146</v>
      </c>
      <c r="L122" s="161"/>
      <c r="M122" s="72" t="s">
        <v>1</v>
      </c>
      <c r="N122" s="73" t="s">
        <v>41</v>
      </c>
      <c r="O122" s="73" t="s">
        <v>147</v>
      </c>
      <c r="P122" s="73" t="s">
        <v>148</v>
      </c>
      <c r="Q122" s="73" t="s">
        <v>149</v>
      </c>
      <c r="R122" s="73" t="s">
        <v>150</v>
      </c>
      <c r="S122" s="73" t="s">
        <v>151</v>
      </c>
      <c r="T122" s="74" t="s">
        <v>152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9" customHeight="1">
      <c r="A123" s="31"/>
      <c r="B123" s="32"/>
      <c r="C123" s="79" t="s">
        <v>153</v>
      </c>
      <c r="D123" s="33"/>
      <c r="E123" s="33"/>
      <c r="F123" s="33"/>
      <c r="G123" s="33"/>
      <c r="H123" s="33"/>
      <c r="I123" s="33"/>
      <c r="J123" s="162">
        <f>BK123</f>
        <v>0</v>
      </c>
      <c r="K123" s="33"/>
      <c r="L123" s="36"/>
      <c r="M123" s="75"/>
      <c r="N123" s="163"/>
      <c r="O123" s="76"/>
      <c r="P123" s="164">
        <f>P124+P134+P139</f>
        <v>0</v>
      </c>
      <c r="Q123" s="76"/>
      <c r="R123" s="164">
        <f>R124+R134+R139</f>
        <v>0.6601946599999999</v>
      </c>
      <c r="S123" s="76"/>
      <c r="T123" s="165">
        <f>T124+T134+T139</f>
        <v>0.30445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4" t="s">
        <v>76</v>
      </c>
      <c r="AU123" s="14" t="s">
        <v>137</v>
      </c>
      <c r="BK123" s="166">
        <f>BK124+BK134+BK139</f>
        <v>0</v>
      </c>
    </row>
    <row r="124" spans="2:63" s="11" customFormat="1" ht="25.9" customHeight="1">
      <c r="B124" s="167"/>
      <c r="C124" s="168"/>
      <c r="D124" s="169" t="s">
        <v>76</v>
      </c>
      <c r="E124" s="170" t="s">
        <v>154</v>
      </c>
      <c r="F124" s="170" t="s">
        <v>155</v>
      </c>
      <c r="G124" s="168"/>
      <c r="H124" s="168"/>
      <c r="I124" s="171"/>
      <c r="J124" s="172">
        <f>BK124</f>
        <v>0</v>
      </c>
      <c r="K124" s="168"/>
      <c r="L124" s="173"/>
      <c r="M124" s="174"/>
      <c r="N124" s="175"/>
      <c r="O124" s="175"/>
      <c r="P124" s="176">
        <f>SUM(P125:P133)</f>
        <v>0</v>
      </c>
      <c r="Q124" s="175"/>
      <c r="R124" s="176">
        <f>SUM(R125:R133)</f>
        <v>0</v>
      </c>
      <c r="S124" s="175"/>
      <c r="T124" s="177">
        <f>SUM(T125:T133)</f>
        <v>0</v>
      </c>
      <c r="AR124" s="178" t="s">
        <v>84</v>
      </c>
      <c r="AT124" s="179" t="s">
        <v>76</v>
      </c>
      <c r="AU124" s="179" t="s">
        <v>77</v>
      </c>
      <c r="AY124" s="178" t="s">
        <v>156</v>
      </c>
      <c r="BK124" s="180">
        <f>SUM(BK125:BK133)</f>
        <v>0</v>
      </c>
    </row>
    <row r="125" spans="1:65" s="2" customFormat="1" ht="37.9" customHeight="1">
      <c r="A125" s="31"/>
      <c r="B125" s="32"/>
      <c r="C125" s="181" t="s">
        <v>84</v>
      </c>
      <c r="D125" s="181" t="s">
        <v>157</v>
      </c>
      <c r="E125" s="182" t="s">
        <v>158</v>
      </c>
      <c r="F125" s="183" t="s">
        <v>159</v>
      </c>
      <c r="G125" s="184" t="s">
        <v>160</v>
      </c>
      <c r="H125" s="185">
        <v>0.304</v>
      </c>
      <c r="I125" s="186"/>
      <c r="J125" s="187">
        <f>ROUND(I125*H125,2)</f>
        <v>0</v>
      </c>
      <c r="K125" s="183" t="s">
        <v>161</v>
      </c>
      <c r="L125" s="36"/>
      <c r="M125" s="188" t="s">
        <v>1</v>
      </c>
      <c r="N125" s="189" t="s">
        <v>42</v>
      </c>
      <c r="O125" s="68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2" t="s">
        <v>162</v>
      </c>
      <c r="AT125" s="192" t="s">
        <v>157</v>
      </c>
      <c r="AU125" s="192" t="s">
        <v>84</v>
      </c>
      <c r="AY125" s="14" t="s">
        <v>156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4" t="s">
        <v>84</v>
      </c>
      <c r="BK125" s="193">
        <f>ROUND(I125*H125,2)</f>
        <v>0</v>
      </c>
      <c r="BL125" s="14" t="s">
        <v>162</v>
      </c>
      <c r="BM125" s="192" t="s">
        <v>261</v>
      </c>
    </row>
    <row r="126" spans="1:47" s="2" customFormat="1" ht="11.25">
      <c r="A126" s="31"/>
      <c r="B126" s="32"/>
      <c r="C126" s="33"/>
      <c r="D126" s="194" t="s">
        <v>164</v>
      </c>
      <c r="E126" s="33"/>
      <c r="F126" s="195" t="s">
        <v>165</v>
      </c>
      <c r="G126" s="33"/>
      <c r="H126" s="33"/>
      <c r="I126" s="196"/>
      <c r="J126" s="33"/>
      <c r="K126" s="33"/>
      <c r="L126" s="36"/>
      <c r="M126" s="197"/>
      <c r="N126" s="198"/>
      <c r="O126" s="68"/>
      <c r="P126" s="68"/>
      <c r="Q126" s="68"/>
      <c r="R126" s="68"/>
      <c r="S126" s="68"/>
      <c r="T126" s="69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4" t="s">
        <v>164</v>
      </c>
      <c r="AU126" s="14" t="s">
        <v>84</v>
      </c>
    </row>
    <row r="127" spans="1:65" s="2" customFormat="1" ht="33" customHeight="1">
      <c r="A127" s="31"/>
      <c r="B127" s="32"/>
      <c r="C127" s="181" t="s">
        <v>86</v>
      </c>
      <c r="D127" s="181" t="s">
        <v>157</v>
      </c>
      <c r="E127" s="182" t="s">
        <v>166</v>
      </c>
      <c r="F127" s="183" t="s">
        <v>167</v>
      </c>
      <c r="G127" s="184" t="s">
        <v>160</v>
      </c>
      <c r="H127" s="185">
        <v>0.304</v>
      </c>
      <c r="I127" s="186"/>
      <c r="J127" s="187">
        <f>ROUND(I127*H127,2)</f>
        <v>0</v>
      </c>
      <c r="K127" s="183" t="s">
        <v>161</v>
      </c>
      <c r="L127" s="36"/>
      <c r="M127" s="188" t="s">
        <v>1</v>
      </c>
      <c r="N127" s="189" t="s">
        <v>42</v>
      </c>
      <c r="O127" s="68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2" t="s">
        <v>162</v>
      </c>
      <c r="AT127" s="192" t="s">
        <v>157</v>
      </c>
      <c r="AU127" s="192" t="s">
        <v>84</v>
      </c>
      <c r="AY127" s="14" t="s">
        <v>156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4" t="s">
        <v>84</v>
      </c>
      <c r="BK127" s="193">
        <f>ROUND(I127*H127,2)</f>
        <v>0</v>
      </c>
      <c r="BL127" s="14" t="s">
        <v>162</v>
      </c>
      <c r="BM127" s="192" t="s">
        <v>262</v>
      </c>
    </row>
    <row r="128" spans="1:47" s="2" customFormat="1" ht="11.25">
      <c r="A128" s="31"/>
      <c r="B128" s="32"/>
      <c r="C128" s="33"/>
      <c r="D128" s="194" t="s">
        <v>164</v>
      </c>
      <c r="E128" s="33"/>
      <c r="F128" s="195" t="s">
        <v>169</v>
      </c>
      <c r="G128" s="33"/>
      <c r="H128" s="33"/>
      <c r="I128" s="196"/>
      <c r="J128" s="33"/>
      <c r="K128" s="33"/>
      <c r="L128" s="36"/>
      <c r="M128" s="197"/>
      <c r="N128" s="198"/>
      <c r="O128" s="68"/>
      <c r="P128" s="68"/>
      <c r="Q128" s="68"/>
      <c r="R128" s="68"/>
      <c r="S128" s="68"/>
      <c r="T128" s="69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4" t="s">
        <v>164</v>
      </c>
      <c r="AU128" s="14" t="s">
        <v>84</v>
      </c>
    </row>
    <row r="129" spans="1:65" s="2" customFormat="1" ht="44.25" customHeight="1">
      <c r="A129" s="31"/>
      <c r="B129" s="32"/>
      <c r="C129" s="181" t="s">
        <v>170</v>
      </c>
      <c r="D129" s="181" t="s">
        <v>157</v>
      </c>
      <c r="E129" s="182" t="s">
        <v>171</v>
      </c>
      <c r="F129" s="183" t="s">
        <v>172</v>
      </c>
      <c r="G129" s="184" t="s">
        <v>160</v>
      </c>
      <c r="H129" s="185">
        <v>4.256</v>
      </c>
      <c r="I129" s="186"/>
      <c r="J129" s="187">
        <f>ROUND(I129*H129,2)</f>
        <v>0</v>
      </c>
      <c r="K129" s="183" t="s">
        <v>161</v>
      </c>
      <c r="L129" s="36"/>
      <c r="M129" s="188" t="s">
        <v>1</v>
      </c>
      <c r="N129" s="189" t="s">
        <v>42</v>
      </c>
      <c r="O129" s="68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2" t="s">
        <v>162</v>
      </c>
      <c r="AT129" s="192" t="s">
        <v>157</v>
      </c>
      <c r="AU129" s="192" t="s">
        <v>84</v>
      </c>
      <c r="AY129" s="14" t="s">
        <v>156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4" t="s">
        <v>84</v>
      </c>
      <c r="BK129" s="193">
        <f>ROUND(I129*H129,2)</f>
        <v>0</v>
      </c>
      <c r="BL129" s="14" t="s">
        <v>162</v>
      </c>
      <c r="BM129" s="192" t="s">
        <v>263</v>
      </c>
    </row>
    <row r="130" spans="1:47" s="2" customFormat="1" ht="11.25">
      <c r="A130" s="31"/>
      <c r="B130" s="32"/>
      <c r="C130" s="33"/>
      <c r="D130" s="194" t="s">
        <v>164</v>
      </c>
      <c r="E130" s="33"/>
      <c r="F130" s="195" t="s">
        <v>174</v>
      </c>
      <c r="G130" s="33"/>
      <c r="H130" s="33"/>
      <c r="I130" s="196"/>
      <c r="J130" s="33"/>
      <c r="K130" s="33"/>
      <c r="L130" s="36"/>
      <c r="M130" s="197"/>
      <c r="N130" s="198"/>
      <c r="O130" s="68"/>
      <c r="P130" s="68"/>
      <c r="Q130" s="68"/>
      <c r="R130" s="68"/>
      <c r="S130" s="68"/>
      <c r="T130" s="69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4" t="s">
        <v>164</v>
      </c>
      <c r="AU130" s="14" t="s">
        <v>84</v>
      </c>
    </row>
    <row r="131" spans="2:51" s="12" customFormat="1" ht="11.25">
      <c r="B131" s="199"/>
      <c r="C131" s="200"/>
      <c r="D131" s="201" t="s">
        <v>175</v>
      </c>
      <c r="E131" s="200"/>
      <c r="F131" s="202" t="s">
        <v>176</v>
      </c>
      <c r="G131" s="200"/>
      <c r="H131" s="203">
        <v>4.256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175</v>
      </c>
      <c r="AU131" s="209" t="s">
        <v>84</v>
      </c>
      <c r="AV131" s="12" t="s">
        <v>86</v>
      </c>
      <c r="AW131" s="12" t="s">
        <v>4</v>
      </c>
      <c r="AX131" s="12" t="s">
        <v>84</v>
      </c>
      <c r="AY131" s="209" t="s">
        <v>156</v>
      </c>
    </row>
    <row r="132" spans="1:65" s="2" customFormat="1" ht="44.25" customHeight="1">
      <c r="A132" s="31"/>
      <c r="B132" s="32"/>
      <c r="C132" s="181" t="s">
        <v>162</v>
      </c>
      <c r="D132" s="181" t="s">
        <v>157</v>
      </c>
      <c r="E132" s="182" t="s">
        <v>177</v>
      </c>
      <c r="F132" s="183" t="s">
        <v>178</v>
      </c>
      <c r="G132" s="184" t="s">
        <v>160</v>
      </c>
      <c r="H132" s="185">
        <v>0.304</v>
      </c>
      <c r="I132" s="186"/>
      <c r="J132" s="187">
        <f>ROUND(I132*H132,2)</f>
        <v>0</v>
      </c>
      <c r="K132" s="183" t="s">
        <v>161</v>
      </c>
      <c r="L132" s="36"/>
      <c r="M132" s="188" t="s">
        <v>1</v>
      </c>
      <c r="N132" s="189" t="s">
        <v>42</v>
      </c>
      <c r="O132" s="68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2" t="s">
        <v>162</v>
      </c>
      <c r="AT132" s="192" t="s">
        <v>157</v>
      </c>
      <c r="AU132" s="192" t="s">
        <v>84</v>
      </c>
      <c r="AY132" s="14" t="s">
        <v>156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4" t="s">
        <v>84</v>
      </c>
      <c r="BK132" s="193">
        <f>ROUND(I132*H132,2)</f>
        <v>0</v>
      </c>
      <c r="BL132" s="14" t="s">
        <v>162</v>
      </c>
      <c r="BM132" s="192" t="s">
        <v>264</v>
      </c>
    </row>
    <row r="133" spans="1:47" s="2" customFormat="1" ht="11.25">
      <c r="A133" s="31"/>
      <c r="B133" s="32"/>
      <c r="C133" s="33"/>
      <c r="D133" s="194" t="s">
        <v>164</v>
      </c>
      <c r="E133" s="33"/>
      <c r="F133" s="195" t="s">
        <v>180</v>
      </c>
      <c r="G133" s="33"/>
      <c r="H133" s="33"/>
      <c r="I133" s="196"/>
      <c r="J133" s="33"/>
      <c r="K133" s="33"/>
      <c r="L133" s="36"/>
      <c r="M133" s="197"/>
      <c r="N133" s="198"/>
      <c r="O133" s="68"/>
      <c r="P133" s="68"/>
      <c r="Q133" s="68"/>
      <c r="R133" s="68"/>
      <c r="S133" s="68"/>
      <c r="T133" s="69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4" t="s">
        <v>164</v>
      </c>
      <c r="AU133" s="14" t="s">
        <v>84</v>
      </c>
    </row>
    <row r="134" spans="2:63" s="11" customFormat="1" ht="25.9" customHeight="1">
      <c r="B134" s="167"/>
      <c r="C134" s="168"/>
      <c r="D134" s="169" t="s">
        <v>76</v>
      </c>
      <c r="E134" s="170" t="s">
        <v>181</v>
      </c>
      <c r="F134" s="170" t="s">
        <v>182</v>
      </c>
      <c r="G134" s="168"/>
      <c r="H134" s="168"/>
      <c r="I134" s="171"/>
      <c r="J134" s="172">
        <f>BK134</f>
        <v>0</v>
      </c>
      <c r="K134" s="168"/>
      <c r="L134" s="173"/>
      <c r="M134" s="174"/>
      <c r="N134" s="175"/>
      <c r="O134" s="175"/>
      <c r="P134" s="176">
        <f>SUM(P135:P138)</f>
        <v>0</v>
      </c>
      <c r="Q134" s="175"/>
      <c r="R134" s="176">
        <f>SUM(R135:R138)</f>
        <v>0</v>
      </c>
      <c r="S134" s="175"/>
      <c r="T134" s="177">
        <f>SUM(T135:T138)</f>
        <v>0.1114</v>
      </c>
      <c r="AR134" s="178" t="s">
        <v>86</v>
      </c>
      <c r="AT134" s="179" t="s">
        <v>76</v>
      </c>
      <c r="AU134" s="179" t="s">
        <v>77</v>
      </c>
      <c r="AY134" s="178" t="s">
        <v>156</v>
      </c>
      <c r="BK134" s="180">
        <f>SUM(BK135:BK138)</f>
        <v>0</v>
      </c>
    </row>
    <row r="135" spans="1:65" s="2" customFormat="1" ht="24.2" customHeight="1">
      <c r="A135" s="31"/>
      <c r="B135" s="32"/>
      <c r="C135" s="181" t="s">
        <v>183</v>
      </c>
      <c r="D135" s="181" t="s">
        <v>157</v>
      </c>
      <c r="E135" s="182" t="s">
        <v>184</v>
      </c>
      <c r="F135" s="183" t="s">
        <v>185</v>
      </c>
      <c r="G135" s="184" t="s">
        <v>186</v>
      </c>
      <c r="H135" s="185">
        <v>1</v>
      </c>
      <c r="I135" s="186"/>
      <c r="J135" s="187">
        <f>ROUND(I135*H135,2)</f>
        <v>0</v>
      </c>
      <c r="K135" s="183" t="s">
        <v>161</v>
      </c>
      <c r="L135" s="36"/>
      <c r="M135" s="188" t="s">
        <v>1</v>
      </c>
      <c r="N135" s="189" t="s">
        <v>42</v>
      </c>
      <c r="O135" s="68"/>
      <c r="P135" s="190">
        <f>O135*H135</f>
        <v>0</v>
      </c>
      <c r="Q135" s="190">
        <v>0</v>
      </c>
      <c r="R135" s="190">
        <f>Q135*H135</f>
        <v>0</v>
      </c>
      <c r="S135" s="190">
        <v>0.001</v>
      </c>
      <c r="T135" s="191">
        <f>S135*H135</f>
        <v>0.001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2" t="s">
        <v>187</v>
      </c>
      <c r="AT135" s="192" t="s">
        <v>157</v>
      </c>
      <c r="AU135" s="192" t="s">
        <v>84</v>
      </c>
      <c r="AY135" s="14" t="s">
        <v>156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4" t="s">
        <v>84</v>
      </c>
      <c r="BK135" s="193">
        <f>ROUND(I135*H135,2)</f>
        <v>0</v>
      </c>
      <c r="BL135" s="14" t="s">
        <v>187</v>
      </c>
      <c r="BM135" s="192" t="s">
        <v>265</v>
      </c>
    </row>
    <row r="136" spans="1:47" s="2" customFormat="1" ht="11.25">
      <c r="A136" s="31"/>
      <c r="B136" s="32"/>
      <c r="C136" s="33"/>
      <c r="D136" s="194" t="s">
        <v>164</v>
      </c>
      <c r="E136" s="33"/>
      <c r="F136" s="195" t="s">
        <v>189</v>
      </c>
      <c r="G136" s="33"/>
      <c r="H136" s="33"/>
      <c r="I136" s="196"/>
      <c r="J136" s="33"/>
      <c r="K136" s="33"/>
      <c r="L136" s="36"/>
      <c r="M136" s="197"/>
      <c r="N136" s="198"/>
      <c r="O136" s="68"/>
      <c r="P136" s="68"/>
      <c r="Q136" s="68"/>
      <c r="R136" s="68"/>
      <c r="S136" s="68"/>
      <c r="T136" s="69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4" t="s">
        <v>164</v>
      </c>
      <c r="AU136" s="14" t="s">
        <v>84</v>
      </c>
    </row>
    <row r="137" spans="1:65" s="2" customFormat="1" ht="21.75" customHeight="1">
      <c r="A137" s="31"/>
      <c r="B137" s="32"/>
      <c r="C137" s="181" t="s">
        <v>190</v>
      </c>
      <c r="D137" s="181" t="s">
        <v>157</v>
      </c>
      <c r="E137" s="182" t="s">
        <v>191</v>
      </c>
      <c r="F137" s="183" t="s">
        <v>192</v>
      </c>
      <c r="G137" s="184" t="s">
        <v>186</v>
      </c>
      <c r="H137" s="185">
        <v>1</v>
      </c>
      <c r="I137" s="186"/>
      <c r="J137" s="187">
        <f>ROUND(I137*H137,2)</f>
        <v>0</v>
      </c>
      <c r="K137" s="183" t="s">
        <v>161</v>
      </c>
      <c r="L137" s="36"/>
      <c r="M137" s="188" t="s">
        <v>1</v>
      </c>
      <c r="N137" s="189" t="s">
        <v>42</v>
      </c>
      <c r="O137" s="68"/>
      <c r="P137" s="190">
        <f>O137*H137</f>
        <v>0</v>
      </c>
      <c r="Q137" s="190">
        <v>0</v>
      </c>
      <c r="R137" s="190">
        <f>Q137*H137</f>
        <v>0</v>
      </c>
      <c r="S137" s="190">
        <v>0.1104</v>
      </c>
      <c r="T137" s="191">
        <f>S137*H137</f>
        <v>0.1104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2" t="s">
        <v>187</v>
      </c>
      <c r="AT137" s="192" t="s">
        <v>157</v>
      </c>
      <c r="AU137" s="192" t="s">
        <v>84</v>
      </c>
      <c r="AY137" s="14" t="s">
        <v>156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4" t="s">
        <v>84</v>
      </c>
      <c r="BK137" s="193">
        <f>ROUND(I137*H137,2)</f>
        <v>0</v>
      </c>
      <c r="BL137" s="14" t="s">
        <v>187</v>
      </c>
      <c r="BM137" s="192" t="s">
        <v>266</v>
      </c>
    </row>
    <row r="138" spans="1:47" s="2" customFormat="1" ht="11.25">
      <c r="A138" s="31"/>
      <c r="B138" s="32"/>
      <c r="C138" s="33"/>
      <c r="D138" s="194" t="s">
        <v>164</v>
      </c>
      <c r="E138" s="33"/>
      <c r="F138" s="195" t="s">
        <v>194</v>
      </c>
      <c r="G138" s="33"/>
      <c r="H138" s="33"/>
      <c r="I138" s="196"/>
      <c r="J138" s="33"/>
      <c r="K138" s="33"/>
      <c r="L138" s="36"/>
      <c r="M138" s="197"/>
      <c r="N138" s="198"/>
      <c r="O138" s="68"/>
      <c r="P138" s="68"/>
      <c r="Q138" s="68"/>
      <c r="R138" s="68"/>
      <c r="S138" s="68"/>
      <c r="T138" s="69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4" t="s">
        <v>164</v>
      </c>
      <c r="AU138" s="14" t="s">
        <v>84</v>
      </c>
    </row>
    <row r="139" spans="2:63" s="11" customFormat="1" ht="25.9" customHeight="1">
      <c r="B139" s="167"/>
      <c r="C139" s="168"/>
      <c r="D139" s="169" t="s">
        <v>76</v>
      </c>
      <c r="E139" s="170" t="s">
        <v>195</v>
      </c>
      <c r="F139" s="170" t="s">
        <v>196</v>
      </c>
      <c r="G139" s="168"/>
      <c r="H139" s="168"/>
      <c r="I139" s="171"/>
      <c r="J139" s="172">
        <f>BK139</f>
        <v>0</v>
      </c>
      <c r="K139" s="168"/>
      <c r="L139" s="173"/>
      <c r="M139" s="174"/>
      <c r="N139" s="175"/>
      <c r="O139" s="175"/>
      <c r="P139" s="176">
        <f>SUM(P140:P163)</f>
        <v>0</v>
      </c>
      <c r="Q139" s="175"/>
      <c r="R139" s="176">
        <f>SUM(R140:R163)</f>
        <v>0.6601946599999999</v>
      </c>
      <c r="S139" s="175"/>
      <c r="T139" s="177">
        <f>SUM(T140:T163)</f>
        <v>0.19305</v>
      </c>
      <c r="AR139" s="178" t="s">
        <v>86</v>
      </c>
      <c r="AT139" s="179" t="s">
        <v>76</v>
      </c>
      <c r="AU139" s="179" t="s">
        <v>77</v>
      </c>
      <c r="AY139" s="178" t="s">
        <v>156</v>
      </c>
      <c r="BK139" s="180">
        <f>SUM(BK140:BK163)</f>
        <v>0</v>
      </c>
    </row>
    <row r="140" spans="1:65" s="2" customFormat="1" ht="33" customHeight="1">
      <c r="A140" s="31"/>
      <c r="B140" s="32"/>
      <c r="C140" s="181" t="s">
        <v>197</v>
      </c>
      <c r="D140" s="181" t="s">
        <v>157</v>
      </c>
      <c r="E140" s="182" t="s">
        <v>198</v>
      </c>
      <c r="F140" s="183" t="s">
        <v>199</v>
      </c>
      <c r="G140" s="184" t="s">
        <v>200</v>
      </c>
      <c r="H140" s="185">
        <v>61</v>
      </c>
      <c r="I140" s="186"/>
      <c r="J140" s="187">
        <f>ROUND(I140*H140,2)</f>
        <v>0</v>
      </c>
      <c r="K140" s="183" t="s">
        <v>161</v>
      </c>
      <c r="L140" s="36"/>
      <c r="M140" s="188" t="s">
        <v>1</v>
      </c>
      <c r="N140" s="189" t="s">
        <v>42</v>
      </c>
      <c r="O140" s="68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2" t="s">
        <v>187</v>
      </c>
      <c r="AT140" s="192" t="s">
        <v>157</v>
      </c>
      <c r="AU140" s="192" t="s">
        <v>84</v>
      </c>
      <c r="AY140" s="14" t="s">
        <v>156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4" t="s">
        <v>84</v>
      </c>
      <c r="BK140" s="193">
        <f>ROUND(I140*H140,2)</f>
        <v>0</v>
      </c>
      <c r="BL140" s="14" t="s">
        <v>187</v>
      </c>
      <c r="BM140" s="192" t="s">
        <v>267</v>
      </c>
    </row>
    <row r="141" spans="1:47" s="2" customFormat="1" ht="11.25">
      <c r="A141" s="31"/>
      <c r="B141" s="32"/>
      <c r="C141" s="33"/>
      <c r="D141" s="194" t="s">
        <v>164</v>
      </c>
      <c r="E141" s="33"/>
      <c r="F141" s="195" t="s">
        <v>202</v>
      </c>
      <c r="G141" s="33"/>
      <c r="H141" s="33"/>
      <c r="I141" s="196"/>
      <c r="J141" s="33"/>
      <c r="K141" s="33"/>
      <c r="L141" s="36"/>
      <c r="M141" s="197"/>
      <c r="N141" s="198"/>
      <c r="O141" s="68"/>
      <c r="P141" s="68"/>
      <c r="Q141" s="68"/>
      <c r="R141" s="68"/>
      <c r="S141" s="68"/>
      <c r="T141" s="69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4" t="s">
        <v>164</v>
      </c>
      <c r="AU141" s="14" t="s">
        <v>84</v>
      </c>
    </row>
    <row r="142" spans="1:65" s="2" customFormat="1" ht="24.2" customHeight="1">
      <c r="A142" s="31"/>
      <c r="B142" s="32"/>
      <c r="C142" s="181" t="s">
        <v>203</v>
      </c>
      <c r="D142" s="181" t="s">
        <v>157</v>
      </c>
      <c r="E142" s="182" t="s">
        <v>204</v>
      </c>
      <c r="F142" s="183" t="s">
        <v>205</v>
      </c>
      <c r="G142" s="184" t="s">
        <v>200</v>
      </c>
      <c r="H142" s="185">
        <v>61</v>
      </c>
      <c r="I142" s="186"/>
      <c r="J142" s="187">
        <f>ROUND(I142*H142,2)</f>
        <v>0</v>
      </c>
      <c r="K142" s="183" t="s">
        <v>161</v>
      </c>
      <c r="L142" s="36"/>
      <c r="M142" s="188" t="s">
        <v>1</v>
      </c>
      <c r="N142" s="189" t="s">
        <v>42</v>
      </c>
      <c r="O142" s="68"/>
      <c r="P142" s="190">
        <f>O142*H142</f>
        <v>0</v>
      </c>
      <c r="Q142" s="190">
        <v>3E-05</v>
      </c>
      <c r="R142" s="190">
        <f>Q142*H142</f>
        <v>0.00183</v>
      </c>
      <c r="S142" s="190">
        <v>0</v>
      </c>
      <c r="T142" s="191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2" t="s">
        <v>187</v>
      </c>
      <c r="AT142" s="192" t="s">
        <v>157</v>
      </c>
      <c r="AU142" s="192" t="s">
        <v>84</v>
      </c>
      <c r="AY142" s="14" t="s">
        <v>156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4" t="s">
        <v>84</v>
      </c>
      <c r="BK142" s="193">
        <f>ROUND(I142*H142,2)</f>
        <v>0</v>
      </c>
      <c r="BL142" s="14" t="s">
        <v>187</v>
      </c>
      <c r="BM142" s="192" t="s">
        <v>268</v>
      </c>
    </row>
    <row r="143" spans="1:47" s="2" customFormat="1" ht="11.25">
      <c r="A143" s="31"/>
      <c r="B143" s="32"/>
      <c r="C143" s="33"/>
      <c r="D143" s="194" t="s">
        <v>164</v>
      </c>
      <c r="E143" s="33"/>
      <c r="F143" s="195" t="s">
        <v>207</v>
      </c>
      <c r="G143" s="33"/>
      <c r="H143" s="33"/>
      <c r="I143" s="196"/>
      <c r="J143" s="33"/>
      <c r="K143" s="33"/>
      <c r="L143" s="36"/>
      <c r="M143" s="197"/>
      <c r="N143" s="198"/>
      <c r="O143" s="68"/>
      <c r="P143" s="68"/>
      <c r="Q143" s="68"/>
      <c r="R143" s="68"/>
      <c r="S143" s="68"/>
      <c r="T143" s="69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4" t="s">
        <v>164</v>
      </c>
      <c r="AU143" s="14" t="s">
        <v>84</v>
      </c>
    </row>
    <row r="144" spans="1:65" s="2" customFormat="1" ht="37.9" customHeight="1">
      <c r="A144" s="31"/>
      <c r="B144" s="32"/>
      <c r="C144" s="181" t="s">
        <v>208</v>
      </c>
      <c r="D144" s="181" t="s">
        <v>157</v>
      </c>
      <c r="E144" s="182" t="s">
        <v>209</v>
      </c>
      <c r="F144" s="183" t="s">
        <v>210</v>
      </c>
      <c r="G144" s="184" t="s">
        <v>200</v>
      </c>
      <c r="H144" s="185">
        <v>61</v>
      </c>
      <c r="I144" s="186"/>
      <c r="J144" s="187">
        <f>ROUND(I144*H144,2)</f>
        <v>0</v>
      </c>
      <c r="K144" s="183" t="s">
        <v>161</v>
      </c>
      <c r="L144" s="36"/>
      <c r="M144" s="188" t="s">
        <v>1</v>
      </c>
      <c r="N144" s="189" t="s">
        <v>42</v>
      </c>
      <c r="O144" s="68"/>
      <c r="P144" s="190">
        <f>O144*H144</f>
        <v>0</v>
      </c>
      <c r="Q144" s="190">
        <v>0.00758</v>
      </c>
      <c r="R144" s="190">
        <f>Q144*H144</f>
        <v>0.46238</v>
      </c>
      <c r="S144" s="190">
        <v>0</v>
      </c>
      <c r="T144" s="19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2" t="s">
        <v>187</v>
      </c>
      <c r="AT144" s="192" t="s">
        <v>157</v>
      </c>
      <c r="AU144" s="192" t="s">
        <v>84</v>
      </c>
      <c r="AY144" s="14" t="s">
        <v>156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4" t="s">
        <v>84</v>
      </c>
      <c r="BK144" s="193">
        <f>ROUND(I144*H144,2)</f>
        <v>0</v>
      </c>
      <c r="BL144" s="14" t="s">
        <v>187</v>
      </c>
      <c r="BM144" s="192" t="s">
        <v>269</v>
      </c>
    </row>
    <row r="145" spans="1:47" s="2" customFormat="1" ht="11.25">
      <c r="A145" s="31"/>
      <c r="B145" s="32"/>
      <c r="C145" s="33"/>
      <c r="D145" s="194" t="s">
        <v>164</v>
      </c>
      <c r="E145" s="33"/>
      <c r="F145" s="195" t="s">
        <v>212</v>
      </c>
      <c r="G145" s="33"/>
      <c r="H145" s="33"/>
      <c r="I145" s="196"/>
      <c r="J145" s="33"/>
      <c r="K145" s="33"/>
      <c r="L145" s="36"/>
      <c r="M145" s="197"/>
      <c r="N145" s="198"/>
      <c r="O145" s="68"/>
      <c r="P145" s="68"/>
      <c r="Q145" s="68"/>
      <c r="R145" s="68"/>
      <c r="S145" s="68"/>
      <c r="T145" s="69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4" t="s">
        <v>164</v>
      </c>
      <c r="AU145" s="14" t="s">
        <v>84</v>
      </c>
    </row>
    <row r="146" spans="1:65" s="2" customFormat="1" ht="24.2" customHeight="1">
      <c r="A146" s="31"/>
      <c r="B146" s="32"/>
      <c r="C146" s="181" t="s">
        <v>213</v>
      </c>
      <c r="D146" s="181" t="s">
        <v>157</v>
      </c>
      <c r="E146" s="182" t="s">
        <v>214</v>
      </c>
      <c r="F146" s="183" t="s">
        <v>215</v>
      </c>
      <c r="G146" s="184" t="s">
        <v>200</v>
      </c>
      <c r="H146" s="185">
        <v>61</v>
      </c>
      <c r="I146" s="186"/>
      <c r="J146" s="187">
        <f>ROUND(I146*H146,2)</f>
        <v>0</v>
      </c>
      <c r="K146" s="183" t="s">
        <v>161</v>
      </c>
      <c r="L146" s="36"/>
      <c r="M146" s="188" t="s">
        <v>1</v>
      </c>
      <c r="N146" s="189" t="s">
        <v>42</v>
      </c>
      <c r="O146" s="68"/>
      <c r="P146" s="190">
        <f>O146*H146</f>
        <v>0</v>
      </c>
      <c r="Q146" s="190">
        <v>0</v>
      </c>
      <c r="R146" s="190">
        <f>Q146*H146</f>
        <v>0</v>
      </c>
      <c r="S146" s="190">
        <v>0.003</v>
      </c>
      <c r="T146" s="191">
        <f>S146*H146</f>
        <v>0.183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2" t="s">
        <v>187</v>
      </c>
      <c r="AT146" s="192" t="s">
        <v>157</v>
      </c>
      <c r="AU146" s="192" t="s">
        <v>84</v>
      </c>
      <c r="AY146" s="14" t="s">
        <v>156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4" t="s">
        <v>84</v>
      </c>
      <c r="BK146" s="193">
        <f>ROUND(I146*H146,2)</f>
        <v>0</v>
      </c>
      <c r="BL146" s="14" t="s">
        <v>187</v>
      </c>
      <c r="BM146" s="192" t="s">
        <v>270</v>
      </c>
    </row>
    <row r="147" spans="1:47" s="2" customFormat="1" ht="11.25">
      <c r="A147" s="31"/>
      <c r="B147" s="32"/>
      <c r="C147" s="33"/>
      <c r="D147" s="194" t="s">
        <v>164</v>
      </c>
      <c r="E147" s="33"/>
      <c r="F147" s="195" t="s">
        <v>217</v>
      </c>
      <c r="G147" s="33"/>
      <c r="H147" s="33"/>
      <c r="I147" s="196"/>
      <c r="J147" s="33"/>
      <c r="K147" s="33"/>
      <c r="L147" s="36"/>
      <c r="M147" s="197"/>
      <c r="N147" s="198"/>
      <c r="O147" s="68"/>
      <c r="P147" s="68"/>
      <c r="Q147" s="68"/>
      <c r="R147" s="68"/>
      <c r="S147" s="68"/>
      <c r="T147" s="69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4" t="s">
        <v>164</v>
      </c>
      <c r="AU147" s="14" t="s">
        <v>84</v>
      </c>
    </row>
    <row r="148" spans="1:65" s="2" customFormat="1" ht="24.2" customHeight="1">
      <c r="A148" s="31"/>
      <c r="B148" s="32"/>
      <c r="C148" s="181" t="s">
        <v>218</v>
      </c>
      <c r="D148" s="181" t="s">
        <v>157</v>
      </c>
      <c r="E148" s="182" t="s">
        <v>219</v>
      </c>
      <c r="F148" s="183" t="s">
        <v>220</v>
      </c>
      <c r="G148" s="184" t="s">
        <v>200</v>
      </c>
      <c r="H148" s="185">
        <v>61</v>
      </c>
      <c r="I148" s="186"/>
      <c r="J148" s="187">
        <f>ROUND(I148*H148,2)</f>
        <v>0</v>
      </c>
      <c r="K148" s="183" t="s">
        <v>161</v>
      </c>
      <c r="L148" s="36"/>
      <c r="M148" s="188" t="s">
        <v>1</v>
      </c>
      <c r="N148" s="189" t="s">
        <v>42</v>
      </c>
      <c r="O148" s="68"/>
      <c r="P148" s="190">
        <f>O148*H148</f>
        <v>0</v>
      </c>
      <c r="Q148" s="190">
        <v>0.0003</v>
      </c>
      <c r="R148" s="190">
        <f>Q148*H148</f>
        <v>0.018299999999999997</v>
      </c>
      <c r="S148" s="190">
        <v>0</v>
      </c>
      <c r="T148" s="19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2" t="s">
        <v>187</v>
      </c>
      <c r="AT148" s="192" t="s">
        <v>157</v>
      </c>
      <c r="AU148" s="192" t="s">
        <v>84</v>
      </c>
      <c r="AY148" s="14" t="s">
        <v>156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4" t="s">
        <v>84</v>
      </c>
      <c r="BK148" s="193">
        <f>ROUND(I148*H148,2)</f>
        <v>0</v>
      </c>
      <c r="BL148" s="14" t="s">
        <v>187</v>
      </c>
      <c r="BM148" s="192" t="s">
        <v>271</v>
      </c>
    </row>
    <row r="149" spans="1:47" s="2" customFormat="1" ht="11.25">
      <c r="A149" s="31"/>
      <c r="B149" s="32"/>
      <c r="C149" s="33"/>
      <c r="D149" s="194" t="s">
        <v>164</v>
      </c>
      <c r="E149" s="33"/>
      <c r="F149" s="195" t="s">
        <v>222</v>
      </c>
      <c r="G149" s="33"/>
      <c r="H149" s="33"/>
      <c r="I149" s="196"/>
      <c r="J149" s="33"/>
      <c r="K149" s="33"/>
      <c r="L149" s="36"/>
      <c r="M149" s="197"/>
      <c r="N149" s="198"/>
      <c r="O149" s="68"/>
      <c r="P149" s="68"/>
      <c r="Q149" s="68"/>
      <c r="R149" s="68"/>
      <c r="S149" s="68"/>
      <c r="T149" s="69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T149" s="14" t="s">
        <v>164</v>
      </c>
      <c r="AU149" s="14" t="s">
        <v>84</v>
      </c>
    </row>
    <row r="150" spans="1:65" s="2" customFormat="1" ht="49.15" customHeight="1">
      <c r="A150" s="31"/>
      <c r="B150" s="32"/>
      <c r="C150" s="210" t="s">
        <v>8</v>
      </c>
      <c r="D150" s="210" t="s">
        <v>223</v>
      </c>
      <c r="E150" s="211" t="s">
        <v>224</v>
      </c>
      <c r="F150" s="212" t="s">
        <v>225</v>
      </c>
      <c r="G150" s="213" t="s">
        <v>200</v>
      </c>
      <c r="H150" s="214">
        <v>67.1</v>
      </c>
      <c r="I150" s="215"/>
      <c r="J150" s="216">
        <f>ROUND(I150*H150,2)</f>
        <v>0</v>
      </c>
      <c r="K150" s="212" t="s">
        <v>161</v>
      </c>
      <c r="L150" s="217"/>
      <c r="M150" s="218" t="s">
        <v>1</v>
      </c>
      <c r="N150" s="219" t="s">
        <v>42</v>
      </c>
      <c r="O150" s="68"/>
      <c r="P150" s="190">
        <f>O150*H150</f>
        <v>0</v>
      </c>
      <c r="Q150" s="190">
        <v>0.0026</v>
      </c>
      <c r="R150" s="190">
        <f>Q150*H150</f>
        <v>0.17445999999999998</v>
      </c>
      <c r="S150" s="190">
        <v>0</v>
      </c>
      <c r="T150" s="191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2" t="s">
        <v>226</v>
      </c>
      <c r="AT150" s="192" t="s">
        <v>223</v>
      </c>
      <c r="AU150" s="192" t="s">
        <v>84</v>
      </c>
      <c r="AY150" s="14" t="s">
        <v>156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4" t="s">
        <v>84</v>
      </c>
      <c r="BK150" s="193">
        <f>ROUND(I150*H150,2)</f>
        <v>0</v>
      </c>
      <c r="BL150" s="14" t="s">
        <v>187</v>
      </c>
      <c r="BM150" s="192" t="s">
        <v>272</v>
      </c>
    </row>
    <row r="151" spans="2:51" s="12" customFormat="1" ht="11.25">
      <c r="B151" s="199"/>
      <c r="C151" s="200"/>
      <c r="D151" s="201" t="s">
        <v>175</v>
      </c>
      <c r="E151" s="200"/>
      <c r="F151" s="202" t="s">
        <v>228</v>
      </c>
      <c r="G151" s="200"/>
      <c r="H151" s="203">
        <v>67.1</v>
      </c>
      <c r="I151" s="204"/>
      <c r="J151" s="200"/>
      <c r="K151" s="200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175</v>
      </c>
      <c r="AU151" s="209" t="s">
        <v>84</v>
      </c>
      <c r="AV151" s="12" t="s">
        <v>86</v>
      </c>
      <c r="AW151" s="12" t="s">
        <v>4</v>
      </c>
      <c r="AX151" s="12" t="s">
        <v>84</v>
      </c>
      <c r="AY151" s="209" t="s">
        <v>156</v>
      </c>
    </row>
    <row r="152" spans="1:65" s="2" customFormat="1" ht="21.75" customHeight="1">
      <c r="A152" s="31"/>
      <c r="B152" s="32"/>
      <c r="C152" s="181" t="s">
        <v>229</v>
      </c>
      <c r="D152" s="181" t="s">
        <v>157</v>
      </c>
      <c r="E152" s="182" t="s">
        <v>230</v>
      </c>
      <c r="F152" s="183" t="s">
        <v>231</v>
      </c>
      <c r="G152" s="184" t="s">
        <v>232</v>
      </c>
      <c r="H152" s="185">
        <v>33.5</v>
      </c>
      <c r="I152" s="186"/>
      <c r="J152" s="187">
        <f>ROUND(I152*H152,2)</f>
        <v>0</v>
      </c>
      <c r="K152" s="183" t="s">
        <v>161</v>
      </c>
      <c r="L152" s="36"/>
      <c r="M152" s="188" t="s">
        <v>1</v>
      </c>
      <c r="N152" s="189" t="s">
        <v>42</v>
      </c>
      <c r="O152" s="68"/>
      <c r="P152" s="190">
        <f>O152*H152</f>
        <v>0</v>
      </c>
      <c r="Q152" s="190">
        <v>0</v>
      </c>
      <c r="R152" s="190">
        <f>Q152*H152</f>
        <v>0</v>
      </c>
      <c r="S152" s="190">
        <v>0.0003</v>
      </c>
      <c r="T152" s="191">
        <f>S152*H152</f>
        <v>0.01005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2" t="s">
        <v>187</v>
      </c>
      <c r="AT152" s="192" t="s">
        <v>157</v>
      </c>
      <c r="AU152" s="192" t="s">
        <v>84</v>
      </c>
      <c r="AY152" s="14" t="s">
        <v>156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4" t="s">
        <v>84</v>
      </c>
      <c r="BK152" s="193">
        <f>ROUND(I152*H152,2)</f>
        <v>0</v>
      </c>
      <c r="BL152" s="14" t="s">
        <v>187</v>
      </c>
      <c r="BM152" s="192" t="s">
        <v>273</v>
      </c>
    </row>
    <row r="153" spans="1:47" s="2" customFormat="1" ht="11.25">
      <c r="A153" s="31"/>
      <c r="B153" s="32"/>
      <c r="C153" s="33"/>
      <c r="D153" s="194" t="s">
        <v>164</v>
      </c>
      <c r="E153" s="33"/>
      <c r="F153" s="195" t="s">
        <v>234</v>
      </c>
      <c r="G153" s="33"/>
      <c r="H153" s="33"/>
      <c r="I153" s="196"/>
      <c r="J153" s="33"/>
      <c r="K153" s="33"/>
      <c r="L153" s="36"/>
      <c r="M153" s="197"/>
      <c r="N153" s="198"/>
      <c r="O153" s="68"/>
      <c r="P153" s="68"/>
      <c r="Q153" s="68"/>
      <c r="R153" s="68"/>
      <c r="S153" s="68"/>
      <c r="T153" s="69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T153" s="14" t="s">
        <v>164</v>
      </c>
      <c r="AU153" s="14" t="s">
        <v>84</v>
      </c>
    </row>
    <row r="154" spans="1:65" s="2" customFormat="1" ht="16.5" customHeight="1">
      <c r="A154" s="31"/>
      <c r="B154" s="32"/>
      <c r="C154" s="181" t="s">
        <v>235</v>
      </c>
      <c r="D154" s="181" t="s">
        <v>157</v>
      </c>
      <c r="E154" s="182" t="s">
        <v>236</v>
      </c>
      <c r="F154" s="183" t="s">
        <v>237</v>
      </c>
      <c r="G154" s="184" t="s">
        <v>232</v>
      </c>
      <c r="H154" s="185">
        <v>33.5</v>
      </c>
      <c r="I154" s="186"/>
      <c r="J154" s="187">
        <f>ROUND(I154*H154,2)</f>
        <v>0</v>
      </c>
      <c r="K154" s="183" t="s">
        <v>161</v>
      </c>
      <c r="L154" s="36"/>
      <c r="M154" s="188" t="s">
        <v>1</v>
      </c>
      <c r="N154" s="189" t="s">
        <v>42</v>
      </c>
      <c r="O154" s="68"/>
      <c r="P154" s="190">
        <f>O154*H154</f>
        <v>0</v>
      </c>
      <c r="Q154" s="190">
        <v>1E-05</v>
      </c>
      <c r="R154" s="190">
        <f>Q154*H154</f>
        <v>0.000335</v>
      </c>
      <c r="S154" s="190">
        <v>0</v>
      </c>
      <c r="T154" s="191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2" t="s">
        <v>187</v>
      </c>
      <c r="AT154" s="192" t="s">
        <v>157</v>
      </c>
      <c r="AU154" s="192" t="s">
        <v>84</v>
      </c>
      <c r="AY154" s="14" t="s">
        <v>156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4" t="s">
        <v>84</v>
      </c>
      <c r="BK154" s="193">
        <f>ROUND(I154*H154,2)</f>
        <v>0</v>
      </c>
      <c r="BL154" s="14" t="s">
        <v>187</v>
      </c>
      <c r="BM154" s="192" t="s">
        <v>274</v>
      </c>
    </row>
    <row r="155" spans="1:47" s="2" customFormat="1" ht="11.25">
      <c r="A155" s="31"/>
      <c r="B155" s="32"/>
      <c r="C155" s="33"/>
      <c r="D155" s="194" t="s">
        <v>164</v>
      </c>
      <c r="E155" s="33"/>
      <c r="F155" s="195" t="s">
        <v>239</v>
      </c>
      <c r="G155" s="33"/>
      <c r="H155" s="33"/>
      <c r="I155" s="196"/>
      <c r="J155" s="33"/>
      <c r="K155" s="33"/>
      <c r="L155" s="36"/>
      <c r="M155" s="197"/>
      <c r="N155" s="198"/>
      <c r="O155" s="68"/>
      <c r="P155" s="68"/>
      <c r="Q155" s="68"/>
      <c r="R155" s="68"/>
      <c r="S155" s="68"/>
      <c r="T155" s="69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T155" s="14" t="s">
        <v>164</v>
      </c>
      <c r="AU155" s="14" t="s">
        <v>84</v>
      </c>
    </row>
    <row r="156" spans="1:65" s="2" customFormat="1" ht="16.5" customHeight="1">
      <c r="A156" s="31"/>
      <c r="B156" s="32"/>
      <c r="C156" s="210" t="s">
        <v>240</v>
      </c>
      <c r="D156" s="210" t="s">
        <v>223</v>
      </c>
      <c r="E156" s="211" t="s">
        <v>241</v>
      </c>
      <c r="F156" s="212" t="s">
        <v>242</v>
      </c>
      <c r="G156" s="213" t="s">
        <v>232</v>
      </c>
      <c r="H156" s="214">
        <v>34.17</v>
      </c>
      <c r="I156" s="215"/>
      <c r="J156" s="216">
        <f>ROUND(I156*H156,2)</f>
        <v>0</v>
      </c>
      <c r="K156" s="212" t="s">
        <v>161</v>
      </c>
      <c r="L156" s="217"/>
      <c r="M156" s="218" t="s">
        <v>1</v>
      </c>
      <c r="N156" s="219" t="s">
        <v>42</v>
      </c>
      <c r="O156" s="68"/>
      <c r="P156" s="190">
        <f>O156*H156</f>
        <v>0</v>
      </c>
      <c r="Q156" s="190">
        <v>8E-05</v>
      </c>
      <c r="R156" s="190">
        <f>Q156*H156</f>
        <v>0.0027336000000000005</v>
      </c>
      <c r="S156" s="190">
        <v>0</v>
      </c>
      <c r="T156" s="191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2" t="s">
        <v>226</v>
      </c>
      <c r="AT156" s="192" t="s">
        <v>223</v>
      </c>
      <c r="AU156" s="192" t="s">
        <v>84</v>
      </c>
      <c r="AY156" s="14" t="s">
        <v>156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4" t="s">
        <v>84</v>
      </c>
      <c r="BK156" s="193">
        <f>ROUND(I156*H156,2)</f>
        <v>0</v>
      </c>
      <c r="BL156" s="14" t="s">
        <v>187</v>
      </c>
      <c r="BM156" s="192" t="s">
        <v>275</v>
      </c>
    </row>
    <row r="157" spans="2:51" s="12" customFormat="1" ht="11.25">
      <c r="B157" s="199"/>
      <c r="C157" s="200"/>
      <c r="D157" s="201" t="s">
        <v>175</v>
      </c>
      <c r="E157" s="200"/>
      <c r="F157" s="202" t="s">
        <v>244</v>
      </c>
      <c r="G157" s="200"/>
      <c r="H157" s="203">
        <v>34.17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175</v>
      </c>
      <c r="AU157" s="209" t="s">
        <v>84</v>
      </c>
      <c r="AV157" s="12" t="s">
        <v>86</v>
      </c>
      <c r="AW157" s="12" t="s">
        <v>4</v>
      </c>
      <c r="AX157" s="12" t="s">
        <v>84</v>
      </c>
      <c r="AY157" s="209" t="s">
        <v>156</v>
      </c>
    </row>
    <row r="158" spans="1:65" s="2" customFormat="1" ht="16.5" customHeight="1">
      <c r="A158" s="31"/>
      <c r="B158" s="32"/>
      <c r="C158" s="181" t="s">
        <v>187</v>
      </c>
      <c r="D158" s="181" t="s">
        <v>157</v>
      </c>
      <c r="E158" s="182" t="s">
        <v>245</v>
      </c>
      <c r="F158" s="183" t="s">
        <v>246</v>
      </c>
      <c r="G158" s="184" t="s">
        <v>232</v>
      </c>
      <c r="H158" s="185">
        <v>1.9</v>
      </c>
      <c r="I158" s="186"/>
      <c r="J158" s="187">
        <f>ROUND(I158*H158,2)</f>
        <v>0</v>
      </c>
      <c r="K158" s="183" t="s">
        <v>161</v>
      </c>
      <c r="L158" s="36"/>
      <c r="M158" s="188" t="s">
        <v>1</v>
      </c>
      <c r="N158" s="189" t="s">
        <v>42</v>
      </c>
      <c r="O158" s="68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2" t="s">
        <v>187</v>
      </c>
      <c r="AT158" s="192" t="s">
        <v>157</v>
      </c>
      <c r="AU158" s="192" t="s">
        <v>84</v>
      </c>
      <c r="AY158" s="14" t="s">
        <v>156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4" t="s">
        <v>84</v>
      </c>
      <c r="BK158" s="193">
        <f>ROUND(I158*H158,2)</f>
        <v>0</v>
      </c>
      <c r="BL158" s="14" t="s">
        <v>187</v>
      </c>
      <c r="BM158" s="192" t="s">
        <v>276</v>
      </c>
    </row>
    <row r="159" spans="1:47" s="2" customFormat="1" ht="11.25">
      <c r="A159" s="31"/>
      <c r="B159" s="32"/>
      <c r="C159" s="33"/>
      <c r="D159" s="194" t="s">
        <v>164</v>
      </c>
      <c r="E159" s="33"/>
      <c r="F159" s="195" t="s">
        <v>248</v>
      </c>
      <c r="G159" s="33"/>
      <c r="H159" s="33"/>
      <c r="I159" s="196"/>
      <c r="J159" s="33"/>
      <c r="K159" s="33"/>
      <c r="L159" s="36"/>
      <c r="M159" s="197"/>
      <c r="N159" s="198"/>
      <c r="O159" s="68"/>
      <c r="P159" s="68"/>
      <c r="Q159" s="68"/>
      <c r="R159" s="68"/>
      <c r="S159" s="68"/>
      <c r="T159" s="69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4" t="s">
        <v>164</v>
      </c>
      <c r="AU159" s="14" t="s">
        <v>84</v>
      </c>
    </row>
    <row r="160" spans="1:65" s="2" customFormat="1" ht="16.5" customHeight="1">
      <c r="A160" s="31"/>
      <c r="B160" s="32"/>
      <c r="C160" s="210" t="s">
        <v>249</v>
      </c>
      <c r="D160" s="210" t="s">
        <v>223</v>
      </c>
      <c r="E160" s="211" t="s">
        <v>250</v>
      </c>
      <c r="F160" s="212" t="s">
        <v>251</v>
      </c>
      <c r="G160" s="213" t="s">
        <v>232</v>
      </c>
      <c r="H160" s="214">
        <v>0.918</v>
      </c>
      <c r="I160" s="215"/>
      <c r="J160" s="216">
        <f>ROUND(I160*H160,2)</f>
        <v>0</v>
      </c>
      <c r="K160" s="212" t="s">
        <v>161</v>
      </c>
      <c r="L160" s="217"/>
      <c r="M160" s="218" t="s">
        <v>1</v>
      </c>
      <c r="N160" s="219" t="s">
        <v>42</v>
      </c>
      <c r="O160" s="68"/>
      <c r="P160" s="190">
        <f>O160*H160</f>
        <v>0</v>
      </c>
      <c r="Q160" s="190">
        <v>0.00017</v>
      </c>
      <c r="R160" s="190">
        <f>Q160*H160</f>
        <v>0.00015606000000000002</v>
      </c>
      <c r="S160" s="190">
        <v>0</v>
      </c>
      <c r="T160" s="191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2" t="s">
        <v>226</v>
      </c>
      <c r="AT160" s="192" t="s">
        <v>223</v>
      </c>
      <c r="AU160" s="192" t="s">
        <v>84</v>
      </c>
      <c r="AY160" s="14" t="s">
        <v>156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4" t="s">
        <v>84</v>
      </c>
      <c r="BK160" s="193">
        <f>ROUND(I160*H160,2)</f>
        <v>0</v>
      </c>
      <c r="BL160" s="14" t="s">
        <v>187</v>
      </c>
      <c r="BM160" s="192" t="s">
        <v>277</v>
      </c>
    </row>
    <row r="161" spans="2:51" s="12" customFormat="1" ht="11.25">
      <c r="B161" s="199"/>
      <c r="C161" s="200"/>
      <c r="D161" s="201" t="s">
        <v>175</v>
      </c>
      <c r="E161" s="200"/>
      <c r="F161" s="202" t="s">
        <v>253</v>
      </c>
      <c r="G161" s="200"/>
      <c r="H161" s="203">
        <v>0.918</v>
      </c>
      <c r="I161" s="204"/>
      <c r="J161" s="200"/>
      <c r="K161" s="200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175</v>
      </c>
      <c r="AU161" s="209" t="s">
        <v>84</v>
      </c>
      <c r="AV161" s="12" t="s">
        <v>86</v>
      </c>
      <c r="AW161" s="12" t="s">
        <v>4</v>
      </c>
      <c r="AX161" s="12" t="s">
        <v>84</v>
      </c>
      <c r="AY161" s="209" t="s">
        <v>156</v>
      </c>
    </row>
    <row r="162" spans="1:65" s="2" customFormat="1" ht="44.25" customHeight="1">
      <c r="A162" s="31"/>
      <c r="B162" s="32"/>
      <c r="C162" s="181" t="s">
        <v>254</v>
      </c>
      <c r="D162" s="181" t="s">
        <v>157</v>
      </c>
      <c r="E162" s="182" t="s">
        <v>255</v>
      </c>
      <c r="F162" s="183" t="s">
        <v>256</v>
      </c>
      <c r="G162" s="184" t="s">
        <v>257</v>
      </c>
      <c r="H162" s="220"/>
      <c r="I162" s="186"/>
      <c r="J162" s="187">
        <f>ROUND(I162*H162,2)</f>
        <v>0</v>
      </c>
      <c r="K162" s="183" t="s">
        <v>161</v>
      </c>
      <c r="L162" s="36"/>
      <c r="M162" s="188" t="s">
        <v>1</v>
      </c>
      <c r="N162" s="189" t="s">
        <v>42</v>
      </c>
      <c r="O162" s="68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2" t="s">
        <v>187</v>
      </c>
      <c r="AT162" s="192" t="s">
        <v>157</v>
      </c>
      <c r="AU162" s="192" t="s">
        <v>84</v>
      </c>
      <c r="AY162" s="14" t="s">
        <v>156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4" t="s">
        <v>84</v>
      </c>
      <c r="BK162" s="193">
        <f>ROUND(I162*H162,2)</f>
        <v>0</v>
      </c>
      <c r="BL162" s="14" t="s">
        <v>187</v>
      </c>
      <c r="BM162" s="192" t="s">
        <v>278</v>
      </c>
    </row>
    <row r="163" spans="1:47" s="2" customFormat="1" ht="11.25">
      <c r="A163" s="31"/>
      <c r="B163" s="32"/>
      <c r="C163" s="33"/>
      <c r="D163" s="194" t="s">
        <v>164</v>
      </c>
      <c r="E163" s="33"/>
      <c r="F163" s="195" t="s">
        <v>259</v>
      </c>
      <c r="G163" s="33"/>
      <c r="H163" s="33"/>
      <c r="I163" s="196"/>
      <c r="J163" s="33"/>
      <c r="K163" s="33"/>
      <c r="L163" s="36"/>
      <c r="M163" s="221"/>
      <c r="N163" s="222"/>
      <c r="O163" s="223"/>
      <c r="P163" s="223"/>
      <c r="Q163" s="223"/>
      <c r="R163" s="223"/>
      <c r="S163" s="223"/>
      <c r="T163" s="224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T163" s="14" t="s">
        <v>164</v>
      </c>
      <c r="AU163" s="14" t="s">
        <v>84</v>
      </c>
    </row>
    <row r="164" spans="1:31" s="2" customFormat="1" ht="6.95" customHeight="1">
      <c r="A164" s="31"/>
      <c r="B164" s="51"/>
      <c r="C164" s="52"/>
      <c r="D164" s="52"/>
      <c r="E164" s="52"/>
      <c r="F164" s="52"/>
      <c r="G164" s="52"/>
      <c r="H164" s="52"/>
      <c r="I164" s="52"/>
      <c r="J164" s="52"/>
      <c r="K164" s="52"/>
      <c r="L164" s="36"/>
      <c r="M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</row>
  </sheetData>
  <sheetProtection algorithmName="SHA-512" hashValue="UlpFNyst8+LKhlkopJrc4GO+PdjiMu4enmTg6ds6Gym4yo5Ek5/u1FQVHXSRyCdOhDMGbjPcz/GmGDpCrRmcDQ==" saltValue="K26o0oRaigzjhHRg3TAMxwjzeBSfxpyL8PUhtYjIQIJr2v1/yB2EWyQdWLecQR1LVCI2qF1CvTt4Fc/WdYehDQ==" spinCount="100000" sheet="1" objects="1" scenarios="1" formatColumns="0" formatRows="0" autoFilter="0"/>
  <autoFilter ref="C122:K163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hyperlinks>
    <hyperlink ref="F126" r:id="rId1" display="https://podminky.urs.cz/item/CS_URS_2024_01/997013211"/>
    <hyperlink ref="F128" r:id="rId2" display="https://podminky.urs.cz/item/CS_URS_2024_01/997013501"/>
    <hyperlink ref="F130" r:id="rId3" display="https://podminky.urs.cz/item/CS_URS_2024_01/997013509"/>
    <hyperlink ref="F133" r:id="rId4" display="https://podminky.urs.cz/item/CS_URS_2024_01/997013813"/>
    <hyperlink ref="F136" r:id="rId5" display="https://podminky.urs.cz/item/CS_URS_2024_01/766491851"/>
    <hyperlink ref="F138" r:id="rId6" display="https://podminky.urs.cz/item/CS_URS_2024_01/766825821"/>
    <hyperlink ref="F141" r:id="rId7" display="https://podminky.urs.cz/item/CS_URS_2024_01/776111115"/>
    <hyperlink ref="F143" r:id="rId8" display="https://podminky.urs.cz/item/CS_URS_2024_01/776121112"/>
    <hyperlink ref="F145" r:id="rId9" display="https://podminky.urs.cz/item/CS_URS_2024_01/776141112"/>
    <hyperlink ref="F147" r:id="rId10" display="https://podminky.urs.cz/item/CS_URS_2024_01/776201812"/>
    <hyperlink ref="F149" r:id="rId11" display="https://podminky.urs.cz/item/CS_URS_2024_01/776221111"/>
    <hyperlink ref="F153" r:id="rId12" display="https://podminky.urs.cz/item/CS_URS_2024_01/776410811"/>
    <hyperlink ref="F155" r:id="rId13" display="https://podminky.urs.cz/item/CS_URS_2024_01/776421111"/>
    <hyperlink ref="F159" r:id="rId14" display="https://podminky.urs.cz/item/CS_URS_2024_01/776421312"/>
    <hyperlink ref="F163" r:id="rId15" display="https://podminky.urs.cz/item/CS_URS_2024_01/998776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4" t="s">
        <v>97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7"/>
      <c r="AT3" s="14" t="s">
        <v>86</v>
      </c>
    </row>
    <row r="4" spans="2:46" s="1" customFormat="1" ht="24.95" customHeight="1">
      <c r="B4" s="17"/>
      <c r="D4" s="114" t="s">
        <v>128</v>
      </c>
      <c r="L4" s="17"/>
      <c r="M4" s="115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16" t="s">
        <v>16</v>
      </c>
      <c r="L6" s="17"/>
    </row>
    <row r="7" spans="2:12" s="1" customFormat="1" ht="26.25" customHeight="1">
      <c r="B7" s="17"/>
      <c r="E7" s="271" t="str">
        <f>'Rekapitulace stavby'!K6</f>
        <v>VÝMĚNA NÁŠLAPNÝCH VRSTEV, VÝMALBA S VÝMĚNA DVEŘÍ V ZŠ A MŠ V KOPŘIVNICI</v>
      </c>
      <c r="F7" s="272"/>
      <c r="G7" s="272"/>
      <c r="H7" s="272"/>
      <c r="L7" s="17"/>
    </row>
    <row r="8" spans="2:12" s="1" customFormat="1" ht="12" customHeight="1">
      <c r="B8" s="17"/>
      <c r="D8" s="116" t="s">
        <v>129</v>
      </c>
      <c r="L8" s="17"/>
    </row>
    <row r="9" spans="1:31" s="2" customFormat="1" ht="16.5" customHeight="1">
      <c r="A9" s="31"/>
      <c r="B9" s="36"/>
      <c r="C9" s="31"/>
      <c r="D9" s="31"/>
      <c r="E9" s="271" t="s">
        <v>130</v>
      </c>
      <c r="F9" s="273"/>
      <c r="G9" s="273"/>
      <c r="H9" s="273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6" t="s">
        <v>131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274" t="s">
        <v>279</v>
      </c>
      <c r="F11" s="273"/>
      <c r="G11" s="273"/>
      <c r="H11" s="273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6" t="s">
        <v>18</v>
      </c>
      <c r="E13" s="31"/>
      <c r="F13" s="107" t="s">
        <v>1</v>
      </c>
      <c r="G13" s="31"/>
      <c r="H13" s="31"/>
      <c r="I13" s="116" t="s">
        <v>19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6" t="s">
        <v>20</v>
      </c>
      <c r="E14" s="31"/>
      <c r="F14" s="107" t="s">
        <v>21</v>
      </c>
      <c r="G14" s="31"/>
      <c r="H14" s="31"/>
      <c r="I14" s="116" t="s">
        <v>22</v>
      </c>
      <c r="J14" s="117" t="str">
        <f>'Rekapitulace stavby'!AN8</f>
        <v>27. 3. 2024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6" t="s">
        <v>24</v>
      </c>
      <c r="E16" s="31"/>
      <c r="F16" s="31"/>
      <c r="G16" s="31"/>
      <c r="H16" s="31"/>
      <c r="I16" s="116" t="s">
        <v>25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26</v>
      </c>
      <c r="F17" s="31"/>
      <c r="G17" s="31"/>
      <c r="H17" s="31"/>
      <c r="I17" s="116" t="s">
        <v>27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6" t="s">
        <v>28</v>
      </c>
      <c r="E19" s="31"/>
      <c r="F19" s="31"/>
      <c r="G19" s="31"/>
      <c r="H19" s="31"/>
      <c r="I19" s="116" t="s">
        <v>25</v>
      </c>
      <c r="J19" s="27" t="str">
        <f>'Rekapitulace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75" t="str">
        <f>'Rekapitulace stavby'!E14</f>
        <v>Vyplň údaj</v>
      </c>
      <c r="F20" s="276"/>
      <c r="G20" s="276"/>
      <c r="H20" s="276"/>
      <c r="I20" s="116" t="s">
        <v>27</v>
      </c>
      <c r="J20" s="27" t="str">
        <f>'Rekapitulace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6" t="s">
        <v>30</v>
      </c>
      <c r="E22" s="31"/>
      <c r="F22" s="31"/>
      <c r="G22" s="31"/>
      <c r="H22" s="31"/>
      <c r="I22" s="116" t="s">
        <v>25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31</v>
      </c>
      <c r="F23" s="31"/>
      <c r="G23" s="31"/>
      <c r="H23" s="31"/>
      <c r="I23" s="116" t="s">
        <v>27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6" t="s">
        <v>33</v>
      </c>
      <c r="E25" s="31"/>
      <c r="F25" s="31"/>
      <c r="G25" s="31"/>
      <c r="H25" s="31"/>
      <c r="I25" s="116" t="s">
        <v>25</v>
      </c>
      <c r="J25" s="107" t="s">
        <v>34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35</v>
      </c>
      <c r="F26" s="31"/>
      <c r="G26" s="31"/>
      <c r="H26" s="31"/>
      <c r="I26" s="116" t="s">
        <v>27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6" t="s">
        <v>36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18"/>
      <c r="B29" s="119"/>
      <c r="C29" s="118"/>
      <c r="D29" s="118"/>
      <c r="E29" s="277" t="s">
        <v>1</v>
      </c>
      <c r="F29" s="277"/>
      <c r="G29" s="277"/>
      <c r="H29" s="277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1"/>
      <c r="E31" s="121"/>
      <c r="F31" s="121"/>
      <c r="G31" s="121"/>
      <c r="H31" s="121"/>
      <c r="I31" s="121"/>
      <c r="J31" s="121"/>
      <c r="K31" s="12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2" t="s">
        <v>37</v>
      </c>
      <c r="E32" s="31"/>
      <c r="F32" s="31"/>
      <c r="G32" s="31"/>
      <c r="H32" s="31"/>
      <c r="I32" s="31"/>
      <c r="J32" s="123">
        <f>ROUND(J123,2)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1"/>
      <c r="E33" s="121"/>
      <c r="F33" s="121"/>
      <c r="G33" s="121"/>
      <c r="H33" s="121"/>
      <c r="I33" s="121"/>
      <c r="J33" s="121"/>
      <c r="K33" s="12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4" t="s">
        <v>39</v>
      </c>
      <c r="G34" s="31"/>
      <c r="H34" s="31"/>
      <c r="I34" s="124" t="s">
        <v>38</v>
      </c>
      <c r="J34" s="124" t="s">
        <v>40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5" t="s">
        <v>41</v>
      </c>
      <c r="E35" s="116" t="s">
        <v>42</v>
      </c>
      <c r="F35" s="126">
        <f>ROUND((SUM(BE123:BE163)),2)</f>
        <v>0</v>
      </c>
      <c r="G35" s="31"/>
      <c r="H35" s="31"/>
      <c r="I35" s="127">
        <v>0.21</v>
      </c>
      <c r="J35" s="126">
        <f>ROUND(((SUM(BE123:BE163))*I35),2)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6" t="s">
        <v>43</v>
      </c>
      <c r="F36" s="126">
        <f>ROUND((SUM(BF123:BF163)),2)</f>
        <v>0</v>
      </c>
      <c r="G36" s="31"/>
      <c r="H36" s="31"/>
      <c r="I36" s="127">
        <v>0.12</v>
      </c>
      <c r="J36" s="126">
        <f>ROUND(((SUM(BF123:BF163))*I36),2)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6" t="s">
        <v>44</v>
      </c>
      <c r="F37" s="126">
        <f>ROUND((SUM(BG123:BG163)),2)</f>
        <v>0</v>
      </c>
      <c r="G37" s="31"/>
      <c r="H37" s="31"/>
      <c r="I37" s="127">
        <v>0.21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16" t="s">
        <v>45</v>
      </c>
      <c r="F38" s="126">
        <f>ROUND((SUM(BH123:BH163)),2)</f>
        <v>0</v>
      </c>
      <c r="G38" s="31"/>
      <c r="H38" s="31"/>
      <c r="I38" s="127">
        <v>0.12</v>
      </c>
      <c r="J38" s="126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6" t="s">
        <v>46</v>
      </c>
      <c r="F39" s="126">
        <f>ROUND((SUM(BI123:BI163)),2)</f>
        <v>0</v>
      </c>
      <c r="G39" s="31"/>
      <c r="H39" s="31"/>
      <c r="I39" s="127">
        <v>0</v>
      </c>
      <c r="J39" s="126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28"/>
      <c r="D41" s="129" t="s">
        <v>47</v>
      </c>
      <c r="E41" s="130"/>
      <c r="F41" s="130"/>
      <c r="G41" s="131" t="s">
        <v>48</v>
      </c>
      <c r="H41" s="132" t="s">
        <v>49</v>
      </c>
      <c r="I41" s="130"/>
      <c r="J41" s="133">
        <f>SUM(J32:J39)</f>
        <v>0</v>
      </c>
      <c r="K41" s="134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35" t="s">
        <v>50</v>
      </c>
      <c r="E50" s="136"/>
      <c r="F50" s="136"/>
      <c r="G50" s="135" t="s">
        <v>51</v>
      </c>
      <c r="H50" s="136"/>
      <c r="I50" s="136"/>
      <c r="J50" s="136"/>
      <c r="K50" s="136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7" t="s">
        <v>52</v>
      </c>
      <c r="E61" s="138"/>
      <c r="F61" s="139" t="s">
        <v>53</v>
      </c>
      <c r="G61" s="137" t="s">
        <v>52</v>
      </c>
      <c r="H61" s="138"/>
      <c r="I61" s="138"/>
      <c r="J61" s="140" t="s">
        <v>53</v>
      </c>
      <c r="K61" s="138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35" t="s">
        <v>54</v>
      </c>
      <c r="E65" s="141"/>
      <c r="F65" s="141"/>
      <c r="G65" s="135" t="s">
        <v>55</v>
      </c>
      <c r="H65" s="141"/>
      <c r="I65" s="141"/>
      <c r="J65" s="141"/>
      <c r="K65" s="14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7" t="s">
        <v>52</v>
      </c>
      <c r="E76" s="138"/>
      <c r="F76" s="139" t="s">
        <v>53</v>
      </c>
      <c r="G76" s="137" t="s">
        <v>52</v>
      </c>
      <c r="H76" s="138"/>
      <c r="I76" s="138"/>
      <c r="J76" s="140" t="s">
        <v>53</v>
      </c>
      <c r="K76" s="138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133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6.25" customHeight="1">
      <c r="A85" s="31"/>
      <c r="B85" s="32"/>
      <c r="C85" s="33"/>
      <c r="D85" s="33"/>
      <c r="E85" s="278" t="str">
        <f>E7</f>
        <v>VÝMĚNA NÁŠLAPNÝCH VRSTEV, VÝMALBA S VÝMĚNA DVEŘÍ V ZŠ A MŠ V KOPŘIVNICI</v>
      </c>
      <c r="F85" s="279"/>
      <c r="G85" s="279"/>
      <c r="H85" s="279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>
      <c r="B86" s="18"/>
      <c r="C86" s="26" t="s">
        <v>129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78" t="s">
        <v>130</v>
      </c>
      <c r="F87" s="280"/>
      <c r="G87" s="280"/>
      <c r="H87" s="280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131</v>
      </c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31" t="str">
        <f>E11</f>
        <v>01-21 - Místnost č. 21</v>
      </c>
      <c r="F89" s="280"/>
      <c r="G89" s="280"/>
      <c r="H89" s="280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20</v>
      </c>
      <c r="D91" s="33"/>
      <c r="E91" s="33"/>
      <c r="F91" s="24" t="str">
        <f>F14</f>
        <v xml:space="preserve"> </v>
      </c>
      <c r="G91" s="33"/>
      <c r="H91" s="33"/>
      <c r="I91" s="26" t="s">
        <v>22</v>
      </c>
      <c r="J91" s="63" t="str">
        <f>IF(J14="","",J14)</f>
        <v>27. 3. 2024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24</v>
      </c>
      <c r="D93" s="33"/>
      <c r="E93" s="33"/>
      <c r="F93" s="24" t="str">
        <f>E17</f>
        <v>Město Kopřivnice</v>
      </c>
      <c r="G93" s="33"/>
      <c r="H93" s="33"/>
      <c r="I93" s="26" t="s">
        <v>30</v>
      </c>
      <c r="J93" s="29" t="str">
        <f>E23</f>
        <v>Ing. Jan Stuchlík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28</v>
      </c>
      <c r="D94" s="33"/>
      <c r="E94" s="33"/>
      <c r="F94" s="24" t="str">
        <f>IF(E20="","",E20)</f>
        <v>Vyplň údaj</v>
      </c>
      <c r="G94" s="33"/>
      <c r="H94" s="33"/>
      <c r="I94" s="26" t="s">
        <v>33</v>
      </c>
      <c r="J94" s="29" t="str">
        <f>E26</f>
        <v>Ladislav Pekárek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46" t="s">
        <v>134</v>
      </c>
      <c r="D96" s="147"/>
      <c r="E96" s="147"/>
      <c r="F96" s="147"/>
      <c r="G96" s="147"/>
      <c r="H96" s="147"/>
      <c r="I96" s="147"/>
      <c r="J96" s="148" t="s">
        <v>135</v>
      </c>
      <c r="K96" s="147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49" t="s">
        <v>136</v>
      </c>
      <c r="D98" s="33"/>
      <c r="E98" s="33"/>
      <c r="F98" s="33"/>
      <c r="G98" s="33"/>
      <c r="H98" s="33"/>
      <c r="I98" s="33"/>
      <c r="J98" s="81">
        <f>J123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137</v>
      </c>
    </row>
    <row r="99" spans="2:12" s="9" customFormat="1" ht="24.95" customHeight="1">
      <c r="B99" s="150"/>
      <c r="C99" s="151"/>
      <c r="D99" s="152" t="s">
        <v>138</v>
      </c>
      <c r="E99" s="153"/>
      <c r="F99" s="153"/>
      <c r="G99" s="153"/>
      <c r="H99" s="153"/>
      <c r="I99" s="153"/>
      <c r="J99" s="154">
        <f>J124</f>
        <v>0</v>
      </c>
      <c r="K99" s="151"/>
      <c r="L99" s="155"/>
    </row>
    <row r="100" spans="2:12" s="9" customFormat="1" ht="24.95" customHeight="1">
      <c r="B100" s="150"/>
      <c r="C100" s="151"/>
      <c r="D100" s="152" t="s">
        <v>139</v>
      </c>
      <c r="E100" s="153"/>
      <c r="F100" s="153"/>
      <c r="G100" s="153"/>
      <c r="H100" s="153"/>
      <c r="I100" s="153"/>
      <c r="J100" s="154">
        <f>J134</f>
        <v>0</v>
      </c>
      <c r="K100" s="151"/>
      <c r="L100" s="155"/>
    </row>
    <row r="101" spans="2:12" s="9" customFormat="1" ht="24.95" customHeight="1">
      <c r="B101" s="150"/>
      <c r="C101" s="151"/>
      <c r="D101" s="152" t="s">
        <v>140</v>
      </c>
      <c r="E101" s="153"/>
      <c r="F101" s="153"/>
      <c r="G101" s="153"/>
      <c r="H101" s="153"/>
      <c r="I101" s="153"/>
      <c r="J101" s="154">
        <f>J139</f>
        <v>0</v>
      </c>
      <c r="K101" s="151"/>
      <c r="L101" s="155"/>
    </row>
    <row r="102" spans="1:31" s="2" customFormat="1" ht="21.75" customHeight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customHeight="1">
      <c r="A103" s="31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7" spans="1:31" s="2" customFormat="1" ht="6.95" customHeight="1">
      <c r="A107" s="31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5" customHeight="1">
      <c r="A108" s="31"/>
      <c r="B108" s="32"/>
      <c r="C108" s="20" t="s">
        <v>141</v>
      </c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16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6.25" customHeight="1">
      <c r="A111" s="31"/>
      <c r="B111" s="32"/>
      <c r="C111" s="33"/>
      <c r="D111" s="33"/>
      <c r="E111" s="278" t="str">
        <f>E7</f>
        <v>VÝMĚNA NÁŠLAPNÝCH VRSTEV, VÝMALBA S VÝMĚNA DVEŘÍ V ZŠ A MŠ V KOPŘIVNICI</v>
      </c>
      <c r="F111" s="279"/>
      <c r="G111" s="279"/>
      <c r="H111" s="279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2:12" s="1" customFormat="1" ht="12" customHeight="1">
      <c r="B112" s="18"/>
      <c r="C112" s="26" t="s">
        <v>129</v>
      </c>
      <c r="D112" s="19"/>
      <c r="E112" s="19"/>
      <c r="F112" s="19"/>
      <c r="G112" s="19"/>
      <c r="H112" s="19"/>
      <c r="I112" s="19"/>
      <c r="J112" s="19"/>
      <c r="K112" s="19"/>
      <c r="L112" s="17"/>
    </row>
    <row r="113" spans="1:31" s="2" customFormat="1" ht="16.5" customHeight="1">
      <c r="A113" s="31"/>
      <c r="B113" s="32"/>
      <c r="C113" s="33"/>
      <c r="D113" s="33"/>
      <c r="E113" s="278" t="s">
        <v>130</v>
      </c>
      <c r="F113" s="280"/>
      <c r="G113" s="280"/>
      <c r="H113" s="280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131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3"/>
      <c r="D115" s="33"/>
      <c r="E115" s="231" t="str">
        <f>E11</f>
        <v>01-21 - Místnost č. 21</v>
      </c>
      <c r="F115" s="280"/>
      <c r="G115" s="280"/>
      <c r="H115" s="280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20</v>
      </c>
      <c r="D117" s="33"/>
      <c r="E117" s="33"/>
      <c r="F117" s="24" t="str">
        <f>F14</f>
        <v xml:space="preserve"> </v>
      </c>
      <c r="G117" s="33"/>
      <c r="H117" s="33"/>
      <c r="I117" s="26" t="s">
        <v>22</v>
      </c>
      <c r="J117" s="63" t="str">
        <f>IF(J14="","",J14)</f>
        <v>27. 3. 2024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5.2" customHeight="1">
      <c r="A119" s="31"/>
      <c r="B119" s="32"/>
      <c r="C119" s="26" t="s">
        <v>24</v>
      </c>
      <c r="D119" s="33"/>
      <c r="E119" s="33"/>
      <c r="F119" s="24" t="str">
        <f>E17</f>
        <v>Město Kopřivnice</v>
      </c>
      <c r="G119" s="33"/>
      <c r="H119" s="33"/>
      <c r="I119" s="26" t="s">
        <v>30</v>
      </c>
      <c r="J119" s="29" t="str">
        <f>E23</f>
        <v>Ing. Jan Stuchlík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5.2" customHeight="1">
      <c r="A120" s="31"/>
      <c r="B120" s="32"/>
      <c r="C120" s="26" t="s">
        <v>28</v>
      </c>
      <c r="D120" s="33"/>
      <c r="E120" s="33"/>
      <c r="F120" s="24" t="str">
        <f>IF(E20="","",E20)</f>
        <v>Vyplň údaj</v>
      </c>
      <c r="G120" s="33"/>
      <c r="H120" s="33"/>
      <c r="I120" s="26" t="s">
        <v>33</v>
      </c>
      <c r="J120" s="29" t="str">
        <f>E26</f>
        <v>Ladislav Pekárek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0.3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0" customFormat="1" ht="29.25" customHeight="1">
      <c r="A122" s="156"/>
      <c r="B122" s="157"/>
      <c r="C122" s="158" t="s">
        <v>142</v>
      </c>
      <c r="D122" s="159" t="s">
        <v>62</v>
      </c>
      <c r="E122" s="159" t="s">
        <v>58</v>
      </c>
      <c r="F122" s="159" t="s">
        <v>59</v>
      </c>
      <c r="G122" s="159" t="s">
        <v>143</v>
      </c>
      <c r="H122" s="159" t="s">
        <v>144</v>
      </c>
      <c r="I122" s="159" t="s">
        <v>145</v>
      </c>
      <c r="J122" s="159" t="s">
        <v>135</v>
      </c>
      <c r="K122" s="160" t="s">
        <v>146</v>
      </c>
      <c r="L122" s="161"/>
      <c r="M122" s="72" t="s">
        <v>1</v>
      </c>
      <c r="N122" s="73" t="s">
        <v>41</v>
      </c>
      <c r="O122" s="73" t="s">
        <v>147</v>
      </c>
      <c r="P122" s="73" t="s">
        <v>148</v>
      </c>
      <c r="Q122" s="73" t="s">
        <v>149</v>
      </c>
      <c r="R122" s="73" t="s">
        <v>150</v>
      </c>
      <c r="S122" s="73" t="s">
        <v>151</v>
      </c>
      <c r="T122" s="74" t="s">
        <v>152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9" customHeight="1">
      <c r="A123" s="31"/>
      <c r="B123" s="32"/>
      <c r="C123" s="79" t="s">
        <v>153</v>
      </c>
      <c r="D123" s="33"/>
      <c r="E123" s="33"/>
      <c r="F123" s="33"/>
      <c r="G123" s="33"/>
      <c r="H123" s="33"/>
      <c r="I123" s="33"/>
      <c r="J123" s="162">
        <f>BK123</f>
        <v>0</v>
      </c>
      <c r="K123" s="33"/>
      <c r="L123" s="36"/>
      <c r="M123" s="75"/>
      <c r="N123" s="163"/>
      <c r="O123" s="76"/>
      <c r="P123" s="164">
        <f>P124+P134+P139</f>
        <v>0</v>
      </c>
      <c r="Q123" s="76"/>
      <c r="R123" s="164">
        <f>R124+R134+R139</f>
        <v>0.6601946599999999</v>
      </c>
      <c r="S123" s="76"/>
      <c r="T123" s="165">
        <f>T124+T134+T139</f>
        <v>0.30445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4" t="s">
        <v>76</v>
      </c>
      <c r="AU123" s="14" t="s">
        <v>137</v>
      </c>
      <c r="BK123" s="166">
        <f>BK124+BK134+BK139</f>
        <v>0</v>
      </c>
    </row>
    <row r="124" spans="2:63" s="11" customFormat="1" ht="25.9" customHeight="1">
      <c r="B124" s="167"/>
      <c r="C124" s="168"/>
      <c r="D124" s="169" t="s">
        <v>76</v>
      </c>
      <c r="E124" s="170" t="s">
        <v>154</v>
      </c>
      <c r="F124" s="170" t="s">
        <v>155</v>
      </c>
      <c r="G124" s="168"/>
      <c r="H124" s="168"/>
      <c r="I124" s="171"/>
      <c r="J124" s="172">
        <f>BK124</f>
        <v>0</v>
      </c>
      <c r="K124" s="168"/>
      <c r="L124" s="173"/>
      <c r="M124" s="174"/>
      <c r="N124" s="175"/>
      <c r="O124" s="175"/>
      <c r="P124" s="176">
        <f>SUM(P125:P133)</f>
        <v>0</v>
      </c>
      <c r="Q124" s="175"/>
      <c r="R124" s="176">
        <f>SUM(R125:R133)</f>
        <v>0</v>
      </c>
      <c r="S124" s="175"/>
      <c r="T124" s="177">
        <f>SUM(T125:T133)</f>
        <v>0</v>
      </c>
      <c r="AR124" s="178" t="s">
        <v>84</v>
      </c>
      <c r="AT124" s="179" t="s">
        <v>76</v>
      </c>
      <c r="AU124" s="179" t="s">
        <v>77</v>
      </c>
      <c r="AY124" s="178" t="s">
        <v>156</v>
      </c>
      <c r="BK124" s="180">
        <f>SUM(BK125:BK133)</f>
        <v>0</v>
      </c>
    </row>
    <row r="125" spans="1:65" s="2" customFormat="1" ht="37.9" customHeight="1">
      <c r="A125" s="31"/>
      <c r="B125" s="32"/>
      <c r="C125" s="181" t="s">
        <v>84</v>
      </c>
      <c r="D125" s="181" t="s">
        <v>157</v>
      </c>
      <c r="E125" s="182" t="s">
        <v>158</v>
      </c>
      <c r="F125" s="183" t="s">
        <v>159</v>
      </c>
      <c r="G125" s="184" t="s">
        <v>160</v>
      </c>
      <c r="H125" s="185">
        <v>0.304</v>
      </c>
      <c r="I125" s="186"/>
      <c r="J125" s="187">
        <f>ROUND(I125*H125,2)</f>
        <v>0</v>
      </c>
      <c r="K125" s="183" t="s">
        <v>161</v>
      </c>
      <c r="L125" s="36"/>
      <c r="M125" s="188" t="s">
        <v>1</v>
      </c>
      <c r="N125" s="189" t="s">
        <v>42</v>
      </c>
      <c r="O125" s="68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2" t="s">
        <v>162</v>
      </c>
      <c r="AT125" s="192" t="s">
        <v>157</v>
      </c>
      <c r="AU125" s="192" t="s">
        <v>84</v>
      </c>
      <c r="AY125" s="14" t="s">
        <v>156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4" t="s">
        <v>84</v>
      </c>
      <c r="BK125" s="193">
        <f>ROUND(I125*H125,2)</f>
        <v>0</v>
      </c>
      <c r="BL125" s="14" t="s">
        <v>162</v>
      </c>
      <c r="BM125" s="192" t="s">
        <v>280</v>
      </c>
    </row>
    <row r="126" spans="1:47" s="2" customFormat="1" ht="11.25">
      <c r="A126" s="31"/>
      <c r="B126" s="32"/>
      <c r="C126" s="33"/>
      <c r="D126" s="194" t="s">
        <v>164</v>
      </c>
      <c r="E126" s="33"/>
      <c r="F126" s="195" t="s">
        <v>165</v>
      </c>
      <c r="G126" s="33"/>
      <c r="H126" s="33"/>
      <c r="I126" s="196"/>
      <c r="J126" s="33"/>
      <c r="K126" s="33"/>
      <c r="L126" s="36"/>
      <c r="M126" s="197"/>
      <c r="N126" s="198"/>
      <c r="O126" s="68"/>
      <c r="P126" s="68"/>
      <c r="Q126" s="68"/>
      <c r="R126" s="68"/>
      <c r="S126" s="68"/>
      <c r="T126" s="69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4" t="s">
        <v>164</v>
      </c>
      <c r="AU126" s="14" t="s">
        <v>84</v>
      </c>
    </row>
    <row r="127" spans="1:65" s="2" customFormat="1" ht="33" customHeight="1">
      <c r="A127" s="31"/>
      <c r="B127" s="32"/>
      <c r="C127" s="181" t="s">
        <v>86</v>
      </c>
      <c r="D127" s="181" t="s">
        <v>157</v>
      </c>
      <c r="E127" s="182" t="s">
        <v>166</v>
      </c>
      <c r="F127" s="183" t="s">
        <v>167</v>
      </c>
      <c r="G127" s="184" t="s">
        <v>160</v>
      </c>
      <c r="H127" s="185">
        <v>0.304</v>
      </c>
      <c r="I127" s="186"/>
      <c r="J127" s="187">
        <f>ROUND(I127*H127,2)</f>
        <v>0</v>
      </c>
      <c r="K127" s="183" t="s">
        <v>161</v>
      </c>
      <c r="L127" s="36"/>
      <c r="M127" s="188" t="s">
        <v>1</v>
      </c>
      <c r="N127" s="189" t="s">
        <v>42</v>
      </c>
      <c r="O127" s="68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2" t="s">
        <v>162</v>
      </c>
      <c r="AT127" s="192" t="s">
        <v>157</v>
      </c>
      <c r="AU127" s="192" t="s">
        <v>84</v>
      </c>
      <c r="AY127" s="14" t="s">
        <v>156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4" t="s">
        <v>84</v>
      </c>
      <c r="BK127" s="193">
        <f>ROUND(I127*H127,2)</f>
        <v>0</v>
      </c>
      <c r="BL127" s="14" t="s">
        <v>162</v>
      </c>
      <c r="BM127" s="192" t="s">
        <v>281</v>
      </c>
    </row>
    <row r="128" spans="1:47" s="2" customFormat="1" ht="11.25">
      <c r="A128" s="31"/>
      <c r="B128" s="32"/>
      <c r="C128" s="33"/>
      <c r="D128" s="194" t="s">
        <v>164</v>
      </c>
      <c r="E128" s="33"/>
      <c r="F128" s="195" t="s">
        <v>169</v>
      </c>
      <c r="G128" s="33"/>
      <c r="H128" s="33"/>
      <c r="I128" s="196"/>
      <c r="J128" s="33"/>
      <c r="K128" s="33"/>
      <c r="L128" s="36"/>
      <c r="M128" s="197"/>
      <c r="N128" s="198"/>
      <c r="O128" s="68"/>
      <c r="P128" s="68"/>
      <c r="Q128" s="68"/>
      <c r="R128" s="68"/>
      <c r="S128" s="68"/>
      <c r="T128" s="69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4" t="s">
        <v>164</v>
      </c>
      <c r="AU128" s="14" t="s">
        <v>84</v>
      </c>
    </row>
    <row r="129" spans="1:65" s="2" customFormat="1" ht="44.25" customHeight="1">
      <c r="A129" s="31"/>
      <c r="B129" s="32"/>
      <c r="C129" s="181" t="s">
        <v>170</v>
      </c>
      <c r="D129" s="181" t="s">
        <v>157</v>
      </c>
      <c r="E129" s="182" t="s">
        <v>171</v>
      </c>
      <c r="F129" s="183" t="s">
        <v>172</v>
      </c>
      <c r="G129" s="184" t="s">
        <v>160</v>
      </c>
      <c r="H129" s="185">
        <v>4.256</v>
      </c>
      <c r="I129" s="186"/>
      <c r="J129" s="187">
        <f>ROUND(I129*H129,2)</f>
        <v>0</v>
      </c>
      <c r="K129" s="183" t="s">
        <v>161</v>
      </c>
      <c r="L129" s="36"/>
      <c r="M129" s="188" t="s">
        <v>1</v>
      </c>
      <c r="N129" s="189" t="s">
        <v>42</v>
      </c>
      <c r="O129" s="68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2" t="s">
        <v>162</v>
      </c>
      <c r="AT129" s="192" t="s">
        <v>157</v>
      </c>
      <c r="AU129" s="192" t="s">
        <v>84</v>
      </c>
      <c r="AY129" s="14" t="s">
        <v>156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4" t="s">
        <v>84</v>
      </c>
      <c r="BK129" s="193">
        <f>ROUND(I129*H129,2)</f>
        <v>0</v>
      </c>
      <c r="BL129" s="14" t="s">
        <v>162</v>
      </c>
      <c r="BM129" s="192" t="s">
        <v>282</v>
      </c>
    </row>
    <row r="130" spans="1:47" s="2" customFormat="1" ht="11.25">
      <c r="A130" s="31"/>
      <c r="B130" s="32"/>
      <c r="C130" s="33"/>
      <c r="D130" s="194" t="s">
        <v>164</v>
      </c>
      <c r="E130" s="33"/>
      <c r="F130" s="195" t="s">
        <v>174</v>
      </c>
      <c r="G130" s="33"/>
      <c r="H130" s="33"/>
      <c r="I130" s="196"/>
      <c r="J130" s="33"/>
      <c r="K130" s="33"/>
      <c r="L130" s="36"/>
      <c r="M130" s="197"/>
      <c r="N130" s="198"/>
      <c r="O130" s="68"/>
      <c r="P130" s="68"/>
      <c r="Q130" s="68"/>
      <c r="R130" s="68"/>
      <c r="S130" s="68"/>
      <c r="T130" s="69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4" t="s">
        <v>164</v>
      </c>
      <c r="AU130" s="14" t="s">
        <v>84</v>
      </c>
    </row>
    <row r="131" spans="2:51" s="12" customFormat="1" ht="11.25">
      <c r="B131" s="199"/>
      <c r="C131" s="200"/>
      <c r="D131" s="201" t="s">
        <v>175</v>
      </c>
      <c r="E131" s="200"/>
      <c r="F131" s="202" t="s">
        <v>176</v>
      </c>
      <c r="G131" s="200"/>
      <c r="H131" s="203">
        <v>4.256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175</v>
      </c>
      <c r="AU131" s="209" t="s">
        <v>84</v>
      </c>
      <c r="AV131" s="12" t="s">
        <v>86</v>
      </c>
      <c r="AW131" s="12" t="s">
        <v>4</v>
      </c>
      <c r="AX131" s="12" t="s">
        <v>84</v>
      </c>
      <c r="AY131" s="209" t="s">
        <v>156</v>
      </c>
    </row>
    <row r="132" spans="1:65" s="2" customFormat="1" ht="44.25" customHeight="1">
      <c r="A132" s="31"/>
      <c r="B132" s="32"/>
      <c r="C132" s="181" t="s">
        <v>162</v>
      </c>
      <c r="D132" s="181" t="s">
        <v>157</v>
      </c>
      <c r="E132" s="182" t="s">
        <v>177</v>
      </c>
      <c r="F132" s="183" t="s">
        <v>178</v>
      </c>
      <c r="G132" s="184" t="s">
        <v>160</v>
      </c>
      <c r="H132" s="185">
        <v>0.304</v>
      </c>
      <c r="I132" s="186"/>
      <c r="J132" s="187">
        <f>ROUND(I132*H132,2)</f>
        <v>0</v>
      </c>
      <c r="K132" s="183" t="s">
        <v>161</v>
      </c>
      <c r="L132" s="36"/>
      <c r="M132" s="188" t="s">
        <v>1</v>
      </c>
      <c r="N132" s="189" t="s">
        <v>42</v>
      </c>
      <c r="O132" s="68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2" t="s">
        <v>162</v>
      </c>
      <c r="AT132" s="192" t="s">
        <v>157</v>
      </c>
      <c r="AU132" s="192" t="s">
        <v>84</v>
      </c>
      <c r="AY132" s="14" t="s">
        <v>156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4" t="s">
        <v>84</v>
      </c>
      <c r="BK132" s="193">
        <f>ROUND(I132*H132,2)</f>
        <v>0</v>
      </c>
      <c r="BL132" s="14" t="s">
        <v>162</v>
      </c>
      <c r="BM132" s="192" t="s">
        <v>283</v>
      </c>
    </row>
    <row r="133" spans="1:47" s="2" customFormat="1" ht="11.25">
      <c r="A133" s="31"/>
      <c r="B133" s="32"/>
      <c r="C133" s="33"/>
      <c r="D133" s="194" t="s">
        <v>164</v>
      </c>
      <c r="E133" s="33"/>
      <c r="F133" s="195" t="s">
        <v>180</v>
      </c>
      <c r="G133" s="33"/>
      <c r="H133" s="33"/>
      <c r="I133" s="196"/>
      <c r="J133" s="33"/>
      <c r="K133" s="33"/>
      <c r="L133" s="36"/>
      <c r="M133" s="197"/>
      <c r="N133" s="198"/>
      <c r="O133" s="68"/>
      <c r="P133" s="68"/>
      <c r="Q133" s="68"/>
      <c r="R133" s="68"/>
      <c r="S133" s="68"/>
      <c r="T133" s="69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4" t="s">
        <v>164</v>
      </c>
      <c r="AU133" s="14" t="s">
        <v>84</v>
      </c>
    </row>
    <row r="134" spans="2:63" s="11" customFormat="1" ht="25.9" customHeight="1">
      <c r="B134" s="167"/>
      <c r="C134" s="168"/>
      <c r="D134" s="169" t="s">
        <v>76</v>
      </c>
      <c r="E134" s="170" t="s">
        <v>181</v>
      </c>
      <c r="F134" s="170" t="s">
        <v>182</v>
      </c>
      <c r="G134" s="168"/>
      <c r="H134" s="168"/>
      <c r="I134" s="171"/>
      <c r="J134" s="172">
        <f>BK134</f>
        <v>0</v>
      </c>
      <c r="K134" s="168"/>
      <c r="L134" s="173"/>
      <c r="M134" s="174"/>
      <c r="N134" s="175"/>
      <c r="O134" s="175"/>
      <c r="P134" s="176">
        <f>SUM(P135:P138)</f>
        <v>0</v>
      </c>
      <c r="Q134" s="175"/>
      <c r="R134" s="176">
        <f>SUM(R135:R138)</f>
        <v>0</v>
      </c>
      <c r="S134" s="175"/>
      <c r="T134" s="177">
        <f>SUM(T135:T138)</f>
        <v>0.1114</v>
      </c>
      <c r="AR134" s="178" t="s">
        <v>86</v>
      </c>
      <c r="AT134" s="179" t="s">
        <v>76</v>
      </c>
      <c r="AU134" s="179" t="s">
        <v>77</v>
      </c>
      <c r="AY134" s="178" t="s">
        <v>156</v>
      </c>
      <c r="BK134" s="180">
        <f>SUM(BK135:BK138)</f>
        <v>0</v>
      </c>
    </row>
    <row r="135" spans="1:65" s="2" customFormat="1" ht="24.2" customHeight="1">
      <c r="A135" s="31"/>
      <c r="B135" s="32"/>
      <c r="C135" s="181" t="s">
        <v>183</v>
      </c>
      <c r="D135" s="181" t="s">
        <v>157</v>
      </c>
      <c r="E135" s="182" t="s">
        <v>184</v>
      </c>
      <c r="F135" s="183" t="s">
        <v>185</v>
      </c>
      <c r="G135" s="184" t="s">
        <v>186</v>
      </c>
      <c r="H135" s="185">
        <v>1</v>
      </c>
      <c r="I135" s="186"/>
      <c r="J135" s="187">
        <f>ROUND(I135*H135,2)</f>
        <v>0</v>
      </c>
      <c r="K135" s="183" t="s">
        <v>161</v>
      </c>
      <c r="L135" s="36"/>
      <c r="M135" s="188" t="s">
        <v>1</v>
      </c>
      <c r="N135" s="189" t="s">
        <v>42</v>
      </c>
      <c r="O135" s="68"/>
      <c r="P135" s="190">
        <f>O135*H135</f>
        <v>0</v>
      </c>
      <c r="Q135" s="190">
        <v>0</v>
      </c>
      <c r="R135" s="190">
        <f>Q135*H135</f>
        <v>0</v>
      </c>
      <c r="S135" s="190">
        <v>0.001</v>
      </c>
      <c r="T135" s="191">
        <f>S135*H135</f>
        <v>0.001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2" t="s">
        <v>187</v>
      </c>
      <c r="AT135" s="192" t="s">
        <v>157</v>
      </c>
      <c r="AU135" s="192" t="s">
        <v>84</v>
      </c>
      <c r="AY135" s="14" t="s">
        <v>156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4" t="s">
        <v>84</v>
      </c>
      <c r="BK135" s="193">
        <f>ROUND(I135*H135,2)</f>
        <v>0</v>
      </c>
      <c r="BL135" s="14" t="s">
        <v>187</v>
      </c>
      <c r="BM135" s="192" t="s">
        <v>284</v>
      </c>
    </row>
    <row r="136" spans="1:47" s="2" customFormat="1" ht="11.25">
      <c r="A136" s="31"/>
      <c r="B136" s="32"/>
      <c r="C136" s="33"/>
      <c r="D136" s="194" t="s">
        <v>164</v>
      </c>
      <c r="E136" s="33"/>
      <c r="F136" s="195" t="s">
        <v>189</v>
      </c>
      <c r="G136" s="33"/>
      <c r="H136" s="33"/>
      <c r="I136" s="196"/>
      <c r="J136" s="33"/>
      <c r="K136" s="33"/>
      <c r="L136" s="36"/>
      <c r="M136" s="197"/>
      <c r="N136" s="198"/>
      <c r="O136" s="68"/>
      <c r="P136" s="68"/>
      <c r="Q136" s="68"/>
      <c r="R136" s="68"/>
      <c r="S136" s="68"/>
      <c r="T136" s="69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4" t="s">
        <v>164</v>
      </c>
      <c r="AU136" s="14" t="s">
        <v>84</v>
      </c>
    </row>
    <row r="137" spans="1:65" s="2" customFormat="1" ht="21.75" customHeight="1">
      <c r="A137" s="31"/>
      <c r="B137" s="32"/>
      <c r="C137" s="181" t="s">
        <v>190</v>
      </c>
      <c r="D137" s="181" t="s">
        <v>157</v>
      </c>
      <c r="E137" s="182" t="s">
        <v>191</v>
      </c>
      <c r="F137" s="183" t="s">
        <v>192</v>
      </c>
      <c r="G137" s="184" t="s">
        <v>186</v>
      </c>
      <c r="H137" s="185">
        <v>1</v>
      </c>
      <c r="I137" s="186"/>
      <c r="J137" s="187">
        <f>ROUND(I137*H137,2)</f>
        <v>0</v>
      </c>
      <c r="K137" s="183" t="s">
        <v>161</v>
      </c>
      <c r="L137" s="36"/>
      <c r="M137" s="188" t="s">
        <v>1</v>
      </c>
      <c r="N137" s="189" t="s">
        <v>42</v>
      </c>
      <c r="O137" s="68"/>
      <c r="P137" s="190">
        <f>O137*H137</f>
        <v>0</v>
      </c>
      <c r="Q137" s="190">
        <v>0</v>
      </c>
      <c r="R137" s="190">
        <f>Q137*H137</f>
        <v>0</v>
      </c>
      <c r="S137" s="190">
        <v>0.1104</v>
      </c>
      <c r="T137" s="191">
        <f>S137*H137</f>
        <v>0.1104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2" t="s">
        <v>187</v>
      </c>
      <c r="AT137" s="192" t="s">
        <v>157</v>
      </c>
      <c r="AU137" s="192" t="s">
        <v>84</v>
      </c>
      <c r="AY137" s="14" t="s">
        <v>156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4" t="s">
        <v>84</v>
      </c>
      <c r="BK137" s="193">
        <f>ROUND(I137*H137,2)</f>
        <v>0</v>
      </c>
      <c r="BL137" s="14" t="s">
        <v>187</v>
      </c>
      <c r="BM137" s="192" t="s">
        <v>285</v>
      </c>
    </row>
    <row r="138" spans="1:47" s="2" customFormat="1" ht="11.25">
      <c r="A138" s="31"/>
      <c r="B138" s="32"/>
      <c r="C138" s="33"/>
      <c r="D138" s="194" t="s">
        <v>164</v>
      </c>
      <c r="E138" s="33"/>
      <c r="F138" s="195" t="s">
        <v>194</v>
      </c>
      <c r="G138" s="33"/>
      <c r="H138" s="33"/>
      <c r="I138" s="196"/>
      <c r="J138" s="33"/>
      <c r="K138" s="33"/>
      <c r="L138" s="36"/>
      <c r="M138" s="197"/>
      <c r="N138" s="198"/>
      <c r="O138" s="68"/>
      <c r="P138" s="68"/>
      <c r="Q138" s="68"/>
      <c r="R138" s="68"/>
      <c r="S138" s="68"/>
      <c r="T138" s="69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4" t="s">
        <v>164</v>
      </c>
      <c r="AU138" s="14" t="s">
        <v>84</v>
      </c>
    </row>
    <row r="139" spans="2:63" s="11" customFormat="1" ht="25.9" customHeight="1">
      <c r="B139" s="167"/>
      <c r="C139" s="168"/>
      <c r="D139" s="169" t="s">
        <v>76</v>
      </c>
      <c r="E139" s="170" t="s">
        <v>195</v>
      </c>
      <c r="F139" s="170" t="s">
        <v>196</v>
      </c>
      <c r="G139" s="168"/>
      <c r="H139" s="168"/>
      <c r="I139" s="171"/>
      <c r="J139" s="172">
        <f>BK139</f>
        <v>0</v>
      </c>
      <c r="K139" s="168"/>
      <c r="L139" s="173"/>
      <c r="M139" s="174"/>
      <c r="N139" s="175"/>
      <c r="O139" s="175"/>
      <c r="P139" s="176">
        <f>SUM(P140:P163)</f>
        <v>0</v>
      </c>
      <c r="Q139" s="175"/>
      <c r="R139" s="176">
        <f>SUM(R140:R163)</f>
        <v>0.6601946599999999</v>
      </c>
      <c r="S139" s="175"/>
      <c r="T139" s="177">
        <f>SUM(T140:T163)</f>
        <v>0.19305</v>
      </c>
      <c r="AR139" s="178" t="s">
        <v>86</v>
      </c>
      <c r="AT139" s="179" t="s">
        <v>76</v>
      </c>
      <c r="AU139" s="179" t="s">
        <v>77</v>
      </c>
      <c r="AY139" s="178" t="s">
        <v>156</v>
      </c>
      <c r="BK139" s="180">
        <f>SUM(BK140:BK163)</f>
        <v>0</v>
      </c>
    </row>
    <row r="140" spans="1:65" s="2" customFormat="1" ht="33" customHeight="1">
      <c r="A140" s="31"/>
      <c r="B140" s="32"/>
      <c r="C140" s="181" t="s">
        <v>197</v>
      </c>
      <c r="D140" s="181" t="s">
        <v>157</v>
      </c>
      <c r="E140" s="182" t="s">
        <v>198</v>
      </c>
      <c r="F140" s="183" t="s">
        <v>199</v>
      </c>
      <c r="G140" s="184" t="s">
        <v>200</v>
      </c>
      <c r="H140" s="185">
        <v>61</v>
      </c>
      <c r="I140" s="186"/>
      <c r="J140" s="187">
        <f>ROUND(I140*H140,2)</f>
        <v>0</v>
      </c>
      <c r="K140" s="183" t="s">
        <v>161</v>
      </c>
      <c r="L140" s="36"/>
      <c r="M140" s="188" t="s">
        <v>1</v>
      </c>
      <c r="N140" s="189" t="s">
        <v>42</v>
      </c>
      <c r="O140" s="68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2" t="s">
        <v>187</v>
      </c>
      <c r="AT140" s="192" t="s">
        <v>157</v>
      </c>
      <c r="AU140" s="192" t="s">
        <v>84</v>
      </c>
      <c r="AY140" s="14" t="s">
        <v>156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4" t="s">
        <v>84</v>
      </c>
      <c r="BK140" s="193">
        <f>ROUND(I140*H140,2)</f>
        <v>0</v>
      </c>
      <c r="BL140" s="14" t="s">
        <v>187</v>
      </c>
      <c r="BM140" s="192" t="s">
        <v>286</v>
      </c>
    </row>
    <row r="141" spans="1:47" s="2" customFormat="1" ht="11.25">
      <c r="A141" s="31"/>
      <c r="B141" s="32"/>
      <c r="C141" s="33"/>
      <c r="D141" s="194" t="s">
        <v>164</v>
      </c>
      <c r="E141" s="33"/>
      <c r="F141" s="195" t="s">
        <v>202</v>
      </c>
      <c r="G141" s="33"/>
      <c r="H141" s="33"/>
      <c r="I141" s="196"/>
      <c r="J141" s="33"/>
      <c r="K141" s="33"/>
      <c r="L141" s="36"/>
      <c r="M141" s="197"/>
      <c r="N141" s="198"/>
      <c r="O141" s="68"/>
      <c r="P141" s="68"/>
      <c r="Q141" s="68"/>
      <c r="R141" s="68"/>
      <c r="S141" s="68"/>
      <c r="T141" s="69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4" t="s">
        <v>164</v>
      </c>
      <c r="AU141" s="14" t="s">
        <v>84</v>
      </c>
    </row>
    <row r="142" spans="1:65" s="2" customFormat="1" ht="24.2" customHeight="1">
      <c r="A142" s="31"/>
      <c r="B142" s="32"/>
      <c r="C142" s="181" t="s">
        <v>203</v>
      </c>
      <c r="D142" s="181" t="s">
        <v>157</v>
      </c>
      <c r="E142" s="182" t="s">
        <v>204</v>
      </c>
      <c r="F142" s="183" t="s">
        <v>205</v>
      </c>
      <c r="G142" s="184" t="s">
        <v>200</v>
      </c>
      <c r="H142" s="185">
        <v>61</v>
      </c>
      <c r="I142" s="186"/>
      <c r="J142" s="187">
        <f>ROUND(I142*H142,2)</f>
        <v>0</v>
      </c>
      <c r="K142" s="183" t="s">
        <v>161</v>
      </c>
      <c r="L142" s="36"/>
      <c r="M142" s="188" t="s">
        <v>1</v>
      </c>
      <c r="N142" s="189" t="s">
        <v>42</v>
      </c>
      <c r="O142" s="68"/>
      <c r="P142" s="190">
        <f>O142*H142</f>
        <v>0</v>
      </c>
      <c r="Q142" s="190">
        <v>3E-05</v>
      </c>
      <c r="R142" s="190">
        <f>Q142*H142</f>
        <v>0.00183</v>
      </c>
      <c r="S142" s="190">
        <v>0</v>
      </c>
      <c r="T142" s="191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2" t="s">
        <v>187</v>
      </c>
      <c r="AT142" s="192" t="s">
        <v>157</v>
      </c>
      <c r="AU142" s="192" t="s">
        <v>84</v>
      </c>
      <c r="AY142" s="14" t="s">
        <v>156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4" t="s">
        <v>84</v>
      </c>
      <c r="BK142" s="193">
        <f>ROUND(I142*H142,2)</f>
        <v>0</v>
      </c>
      <c r="BL142" s="14" t="s">
        <v>187</v>
      </c>
      <c r="BM142" s="192" t="s">
        <v>287</v>
      </c>
    </row>
    <row r="143" spans="1:47" s="2" customFormat="1" ht="11.25">
      <c r="A143" s="31"/>
      <c r="B143" s="32"/>
      <c r="C143" s="33"/>
      <c r="D143" s="194" t="s">
        <v>164</v>
      </c>
      <c r="E143" s="33"/>
      <c r="F143" s="195" t="s">
        <v>207</v>
      </c>
      <c r="G143" s="33"/>
      <c r="H143" s="33"/>
      <c r="I143" s="196"/>
      <c r="J143" s="33"/>
      <c r="K143" s="33"/>
      <c r="L143" s="36"/>
      <c r="M143" s="197"/>
      <c r="N143" s="198"/>
      <c r="O143" s="68"/>
      <c r="P143" s="68"/>
      <c r="Q143" s="68"/>
      <c r="R143" s="68"/>
      <c r="S143" s="68"/>
      <c r="T143" s="69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4" t="s">
        <v>164</v>
      </c>
      <c r="AU143" s="14" t="s">
        <v>84</v>
      </c>
    </row>
    <row r="144" spans="1:65" s="2" customFormat="1" ht="37.9" customHeight="1">
      <c r="A144" s="31"/>
      <c r="B144" s="32"/>
      <c r="C144" s="181" t="s">
        <v>208</v>
      </c>
      <c r="D144" s="181" t="s">
        <v>157</v>
      </c>
      <c r="E144" s="182" t="s">
        <v>209</v>
      </c>
      <c r="F144" s="183" t="s">
        <v>210</v>
      </c>
      <c r="G144" s="184" t="s">
        <v>200</v>
      </c>
      <c r="H144" s="185">
        <v>61</v>
      </c>
      <c r="I144" s="186"/>
      <c r="J144" s="187">
        <f>ROUND(I144*H144,2)</f>
        <v>0</v>
      </c>
      <c r="K144" s="183" t="s">
        <v>161</v>
      </c>
      <c r="L144" s="36"/>
      <c r="M144" s="188" t="s">
        <v>1</v>
      </c>
      <c r="N144" s="189" t="s">
        <v>42</v>
      </c>
      <c r="O144" s="68"/>
      <c r="P144" s="190">
        <f>O144*H144</f>
        <v>0</v>
      </c>
      <c r="Q144" s="190">
        <v>0.00758</v>
      </c>
      <c r="R144" s="190">
        <f>Q144*H144</f>
        <v>0.46238</v>
      </c>
      <c r="S144" s="190">
        <v>0</v>
      </c>
      <c r="T144" s="19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2" t="s">
        <v>187</v>
      </c>
      <c r="AT144" s="192" t="s">
        <v>157</v>
      </c>
      <c r="AU144" s="192" t="s">
        <v>84</v>
      </c>
      <c r="AY144" s="14" t="s">
        <v>156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4" t="s">
        <v>84</v>
      </c>
      <c r="BK144" s="193">
        <f>ROUND(I144*H144,2)</f>
        <v>0</v>
      </c>
      <c r="BL144" s="14" t="s">
        <v>187</v>
      </c>
      <c r="BM144" s="192" t="s">
        <v>288</v>
      </c>
    </row>
    <row r="145" spans="1:47" s="2" customFormat="1" ht="11.25">
      <c r="A145" s="31"/>
      <c r="B145" s="32"/>
      <c r="C145" s="33"/>
      <c r="D145" s="194" t="s">
        <v>164</v>
      </c>
      <c r="E145" s="33"/>
      <c r="F145" s="195" t="s">
        <v>212</v>
      </c>
      <c r="G145" s="33"/>
      <c r="H145" s="33"/>
      <c r="I145" s="196"/>
      <c r="J145" s="33"/>
      <c r="K145" s="33"/>
      <c r="L145" s="36"/>
      <c r="M145" s="197"/>
      <c r="N145" s="198"/>
      <c r="O145" s="68"/>
      <c r="P145" s="68"/>
      <c r="Q145" s="68"/>
      <c r="R145" s="68"/>
      <c r="S145" s="68"/>
      <c r="T145" s="69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4" t="s">
        <v>164</v>
      </c>
      <c r="AU145" s="14" t="s">
        <v>84</v>
      </c>
    </row>
    <row r="146" spans="1:65" s="2" customFormat="1" ht="24.2" customHeight="1">
      <c r="A146" s="31"/>
      <c r="B146" s="32"/>
      <c r="C146" s="181" t="s">
        <v>213</v>
      </c>
      <c r="D146" s="181" t="s">
        <v>157</v>
      </c>
      <c r="E146" s="182" t="s">
        <v>214</v>
      </c>
      <c r="F146" s="183" t="s">
        <v>215</v>
      </c>
      <c r="G146" s="184" t="s">
        <v>200</v>
      </c>
      <c r="H146" s="185">
        <v>61</v>
      </c>
      <c r="I146" s="186"/>
      <c r="J146" s="187">
        <f>ROUND(I146*H146,2)</f>
        <v>0</v>
      </c>
      <c r="K146" s="183" t="s">
        <v>161</v>
      </c>
      <c r="L146" s="36"/>
      <c r="M146" s="188" t="s">
        <v>1</v>
      </c>
      <c r="N146" s="189" t="s">
        <v>42</v>
      </c>
      <c r="O146" s="68"/>
      <c r="P146" s="190">
        <f>O146*H146</f>
        <v>0</v>
      </c>
      <c r="Q146" s="190">
        <v>0</v>
      </c>
      <c r="R146" s="190">
        <f>Q146*H146</f>
        <v>0</v>
      </c>
      <c r="S146" s="190">
        <v>0.003</v>
      </c>
      <c r="T146" s="191">
        <f>S146*H146</f>
        <v>0.183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2" t="s">
        <v>187</v>
      </c>
      <c r="AT146" s="192" t="s">
        <v>157</v>
      </c>
      <c r="AU146" s="192" t="s">
        <v>84</v>
      </c>
      <c r="AY146" s="14" t="s">
        <v>156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4" t="s">
        <v>84</v>
      </c>
      <c r="BK146" s="193">
        <f>ROUND(I146*H146,2)</f>
        <v>0</v>
      </c>
      <c r="BL146" s="14" t="s">
        <v>187</v>
      </c>
      <c r="BM146" s="192" t="s">
        <v>289</v>
      </c>
    </row>
    <row r="147" spans="1:47" s="2" customFormat="1" ht="11.25">
      <c r="A147" s="31"/>
      <c r="B147" s="32"/>
      <c r="C147" s="33"/>
      <c r="D147" s="194" t="s">
        <v>164</v>
      </c>
      <c r="E147" s="33"/>
      <c r="F147" s="195" t="s">
        <v>217</v>
      </c>
      <c r="G147" s="33"/>
      <c r="H147" s="33"/>
      <c r="I147" s="196"/>
      <c r="J147" s="33"/>
      <c r="K147" s="33"/>
      <c r="L147" s="36"/>
      <c r="M147" s="197"/>
      <c r="N147" s="198"/>
      <c r="O147" s="68"/>
      <c r="P147" s="68"/>
      <c r="Q147" s="68"/>
      <c r="R147" s="68"/>
      <c r="S147" s="68"/>
      <c r="T147" s="69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4" t="s">
        <v>164</v>
      </c>
      <c r="AU147" s="14" t="s">
        <v>84</v>
      </c>
    </row>
    <row r="148" spans="1:65" s="2" customFormat="1" ht="24.2" customHeight="1">
      <c r="A148" s="31"/>
      <c r="B148" s="32"/>
      <c r="C148" s="181" t="s">
        <v>218</v>
      </c>
      <c r="D148" s="181" t="s">
        <v>157</v>
      </c>
      <c r="E148" s="182" t="s">
        <v>219</v>
      </c>
      <c r="F148" s="183" t="s">
        <v>220</v>
      </c>
      <c r="G148" s="184" t="s">
        <v>200</v>
      </c>
      <c r="H148" s="185">
        <v>61</v>
      </c>
      <c r="I148" s="186"/>
      <c r="J148" s="187">
        <f>ROUND(I148*H148,2)</f>
        <v>0</v>
      </c>
      <c r="K148" s="183" t="s">
        <v>161</v>
      </c>
      <c r="L148" s="36"/>
      <c r="M148" s="188" t="s">
        <v>1</v>
      </c>
      <c r="N148" s="189" t="s">
        <v>42</v>
      </c>
      <c r="O148" s="68"/>
      <c r="P148" s="190">
        <f>O148*H148</f>
        <v>0</v>
      </c>
      <c r="Q148" s="190">
        <v>0.0003</v>
      </c>
      <c r="R148" s="190">
        <f>Q148*H148</f>
        <v>0.018299999999999997</v>
      </c>
      <c r="S148" s="190">
        <v>0</v>
      </c>
      <c r="T148" s="19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2" t="s">
        <v>187</v>
      </c>
      <c r="AT148" s="192" t="s">
        <v>157</v>
      </c>
      <c r="AU148" s="192" t="s">
        <v>84</v>
      </c>
      <c r="AY148" s="14" t="s">
        <v>156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4" t="s">
        <v>84</v>
      </c>
      <c r="BK148" s="193">
        <f>ROUND(I148*H148,2)</f>
        <v>0</v>
      </c>
      <c r="BL148" s="14" t="s">
        <v>187</v>
      </c>
      <c r="BM148" s="192" t="s">
        <v>290</v>
      </c>
    </row>
    <row r="149" spans="1:47" s="2" customFormat="1" ht="11.25">
      <c r="A149" s="31"/>
      <c r="B149" s="32"/>
      <c r="C149" s="33"/>
      <c r="D149" s="194" t="s">
        <v>164</v>
      </c>
      <c r="E149" s="33"/>
      <c r="F149" s="195" t="s">
        <v>222</v>
      </c>
      <c r="G149" s="33"/>
      <c r="H149" s="33"/>
      <c r="I149" s="196"/>
      <c r="J149" s="33"/>
      <c r="K149" s="33"/>
      <c r="L149" s="36"/>
      <c r="M149" s="197"/>
      <c r="N149" s="198"/>
      <c r="O149" s="68"/>
      <c r="P149" s="68"/>
      <c r="Q149" s="68"/>
      <c r="R149" s="68"/>
      <c r="S149" s="68"/>
      <c r="T149" s="69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T149" s="14" t="s">
        <v>164</v>
      </c>
      <c r="AU149" s="14" t="s">
        <v>84</v>
      </c>
    </row>
    <row r="150" spans="1:65" s="2" customFormat="1" ht="49.15" customHeight="1">
      <c r="A150" s="31"/>
      <c r="B150" s="32"/>
      <c r="C150" s="210" t="s">
        <v>8</v>
      </c>
      <c r="D150" s="210" t="s">
        <v>223</v>
      </c>
      <c r="E150" s="211" t="s">
        <v>224</v>
      </c>
      <c r="F150" s="212" t="s">
        <v>225</v>
      </c>
      <c r="G150" s="213" t="s">
        <v>200</v>
      </c>
      <c r="H150" s="214">
        <v>67.1</v>
      </c>
      <c r="I150" s="215"/>
      <c r="J150" s="216">
        <f>ROUND(I150*H150,2)</f>
        <v>0</v>
      </c>
      <c r="K150" s="212" t="s">
        <v>161</v>
      </c>
      <c r="L150" s="217"/>
      <c r="M150" s="218" t="s">
        <v>1</v>
      </c>
      <c r="N150" s="219" t="s">
        <v>42</v>
      </c>
      <c r="O150" s="68"/>
      <c r="P150" s="190">
        <f>O150*H150</f>
        <v>0</v>
      </c>
      <c r="Q150" s="190">
        <v>0.0026</v>
      </c>
      <c r="R150" s="190">
        <f>Q150*H150</f>
        <v>0.17445999999999998</v>
      </c>
      <c r="S150" s="190">
        <v>0</v>
      </c>
      <c r="T150" s="191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2" t="s">
        <v>226</v>
      </c>
      <c r="AT150" s="192" t="s">
        <v>223</v>
      </c>
      <c r="AU150" s="192" t="s">
        <v>84</v>
      </c>
      <c r="AY150" s="14" t="s">
        <v>156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4" t="s">
        <v>84</v>
      </c>
      <c r="BK150" s="193">
        <f>ROUND(I150*H150,2)</f>
        <v>0</v>
      </c>
      <c r="BL150" s="14" t="s">
        <v>187</v>
      </c>
      <c r="BM150" s="192" t="s">
        <v>291</v>
      </c>
    </row>
    <row r="151" spans="2:51" s="12" customFormat="1" ht="11.25">
      <c r="B151" s="199"/>
      <c r="C151" s="200"/>
      <c r="D151" s="201" t="s">
        <v>175</v>
      </c>
      <c r="E151" s="200"/>
      <c r="F151" s="202" t="s">
        <v>228</v>
      </c>
      <c r="G151" s="200"/>
      <c r="H151" s="203">
        <v>67.1</v>
      </c>
      <c r="I151" s="204"/>
      <c r="J151" s="200"/>
      <c r="K151" s="200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175</v>
      </c>
      <c r="AU151" s="209" t="s">
        <v>84</v>
      </c>
      <c r="AV151" s="12" t="s">
        <v>86</v>
      </c>
      <c r="AW151" s="12" t="s">
        <v>4</v>
      </c>
      <c r="AX151" s="12" t="s">
        <v>84</v>
      </c>
      <c r="AY151" s="209" t="s">
        <v>156</v>
      </c>
    </row>
    <row r="152" spans="1:65" s="2" customFormat="1" ht="21.75" customHeight="1">
      <c r="A152" s="31"/>
      <c r="B152" s="32"/>
      <c r="C152" s="181" t="s">
        <v>229</v>
      </c>
      <c r="D152" s="181" t="s">
        <v>157</v>
      </c>
      <c r="E152" s="182" t="s">
        <v>230</v>
      </c>
      <c r="F152" s="183" t="s">
        <v>231</v>
      </c>
      <c r="G152" s="184" t="s">
        <v>232</v>
      </c>
      <c r="H152" s="185">
        <v>33.5</v>
      </c>
      <c r="I152" s="186"/>
      <c r="J152" s="187">
        <f>ROUND(I152*H152,2)</f>
        <v>0</v>
      </c>
      <c r="K152" s="183" t="s">
        <v>161</v>
      </c>
      <c r="L152" s="36"/>
      <c r="M152" s="188" t="s">
        <v>1</v>
      </c>
      <c r="N152" s="189" t="s">
        <v>42</v>
      </c>
      <c r="O152" s="68"/>
      <c r="P152" s="190">
        <f>O152*H152</f>
        <v>0</v>
      </c>
      <c r="Q152" s="190">
        <v>0</v>
      </c>
      <c r="R152" s="190">
        <f>Q152*H152</f>
        <v>0</v>
      </c>
      <c r="S152" s="190">
        <v>0.0003</v>
      </c>
      <c r="T152" s="191">
        <f>S152*H152</f>
        <v>0.01005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2" t="s">
        <v>187</v>
      </c>
      <c r="AT152" s="192" t="s">
        <v>157</v>
      </c>
      <c r="AU152" s="192" t="s">
        <v>84</v>
      </c>
      <c r="AY152" s="14" t="s">
        <v>156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4" t="s">
        <v>84</v>
      </c>
      <c r="BK152" s="193">
        <f>ROUND(I152*H152,2)</f>
        <v>0</v>
      </c>
      <c r="BL152" s="14" t="s">
        <v>187</v>
      </c>
      <c r="BM152" s="192" t="s">
        <v>292</v>
      </c>
    </row>
    <row r="153" spans="1:47" s="2" customFormat="1" ht="11.25">
      <c r="A153" s="31"/>
      <c r="B153" s="32"/>
      <c r="C153" s="33"/>
      <c r="D153" s="194" t="s">
        <v>164</v>
      </c>
      <c r="E153" s="33"/>
      <c r="F153" s="195" t="s">
        <v>234</v>
      </c>
      <c r="G153" s="33"/>
      <c r="H153" s="33"/>
      <c r="I153" s="196"/>
      <c r="J153" s="33"/>
      <c r="K153" s="33"/>
      <c r="L153" s="36"/>
      <c r="M153" s="197"/>
      <c r="N153" s="198"/>
      <c r="O153" s="68"/>
      <c r="P153" s="68"/>
      <c r="Q153" s="68"/>
      <c r="R153" s="68"/>
      <c r="S153" s="68"/>
      <c r="T153" s="69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T153" s="14" t="s">
        <v>164</v>
      </c>
      <c r="AU153" s="14" t="s">
        <v>84</v>
      </c>
    </row>
    <row r="154" spans="1:65" s="2" customFormat="1" ht="16.5" customHeight="1">
      <c r="A154" s="31"/>
      <c r="B154" s="32"/>
      <c r="C154" s="181" t="s">
        <v>235</v>
      </c>
      <c r="D154" s="181" t="s">
        <v>157</v>
      </c>
      <c r="E154" s="182" t="s">
        <v>236</v>
      </c>
      <c r="F154" s="183" t="s">
        <v>237</v>
      </c>
      <c r="G154" s="184" t="s">
        <v>232</v>
      </c>
      <c r="H154" s="185">
        <v>33.5</v>
      </c>
      <c r="I154" s="186"/>
      <c r="J154" s="187">
        <f>ROUND(I154*H154,2)</f>
        <v>0</v>
      </c>
      <c r="K154" s="183" t="s">
        <v>161</v>
      </c>
      <c r="L154" s="36"/>
      <c r="M154" s="188" t="s">
        <v>1</v>
      </c>
      <c r="N154" s="189" t="s">
        <v>42</v>
      </c>
      <c r="O154" s="68"/>
      <c r="P154" s="190">
        <f>O154*H154</f>
        <v>0</v>
      </c>
      <c r="Q154" s="190">
        <v>1E-05</v>
      </c>
      <c r="R154" s="190">
        <f>Q154*H154</f>
        <v>0.000335</v>
      </c>
      <c r="S154" s="190">
        <v>0</v>
      </c>
      <c r="T154" s="191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2" t="s">
        <v>187</v>
      </c>
      <c r="AT154" s="192" t="s">
        <v>157</v>
      </c>
      <c r="AU154" s="192" t="s">
        <v>84</v>
      </c>
      <c r="AY154" s="14" t="s">
        <v>156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4" t="s">
        <v>84</v>
      </c>
      <c r="BK154" s="193">
        <f>ROUND(I154*H154,2)</f>
        <v>0</v>
      </c>
      <c r="BL154" s="14" t="s">
        <v>187</v>
      </c>
      <c r="BM154" s="192" t="s">
        <v>293</v>
      </c>
    </row>
    <row r="155" spans="1:47" s="2" customFormat="1" ht="11.25">
      <c r="A155" s="31"/>
      <c r="B155" s="32"/>
      <c r="C155" s="33"/>
      <c r="D155" s="194" t="s">
        <v>164</v>
      </c>
      <c r="E155" s="33"/>
      <c r="F155" s="195" t="s">
        <v>239</v>
      </c>
      <c r="G155" s="33"/>
      <c r="H155" s="33"/>
      <c r="I155" s="196"/>
      <c r="J155" s="33"/>
      <c r="K155" s="33"/>
      <c r="L155" s="36"/>
      <c r="M155" s="197"/>
      <c r="N155" s="198"/>
      <c r="O155" s="68"/>
      <c r="P155" s="68"/>
      <c r="Q155" s="68"/>
      <c r="R155" s="68"/>
      <c r="S155" s="68"/>
      <c r="T155" s="69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T155" s="14" t="s">
        <v>164</v>
      </c>
      <c r="AU155" s="14" t="s">
        <v>84</v>
      </c>
    </row>
    <row r="156" spans="1:65" s="2" customFormat="1" ht="16.5" customHeight="1">
      <c r="A156" s="31"/>
      <c r="B156" s="32"/>
      <c r="C156" s="210" t="s">
        <v>240</v>
      </c>
      <c r="D156" s="210" t="s">
        <v>223</v>
      </c>
      <c r="E156" s="211" t="s">
        <v>241</v>
      </c>
      <c r="F156" s="212" t="s">
        <v>242</v>
      </c>
      <c r="G156" s="213" t="s">
        <v>232</v>
      </c>
      <c r="H156" s="214">
        <v>34.17</v>
      </c>
      <c r="I156" s="215"/>
      <c r="J156" s="216">
        <f>ROUND(I156*H156,2)</f>
        <v>0</v>
      </c>
      <c r="K156" s="212" t="s">
        <v>161</v>
      </c>
      <c r="L156" s="217"/>
      <c r="M156" s="218" t="s">
        <v>1</v>
      </c>
      <c r="N156" s="219" t="s">
        <v>42</v>
      </c>
      <c r="O156" s="68"/>
      <c r="P156" s="190">
        <f>O156*H156</f>
        <v>0</v>
      </c>
      <c r="Q156" s="190">
        <v>8E-05</v>
      </c>
      <c r="R156" s="190">
        <f>Q156*H156</f>
        <v>0.0027336000000000005</v>
      </c>
      <c r="S156" s="190">
        <v>0</v>
      </c>
      <c r="T156" s="191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2" t="s">
        <v>226</v>
      </c>
      <c r="AT156" s="192" t="s">
        <v>223</v>
      </c>
      <c r="AU156" s="192" t="s">
        <v>84</v>
      </c>
      <c r="AY156" s="14" t="s">
        <v>156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4" t="s">
        <v>84</v>
      </c>
      <c r="BK156" s="193">
        <f>ROUND(I156*H156,2)</f>
        <v>0</v>
      </c>
      <c r="BL156" s="14" t="s">
        <v>187</v>
      </c>
      <c r="BM156" s="192" t="s">
        <v>294</v>
      </c>
    </row>
    <row r="157" spans="2:51" s="12" customFormat="1" ht="11.25">
      <c r="B157" s="199"/>
      <c r="C157" s="200"/>
      <c r="D157" s="201" t="s">
        <v>175</v>
      </c>
      <c r="E157" s="200"/>
      <c r="F157" s="202" t="s">
        <v>244</v>
      </c>
      <c r="G157" s="200"/>
      <c r="H157" s="203">
        <v>34.17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175</v>
      </c>
      <c r="AU157" s="209" t="s">
        <v>84</v>
      </c>
      <c r="AV157" s="12" t="s">
        <v>86</v>
      </c>
      <c r="AW157" s="12" t="s">
        <v>4</v>
      </c>
      <c r="AX157" s="12" t="s">
        <v>84</v>
      </c>
      <c r="AY157" s="209" t="s">
        <v>156</v>
      </c>
    </row>
    <row r="158" spans="1:65" s="2" customFormat="1" ht="16.5" customHeight="1">
      <c r="A158" s="31"/>
      <c r="B158" s="32"/>
      <c r="C158" s="181" t="s">
        <v>187</v>
      </c>
      <c r="D158" s="181" t="s">
        <v>157</v>
      </c>
      <c r="E158" s="182" t="s">
        <v>245</v>
      </c>
      <c r="F158" s="183" t="s">
        <v>246</v>
      </c>
      <c r="G158" s="184" t="s">
        <v>232</v>
      </c>
      <c r="H158" s="185">
        <v>0.9</v>
      </c>
      <c r="I158" s="186"/>
      <c r="J158" s="187">
        <f>ROUND(I158*H158,2)</f>
        <v>0</v>
      </c>
      <c r="K158" s="183" t="s">
        <v>161</v>
      </c>
      <c r="L158" s="36"/>
      <c r="M158" s="188" t="s">
        <v>1</v>
      </c>
      <c r="N158" s="189" t="s">
        <v>42</v>
      </c>
      <c r="O158" s="68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2" t="s">
        <v>187</v>
      </c>
      <c r="AT158" s="192" t="s">
        <v>157</v>
      </c>
      <c r="AU158" s="192" t="s">
        <v>84</v>
      </c>
      <c r="AY158" s="14" t="s">
        <v>156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4" t="s">
        <v>84</v>
      </c>
      <c r="BK158" s="193">
        <f>ROUND(I158*H158,2)</f>
        <v>0</v>
      </c>
      <c r="BL158" s="14" t="s">
        <v>187</v>
      </c>
      <c r="BM158" s="192" t="s">
        <v>295</v>
      </c>
    </row>
    <row r="159" spans="1:47" s="2" customFormat="1" ht="11.25">
      <c r="A159" s="31"/>
      <c r="B159" s="32"/>
      <c r="C159" s="33"/>
      <c r="D159" s="194" t="s">
        <v>164</v>
      </c>
      <c r="E159" s="33"/>
      <c r="F159" s="195" t="s">
        <v>248</v>
      </c>
      <c r="G159" s="33"/>
      <c r="H159" s="33"/>
      <c r="I159" s="196"/>
      <c r="J159" s="33"/>
      <c r="K159" s="33"/>
      <c r="L159" s="36"/>
      <c r="M159" s="197"/>
      <c r="N159" s="198"/>
      <c r="O159" s="68"/>
      <c r="P159" s="68"/>
      <c r="Q159" s="68"/>
      <c r="R159" s="68"/>
      <c r="S159" s="68"/>
      <c r="T159" s="69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4" t="s">
        <v>164</v>
      </c>
      <c r="AU159" s="14" t="s">
        <v>84</v>
      </c>
    </row>
    <row r="160" spans="1:65" s="2" customFormat="1" ht="16.5" customHeight="1">
      <c r="A160" s="31"/>
      <c r="B160" s="32"/>
      <c r="C160" s="210" t="s">
        <v>249</v>
      </c>
      <c r="D160" s="210" t="s">
        <v>223</v>
      </c>
      <c r="E160" s="211" t="s">
        <v>250</v>
      </c>
      <c r="F160" s="212" t="s">
        <v>251</v>
      </c>
      <c r="G160" s="213" t="s">
        <v>232</v>
      </c>
      <c r="H160" s="214">
        <v>0.918</v>
      </c>
      <c r="I160" s="215"/>
      <c r="J160" s="216">
        <f>ROUND(I160*H160,2)</f>
        <v>0</v>
      </c>
      <c r="K160" s="212" t="s">
        <v>161</v>
      </c>
      <c r="L160" s="217"/>
      <c r="M160" s="218" t="s">
        <v>1</v>
      </c>
      <c r="N160" s="219" t="s">
        <v>42</v>
      </c>
      <c r="O160" s="68"/>
      <c r="P160" s="190">
        <f>O160*H160</f>
        <v>0</v>
      </c>
      <c r="Q160" s="190">
        <v>0.00017</v>
      </c>
      <c r="R160" s="190">
        <f>Q160*H160</f>
        <v>0.00015606000000000002</v>
      </c>
      <c r="S160" s="190">
        <v>0</v>
      </c>
      <c r="T160" s="191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2" t="s">
        <v>226</v>
      </c>
      <c r="AT160" s="192" t="s">
        <v>223</v>
      </c>
      <c r="AU160" s="192" t="s">
        <v>84</v>
      </c>
      <c r="AY160" s="14" t="s">
        <v>156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4" t="s">
        <v>84</v>
      </c>
      <c r="BK160" s="193">
        <f>ROUND(I160*H160,2)</f>
        <v>0</v>
      </c>
      <c r="BL160" s="14" t="s">
        <v>187</v>
      </c>
      <c r="BM160" s="192" t="s">
        <v>296</v>
      </c>
    </row>
    <row r="161" spans="2:51" s="12" customFormat="1" ht="11.25">
      <c r="B161" s="199"/>
      <c r="C161" s="200"/>
      <c r="D161" s="201" t="s">
        <v>175</v>
      </c>
      <c r="E161" s="200"/>
      <c r="F161" s="202" t="s">
        <v>253</v>
      </c>
      <c r="G161" s="200"/>
      <c r="H161" s="203">
        <v>0.918</v>
      </c>
      <c r="I161" s="204"/>
      <c r="J161" s="200"/>
      <c r="K161" s="200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175</v>
      </c>
      <c r="AU161" s="209" t="s">
        <v>84</v>
      </c>
      <c r="AV161" s="12" t="s">
        <v>86</v>
      </c>
      <c r="AW161" s="12" t="s">
        <v>4</v>
      </c>
      <c r="AX161" s="12" t="s">
        <v>84</v>
      </c>
      <c r="AY161" s="209" t="s">
        <v>156</v>
      </c>
    </row>
    <row r="162" spans="1:65" s="2" customFormat="1" ht="44.25" customHeight="1">
      <c r="A162" s="31"/>
      <c r="B162" s="32"/>
      <c r="C162" s="181" t="s">
        <v>254</v>
      </c>
      <c r="D162" s="181" t="s">
        <v>157</v>
      </c>
      <c r="E162" s="182" t="s">
        <v>255</v>
      </c>
      <c r="F162" s="183" t="s">
        <v>256</v>
      </c>
      <c r="G162" s="184" t="s">
        <v>257</v>
      </c>
      <c r="H162" s="220"/>
      <c r="I162" s="186"/>
      <c r="J162" s="187">
        <f>ROUND(I162*H162,2)</f>
        <v>0</v>
      </c>
      <c r="K162" s="183" t="s">
        <v>161</v>
      </c>
      <c r="L162" s="36"/>
      <c r="M162" s="188" t="s">
        <v>1</v>
      </c>
      <c r="N162" s="189" t="s">
        <v>42</v>
      </c>
      <c r="O162" s="68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2" t="s">
        <v>187</v>
      </c>
      <c r="AT162" s="192" t="s">
        <v>157</v>
      </c>
      <c r="AU162" s="192" t="s">
        <v>84</v>
      </c>
      <c r="AY162" s="14" t="s">
        <v>156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4" t="s">
        <v>84</v>
      </c>
      <c r="BK162" s="193">
        <f>ROUND(I162*H162,2)</f>
        <v>0</v>
      </c>
      <c r="BL162" s="14" t="s">
        <v>187</v>
      </c>
      <c r="BM162" s="192" t="s">
        <v>297</v>
      </c>
    </row>
    <row r="163" spans="1:47" s="2" customFormat="1" ht="11.25">
      <c r="A163" s="31"/>
      <c r="B163" s="32"/>
      <c r="C163" s="33"/>
      <c r="D163" s="194" t="s">
        <v>164</v>
      </c>
      <c r="E163" s="33"/>
      <c r="F163" s="195" t="s">
        <v>259</v>
      </c>
      <c r="G163" s="33"/>
      <c r="H163" s="33"/>
      <c r="I163" s="196"/>
      <c r="J163" s="33"/>
      <c r="K163" s="33"/>
      <c r="L163" s="36"/>
      <c r="M163" s="221"/>
      <c r="N163" s="222"/>
      <c r="O163" s="223"/>
      <c r="P163" s="223"/>
      <c r="Q163" s="223"/>
      <c r="R163" s="223"/>
      <c r="S163" s="223"/>
      <c r="T163" s="224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T163" s="14" t="s">
        <v>164</v>
      </c>
      <c r="AU163" s="14" t="s">
        <v>84</v>
      </c>
    </row>
    <row r="164" spans="1:31" s="2" customFormat="1" ht="6.95" customHeight="1">
      <c r="A164" s="31"/>
      <c r="B164" s="51"/>
      <c r="C164" s="52"/>
      <c r="D164" s="52"/>
      <c r="E164" s="52"/>
      <c r="F164" s="52"/>
      <c r="G164" s="52"/>
      <c r="H164" s="52"/>
      <c r="I164" s="52"/>
      <c r="J164" s="52"/>
      <c r="K164" s="52"/>
      <c r="L164" s="36"/>
      <c r="M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</row>
  </sheetData>
  <sheetProtection algorithmName="SHA-512" hashValue="krs31Kf6t9MzlyoI5vRc4uzqhKKWvPwZq7sjL994nBl73dFW/u805Ec/p5jZXmbDaAjXdWuSXu9QX6xJRUiaWA==" saltValue="3CfMcUzUUP971/Yb2cq6awaFbcmxdiS4MeBXplweBC1LciPhDOoNm1Up4RY2bCCFIEGC18/BMwnvifcbAoWvFw==" spinCount="100000" sheet="1" objects="1" scenarios="1" formatColumns="0" formatRows="0" autoFilter="0"/>
  <autoFilter ref="C122:K163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hyperlinks>
    <hyperlink ref="F126" r:id="rId1" display="https://podminky.urs.cz/item/CS_URS_2024_01/997013211"/>
    <hyperlink ref="F128" r:id="rId2" display="https://podminky.urs.cz/item/CS_URS_2024_01/997013501"/>
    <hyperlink ref="F130" r:id="rId3" display="https://podminky.urs.cz/item/CS_URS_2024_01/997013509"/>
    <hyperlink ref="F133" r:id="rId4" display="https://podminky.urs.cz/item/CS_URS_2024_01/997013813"/>
    <hyperlink ref="F136" r:id="rId5" display="https://podminky.urs.cz/item/CS_URS_2024_01/766491851"/>
    <hyperlink ref="F138" r:id="rId6" display="https://podminky.urs.cz/item/CS_URS_2024_01/766825821"/>
    <hyperlink ref="F141" r:id="rId7" display="https://podminky.urs.cz/item/CS_URS_2024_01/776111115"/>
    <hyperlink ref="F143" r:id="rId8" display="https://podminky.urs.cz/item/CS_URS_2024_01/776121112"/>
    <hyperlink ref="F145" r:id="rId9" display="https://podminky.urs.cz/item/CS_URS_2024_01/776141112"/>
    <hyperlink ref="F147" r:id="rId10" display="https://podminky.urs.cz/item/CS_URS_2024_01/776201812"/>
    <hyperlink ref="F149" r:id="rId11" display="https://podminky.urs.cz/item/CS_URS_2024_01/776221111"/>
    <hyperlink ref="F153" r:id="rId12" display="https://podminky.urs.cz/item/CS_URS_2024_01/776410811"/>
    <hyperlink ref="F155" r:id="rId13" display="https://podminky.urs.cz/item/CS_URS_2024_01/776421111"/>
    <hyperlink ref="F159" r:id="rId14" display="https://podminky.urs.cz/item/CS_URS_2024_01/776421312"/>
    <hyperlink ref="F163" r:id="rId15" display="https://podminky.urs.cz/item/CS_URS_2024_01/998776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4" t="s">
        <v>103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7"/>
      <c r="AT3" s="14" t="s">
        <v>86</v>
      </c>
    </row>
    <row r="4" spans="2:46" s="1" customFormat="1" ht="24.95" customHeight="1">
      <c r="B4" s="17"/>
      <c r="D4" s="114" t="s">
        <v>128</v>
      </c>
      <c r="L4" s="17"/>
      <c r="M4" s="115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16" t="s">
        <v>16</v>
      </c>
      <c r="L6" s="17"/>
    </row>
    <row r="7" spans="2:12" s="1" customFormat="1" ht="26.25" customHeight="1">
      <c r="B7" s="17"/>
      <c r="E7" s="271" t="str">
        <f>'Rekapitulace stavby'!K6</f>
        <v>VÝMĚNA NÁŠLAPNÝCH VRSTEV, VÝMALBA S VÝMĚNA DVEŘÍ V ZŠ A MŠ V KOPŘIVNICI</v>
      </c>
      <c r="F7" s="272"/>
      <c r="G7" s="272"/>
      <c r="H7" s="272"/>
      <c r="L7" s="17"/>
    </row>
    <row r="8" spans="2:12" s="1" customFormat="1" ht="12" customHeight="1">
      <c r="B8" s="17"/>
      <c r="D8" s="116" t="s">
        <v>129</v>
      </c>
      <c r="L8" s="17"/>
    </row>
    <row r="9" spans="1:31" s="2" customFormat="1" ht="16.5" customHeight="1">
      <c r="A9" s="31"/>
      <c r="B9" s="36"/>
      <c r="C9" s="31"/>
      <c r="D9" s="31"/>
      <c r="E9" s="271" t="s">
        <v>298</v>
      </c>
      <c r="F9" s="273"/>
      <c r="G9" s="273"/>
      <c r="H9" s="273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6" t="s">
        <v>131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274" t="s">
        <v>299</v>
      </c>
      <c r="F11" s="273"/>
      <c r="G11" s="273"/>
      <c r="H11" s="273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6" t="s">
        <v>18</v>
      </c>
      <c r="E13" s="31"/>
      <c r="F13" s="107" t="s">
        <v>1</v>
      </c>
      <c r="G13" s="31"/>
      <c r="H13" s="31"/>
      <c r="I13" s="116" t="s">
        <v>19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6" t="s">
        <v>20</v>
      </c>
      <c r="E14" s="31"/>
      <c r="F14" s="107" t="s">
        <v>21</v>
      </c>
      <c r="G14" s="31"/>
      <c r="H14" s="31"/>
      <c r="I14" s="116" t="s">
        <v>22</v>
      </c>
      <c r="J14" s="117" t="str">
        <f>'Rekapitulace stavby'!AN8</f>
        <v>27. 3. 2024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6" t="s">
        <v>24</v>
      </c>
      <c r="E16" s="31"/>
      <c r="F16" s="31"/>
      <c r="G16" s="31"/>
      <c r="H16" s="31"/>
      <c r="I16" s="116" t="s">
        <v>25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26</v>
      </c>
      <c r="F17" s="31"/>
      <c r="G17" s="31"/>
      <c r="H17" s="31"/>
      <c r="I17" s="116" t="s">
        <v>27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6" t="s">
        <v>28</v>
      </c>
      <c r="E19" s="31"/>
      <c r="F19" s="31"/>
      <c r="G19" s="31"/>
      <c r="H19" s="31"/>
      <c r="I19" s="116" t="s">
        <v>25</v>
      </c>
      <c r="J19" s="27" t="str">
        <f>'Rekapitulace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75" t="str">
        <f>'Rekapitulace stavby'!E14</f>
        <v>Vyplň údaj</v>
      </c>
      <c r="F20" s="276"/>
      <c r="G20" s="276"/>
      <c r="H20" s="276"/>
      <c r="I20" s="116" t="s">
        <v>27</v>
      </c>
      <c r="J20" s="27" t="str">
        <f>'Rekapitulace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6" t="s">
        <v>30</v>
      </c>
      <c r="E22" s="31"/>
      <c r="F22" s="31"/>
      <c r="G22" s="31"/>
      <c r="H22" s="31"/>
      <c r="I22" s="116" t="s">
        <v>25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31</v>
      </c>
      <c r="F23" s="31"/>
      <c r="G23" s="31"/>
      <c r="H23" s="31"/>
      <c r="I23" s="116" t="s">
        <v>27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6" t="s">
        <v>33</v>
      </c>
      <c r="E25" s="31"/>
      <c r="F25" s="31"/>
      <c r="G25" s="31"/>
      <c r="H25" s="31"/>
      <c r="I25" s="116" t="s">
        <v>25</v>
      </c>
      <c r="J25" s="107" t="s">
        <v>34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35</v>
      </c>
      <c r="F26" s="31"/>
      <c r="G26" s="31"/>
      <c r="H26" s="31"/>
      <c r="I26" s="116" t="s">
        <v>27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6" t="s">
        <v>36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18"/>
      <c r="B29" s="119"/>
      <c r="C29" s="118"/>
      <c r="D29" s="118"/>
      <c r="E29" s="277" t="s">
        <v>1</v>
      </c>
      <c r="F29" s="277"/>
      <c r="G29" s="277"/>
      <c r="H29" s="277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1"/>
      <c r="E31" s="121"/>
      <c r="F31" s="121"/>
      <c r="G31" s="121"/>
      <c r="H31" s="121"/>
      <c r="I31" s="121"/>
      <c r="J31" s="121"/>
      <c r="K31" s="12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2" t="s">
        <v>37</v>
      </c>
      <c r="E32" s="31"/>
      <c r="F32" s="31"/>
      <c r="G32" s="31"/>
      <c r="H32" s="31"/>
      <c r="I32" s="31"/>
      <c r="J32" s="123">
        <f>ROUND(J125,2)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1"/>
      <c r="E33" s="121"/>
      <c r="F33" s="121"/>
      <c r="G33" s="121"/>
      <c r="H33" s="121"/>
      <c r="I33" s="121"/>
      <c r="J33" s="121"/>
      <c r="K33" s="12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4" t="s">
        <v>39</v>
      </c>
      <c r="G34" s="31"/>
      <c r="H34" s="31"/>
      <c r="I34" s="124" t="s">
        <v>38</v>
      </c>
      <c r="J34" s="124" t="s">
        <v>40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5" t="s">
        <v>41</v>
      </c>
      <c r="E35" s="116" t="s">
        <v>42</v>
      </c>
      <c r="F35" s="126">
        <f>ROUND((SUM(BE125:BE171)),2)</f>
        <v>0</v>
      </c>
      <c r="G35" s="31"/>
      <c r="H35" s="31"/>
      <c r="I35" s="127">
        <v>0.21</v>
      </c>
      <c r="J35" s="126">
        <f>ROUND(((SUM(BE125:BE171))*I35),2)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6" t="s">
        <v>43</v>
      </c>
      <c r="F36" s="126">
        <f>ROUND((SUM(BF125:BF171)),2)</f>
        <v>0</v>
      </c>
      <c r="G36" s="31"/>
      <c r="H36" s="31"/>
      <c r="I36" s="127">
        <v>0.12</v>
      </c>
      <c r="J36" s="126">
        <f>ROUND(((SUM(BF125:BF171))*I36),2)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6" t="s">
        <v>44</v>
      </c>
      <c r="F37" s="126">
        <f>ROUND((SUM(BG125:BG171)),2)</f>
        <v>0</v>
      </c>
      <c r="G37" s="31"/>
      <c r="H37" s="31"/>
      <c r="I37" s="127">
        <v>0.21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16" t="s">
        <v>45</v>
      </c>
      <c r="F38" s="126">
        <f>ROUND((SUM(BH125:BH171)),2)</f>
        <v>0</v>
      </c>
      <c r="G38" s="31"/>
      <c r="H38" s="31"/>
      <c r="I38" s="127">
        <v>0.12</v>
      </c>
      <c r="J38" s="126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6" t="s">
        <v>46</v>
      </c>
      <c r="F39" s="126">
        <f>ROUND((SUM(BI125:BI171)),2)</f>
        <v>0</v>
      </c>
      <c r="G39" s="31"/>
      <c r="H39" s="31"/>
      <c r="I39" s="127">
        <v>0</v>
      </c>
      <c r="J39" s="126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28"/>
      <c r="D41" s="129" t="s">
        <v>47</v>
      </c>
      <c r="E41" s="130"/>
      <c r="F41" s="130"/>
      <c r="G41" s="131" t="s">
        <v>48</v>
      </c>
      <c r="H41" s="132" t="s">
        <v>49</v>
      </c>
      <c r="I41" s="130"/>
      <c r="J41" s="133">
        <f>SUM(J32:J39)</f>
        <v>0</v>
      </c>
      <c r="K41" s="134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35" t="s">
        <v>50</v>
      </c>
      <c r="E50" s="136"/>
      <c r="F50" s="136"/>
      <c r="G50" s="135" t="s">
        <v>51</v>
      </c>
      <c r="H50" s="136"/>
      <c r="I50" s="136"/>
      <c r="J50" s="136"/>
      <c r="K50" s="136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7" t="s">
        <v>52</v>
      </c>
      <c r="E61" s="138"/>
      <c r="F61" s="139" t="s">
        <v>53</v>
      </c>
      <c r="G61" s="137" t="s">
        <v>52</v>
      </c>
      <c r="H61" s="138"/>
      <c r="I61" s="138"/>
      <c r="J61" s="140" t="s">
        <v>53</v>
      </c>
      <c r="K61" s="138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35" t="s">
        <v>54</v>
      </c>
      <c r="E65" s="141"/>
      <c r="F65" s="141"/>
      <c r="G65" s="135" t="s">
        <v>55</v>
      </c>
      <c r="H65" s="141"/>
      <c r="I65" s="141"/>
      <c r="J65" s="141"/>
      <c r="K65" s="14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7" t="s">
        <v>52</v>
      </c>
      <c r="E76" s="138"/>
      <c r="F76" s="139" t="s">
        <v>53</v>
      </c>
      <c r="G76" s="137" t="s">
        <v>52</v>
      </c>
      <c r="H76" s="138"/>
      <c r="I76" s="138"/>
      <c r="J76" s="140" t="s">
        <v>53</v>
      </c>
      <c r="K76" s="138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133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6.25" customHeight="1">
      <c r="A85" s="31"/>
      <c r="B85" s="32"/>
      <c r="C85" s="33"/>
      <c r="D85" s="33"/>
      <c r="E85" s="278" t="str">
        <f>E7</f>
        <v>VÝMĚNA NÁŠLAPNÝCH VRSTEV, VÝMALBA S VÝMĚNA DVEŘÍ V ZŠ A MŠ V KOPŘIVNICI</v>
      </c>
      <c r="F85" s="279"/>
      <c r="G85" s="279"/>
      <c r="H85" s="279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>
      <c r="B86" s="18"/>
      <c r="C86" s="26" t="s">
        <v>129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78" t="s">
        <v>298</v>
      </c>
      <c r="F87" s="280"/>
      <c r="G87" s="280"/>
      <c r="H87" s="280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131</v>
      </c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31" t="str">
        <f>E11</f>
        <v>02-139 - Místnost č. 139 (přízemí)</v>
      </c>
      <c r="F89" s="280"/>
      <c r="G89" s="280"/>
      <c r="H89" s="280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20</v>
      </c>
      <c r="D91" s="33"/>
      <c r="E91" s="33"/>
      <c r="F91" s="24" t="str">
        <f>F14</f>
        <v xml:space="preserve"> </v>
      </c>
      <c r="G91" s="33"/>
      <c r="H91" s="33"/>
      <c r="I91" s="26" t="s">
        <v>22</v>
      </c>
      <c r="J91" s="63" t="str">
        <f>IF(J14="","",J14)</f>
        <v>27. 3. 2024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24</v>
      </c>
      <c r="D93" s="33"/>
      <c r="E93" s="33"/>
      <c r="F93" s="24" t="str">
        <f>E17</f>
        <v>Město Kopřivnice</v>
      </c>
      <c r="G93" s="33"/>
      <c r="H93" s="33"/>
      <c r="I93" s="26" t="s">
        <v>30</v>
      </c>
      <c r="J93" s="29" t="str">
        <f>E23</f>
        <v>Ing. Jan Stuchlík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28</v>
      </c>
      <c r="D94" s="33"/>
      <c r="E94" s="33"/>
      <c r="F94" s="24" t="str">
        <f>IF(E20="","",E20)</f>
        <v>Vyplň údaj</v>
      </c>
      <c r="G94" s="33"/>
      <c r="H94" s="33"/>
      <c r="I94" s="26" t="s">
        <v>33</v>
      </c>
      <c r="J94" s="29" t="str">
        <f>E26</f>
        <v>Ladislav Pekárek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46" t="s">
        <v>134</v>
      </c>
      <c r="D96" s="147"/>
      <c r="E96" s="147"/>
      <c r="F96" s="147"/>
      <c r="G96" s="147"/>
      <c r="H96" s="147"/>
      <c r="I96" s="147"/>
      <c r="J96" s="148" t="s">
        <v>135</v>
      </c>
      <c r="K96" s="147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49" t="s">
        <v>136</v>
      </c>
      <c r="D98" s="33"/>
      <c r="E98" s="33"/>
      <c r="F98" s="33"/>
      <c r="G98" s="33"/>
      <c r="H98" s="33"/>
      <c r="I98" s="33"/>
      <c r="J98" s="81">
        <f>J125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137</v>
      </c>
    </row>
    <row r="99" spans="2:12" s="9" customFormat="1" ht="24.95" customHeight="1">
      <c r="B99" s="150"/>
      <c r="C99" s="151"/>
      <c r="D99" s="152" t="s">
        <v>138</v>
      </c>
      <c r="E99" s="153"/>
      <c r="F99" s="153"/>
      <c r="G99" s="153"/>
      <c r="H99" s="153"/>
      <c r="I99" s="153"/>
      <c r="J99" s="154">
        <f>J126</f>
        <v>0</v>
      </c>
      <c r="K99" s="151"/>
      <c r="L99" s="155"/>
    </row>
    <row r="100" spans="2:12" s="9" customFormat="1" ht="24.95" customHeight="1">
      <c r="B100" s="150"/>
      <c r="C100" s="151"/>
      <c r="D100" s="152" t="s">
        <v>139</v>
      </c>
      <c r="E100" s="153"/>
      <c r="F100" s="153"/>
      <c r="G100" s="153"/>
      <c r="H100" s="153"/>
      <c r="I100" s="153"/>
      <c r="J100" s="154">
        <f>J136</f>
        <v>0</v>
      </c>
      <c r="K100" s="151"/>
      <c r="L100" s="155"/>
    </row>
    <row r="101" spans="2:12" s="9" customFormat="1" ht="24.95" customHeight="1">
      <c r="B101" s="150"/>
      <c r="C101" s="151"/>
      <c r="D101" s="152" t="s">
        <v>300</v>
      </c>
      <c r="E101" s="153"/>
      <c r="F101" s="153"/>
      <c r="G101" s="153"/>
      <c r="H101" s="153"/>
      <c r="I101" s="153"/>
      <c r="J101" s="154">
        <f>J143</f>
        <v>0</v>
      </c>
      <c r="K101" s="151"/>
      <c r="L101" s="155"/>
    </row>
    <row r="102" spans="2:12" s="9" customFormat="1" ht="24.95" customHeight="1">
      <c r="B102" s="150"/>
      <c r="C102" s="151"/>
      <c r="D102" s="152" t="s">
        <v>140</v>
      </c>
      <c r="E102" s="153"/>
      <c r="F102" s="153"/>
      <c r="G102" s="153"/>
      <c r="H102" s="153"/>
      <c r="I102" s="153"/>
      <c r="J102" s="154">
        <f>J148</f>
        <v>0</v>
      </c>
      <c r="K102" s="151"/>
      <c r="L102" s="155"/>
    </row>
    <row r="103" spans="2:12" s="9" customFormat="1" ht="24.95" customHeight="1">
      <c r="B103" s="150"/>
      <c r="C103" s="151"/>
      <c r="D103" s="152" t="s">
        <v>301</v>
      </c>
      <c r="E103" s="153"/>
      <c r="F103" s="153"/>
      <c r="G103" s="153"/>
      <c r="H103" s="153"/>
      <c r="I103" s="153"/>
      <c r="J103" s="154">
        <f>J167</f>
        <v>0</v>
      </c>
      <c r="K103" s="151"/>
      <c r="L103" s="155"/>
    </row>
    <row r="104" spans="1:31" s="2" customFormat="1" ht="21.75" customHeight="1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>
      <c r="A105" s="31"/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9" spans="1:31" s="2" customFormat="1" ht="6.95" customHeight="1">
      <c r="A109" s="31"/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4.95" customHeight="1">
      <c r="A110" s="31"/>
      <c r="B110" s="32"/>
      <c r="C110" s="20" t="s">
        <v>141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16</v>
      </c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26.25" customHeight="1">
      <c r="A113" s="31"/>
      <c r="B113" s="32"/>
      <c r="C113" s="33"/>
      <c r="D113" s="33"/>
      <c r="E113" s="278" t="str">
        <f>E7</f>
        <v>VÝMĚNA NÁŠLAPNÝCH VRSTEV, VÝMALBA S VÝMĚNA DVEŘÍ V ZŠ A MŠ V KOPŘIVNICI</v>
      </c>
      <c r="F113" s="279"/>
      <c r="G113" s="279"/>
      <c r="H113" s="279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2:12" s="1" customFormat="1" ht="12" customHeight="1">
      <c r="B114" s="18"/>
      <c r="C114" s="26" t="s">
        <v>129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pans="1:31" s="2" customFormat="1" ht="16.5" customHeight="1">
      <c r="A115" s="31"/>
      <c r="B115" s="32"/>
      <c r="C115" s="33"/>
      <c r="D115" s="33"/>
      <c r="E115" s="278" t="s">
        <v>298</v>
      </c>
      <c r="F115" s="280"/>
      <c r="G115" s="280"/>
      <c r="H115" s="280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6" t="s">
        <v>131</v>
      </c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6.5" customHeight="1">
      <c r="A117" s="31"/>
      <c r="B117" s="32"/>
      <c r="C117" s="33"/>
      <c r="D117" s="33"/>
      <c r="E117" s="231" t="str">
        <f>E11</f>
        <v>02-139 - Místnost č. 139 (přízemí)</v>
      </c>
      <c r="F117" s="280"/>
      <c r="G117" s="280"/>
      <c r="H117" s="280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20</v>
      </c>
      <c r="D119" s="33"/>
      <c r="E119" s="33"/>
      <c r="F119" s="24" t="str">
        <f>F14</f>
        <v xml:space="preserve"> </v>
      </c>
      <c r="G119" s="33"/>
      <c r="H119" s="33"/>
      <c r="I119" s="26" t="s">
        <v>22</v>
      </c>
      <c r="J119" s="63" t="str">
        <f>IF(J14="","",J14)</f>
        <v>27. 3. 2024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5.2" customHeight="1">
      <c r="A121" s="31"/>
      <c r="B121" s="32"/>
      <c r="C121" s="26" t="s">
        <v>24</v>
      </c>
      <c r="D121" s="33"/>
      <c r="E121" s="33"/>
      <c r="F121" s="24" t="str">
        <f>E17</f>
        <v>Město Kopřivnice</v>
      </c>
      <c r="G121" s="33"/>
      <c r="H121" s="33"/>
      <c r="I121" s="26" t="s">
        <v>30</v>
      </c>
      <c r="J121" s="29" t="str">
        <f>E23</f>
        <v>Ing. Jan Stuchlík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5.2" customHeight="1">
      <c r="A122" s="31"/>
      <c r="B122" s="32"/>
      <c r="C122" s="26" t="s">
        <v>28</v>
      </c>
      <c r="D122" s="33"/>
      <c r="E122" s="33"/>
      <c r="F122" s="24" t="str">
        <f>IF(E20="","",E20)</f>
        <v>Vyplň údaj</v>
      </c>
      <c r="G122" s="33"/>
      <c r="H122" s="33"/>
      <c r="I122" s="26" t="s">
        <v>33</v>
      </c>
      <c r="J122" s="29" t="str">
        <f>E26</f>
        <v>Ladislav Pekárek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0.3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10" customFormat="1" ht="29.25" customHeight="1">
      <c r="A124" s="156"/>
      <c r="B124" s="157"/>
      <c r="C124" s="158" t="s">
        <v>142</v>
      </c>
      <c r="D124" s="159" t="s">
        <v>62</v>
      </c>
      <c r="E124" s="159" t="s">
        <v>58</v>
      </c>
      <c r="F124" s="159" t="s">
        <v>59</v>
      </c>
      <c r="G124" s="159" t="s">
        <v>143</v>
      </c>
      <c r="H124" s="159" t="s">
        <v>144</v>
      </c>
      <c r="I124" s="159" t="s">
        <v>145</v>
      </c>
      <c r="J124" s="159" t="s">
        <v>135</v>
      </c>
      <c r="K124" s="160" t="s">
        <v>146</v>
      </c>
      <c r="L124" s="161"/>
      <c r="M124" s="72" t="s">
        <v>1</v>
      </c>
      <c r="N124" s="73" t="s">
        <v>41</v>
      </c>
      <c r="O124" s="73" t="s">
        <v>147</v>
      </c>
      <c r="P124" s="73" t="s">
        <v>148</v>
      </c>
      <c r="Q124" s="73" t="s">
        <v>149</v>
      </c>
      <c r="R124" s="73" t="s">
        <v>150</v>
      </c>
      <c r="S124" s="73" t="s">
        <v>151</v>
      </c>
      <c r="T124" s="74" t="s">
        <v>152</v>
      </c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</row>
    <row r="125" spans="1:63" s="2" customFormat="1" ht="22.9" customHeight="1">
      <c r="A125" s="31"/>
      <c r="B125" s="32"/>
      <c r="C125" s="79" t="s">
        <v>153</v>
      </c>
      <c r="D125" s="33"/>
      <c r="E125" s="33"/>
      <c r="F125" s="33"/>
      <c r="G125" s="33"/>
      <c r="H125" s="33"/>
      <c r="I125" s="33"/>
      <c r="J125" s="162">
        <f>BK125</f>
        <v>0</v>
      </c>
      <c r="K125" s="33"/>
      <c r="L125" s="36"/>
      <c r="M125" s="75"/>
      <c r="N125" s="163"/>
      <c r="O125" s="76"/>
      <c r="P125" s="164">
        <f>P126+P136+P143+P148+P167</f>
        <v>0</v>
      </c>
      <c r="Q125" s="76"/>
      <c r="R125" s="164">
        <f>R126+R136+R143+R148+R167</f>
        <v>0.24835566</v>
      </c>
      <c r="S125" s="76"/>
      <c r="T125" s="165">
        <f>T126+T136+T143+T148+T167</f>
        <v>0.29369999999999996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4" t="s">
        <v>76</v>
      </c>
      <c r="AU125" s="14" t="s">
        <v>137</v>
      </c>
      <c r="BK125" s="166">
        <f>BK126+BK136+BK143+BK148+BK167</f>
        <v>0</v>
      </c>
    </row>
    <row r="126" spans="2:63" s="11" customFormat="1" ht="25.9" customHeight="1">
      <c r="B126" s="167"/>
      <c r="C126" s="168"/>
      <c r="D126" s="169" t="s">
        <v>76</v>
      </c>
      <c r="E126" s="170" t="s">
        <v>154</v>
      </c>
      <c r="F126" s="170" t="s">
        <v>155</v>
      </c>
      <c r="G126" s="168"/>
      <c r="H126" s="168"/>
      <c r="I126" s="171"/>
      <c r="J126" s="172">
        <f>BK126</f>
        <v>0</v>
      </c>
      <c r="K126" s="168"/>
      <c r="L126" s="173"/>
      <c r="M126" s="174"/>
      <c r="N126" s="175"/>
      <c r="O126" s="175"/>
      <c r="P126" s="176">
        <f>SUM(P127:P135)</f>
        <v>0</v>
      </c>
      <c r="Q126" s="175"/>
      <c r="R126" s="176">
        <f>SUM(R127:R135)</f>
        <v>0</v>
      </c>
      <c r="S126" s="175"/>
      <c r="T126" s="177">
        <f>SUM(T127:T135)</f>
        <v>0</v>
      </c>
      <c r="AR126" s="178" t="s">
        <v>84</v>
      </c>
      <c r="AT126" s="179" t="s">
        <v>76</v>
      </c>
      <c r="AU126" s="179" t="s">
        <v>77</v>
      </c>
      <c r="AY126" s="178" t="s">
        <v>156</v>
      </c>
      <c r="BK126" s="180">
        <f>SUM(BK127:BK135)</f>
        <v>0</v>
      </c>
    </row>
    <row r="127" spans="1:65" s="2" customFormat="1" ht="37.9" customHeight="1">
      <c r="A127" s="31"/>
      <c r="B127" s="32"/>
      <c r="C127" s="181" t="s">
        <v>84</v>
      </c>
      <c r="D127" s="181" t="s">
        <v>157</v>
      </c>
      <c r="E127" s="182" t="s">
        <v>158</v>
      </c>
      <c r="F127" s="183" t="s">
        <v>159</v>
      </c>
      <c r="G127" s="184" t="s">
        <v>160</v>
      </c>
      <c r="H127" s="185">
        <v>0.294</v>
      </c>
      <c r="I127" s="186"/>
      <c r="J127" s="187">
        <f>ROUND(I127*H127,2)</f>
        <v>0</v>
      </c>
      <c r="K127" s="183" t="s">
        <v>161</v>
      </c>
      <c r="L127" s="36"/>
      <c r="M127" s="188" t="s">
        <v>1</v>
      </c>
      <c r="N127" s="189" t="s">
        <v>42</v>
      </c>
      <c r="O127" s="68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2" t="s">
        <v>162</v>
      </c>
      <c r="AT127" s="192" t="s">
        <v>157</v>
      </c>
      <c r="AU127" s="192" t="s">
        <v>84</v>
      </c>
      <c r="AY127" s="14" t="s">
        <v>156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4" t="s">
        <v>84</v>
      </c>
      <c r="BK127" s="193">
        <f>ROUND(I127*H127,2)</f>
        <v>0</v>
      </c>
      <c r="BL127" s="14" t="s">
        <v>162</v>
      </c>
      <c r="BM127" s="192" t="s">
        <v>302</v>
      </c>
    </row>
    <row r="128" spans="1:47" s="2" customFormat="1" ht="11.25">
      <c r="A128" s="31"/>
      <c r="B128" s="32"/>
      <c r="C128" s="33"/>
      <c r="D128" s="194" t="s">
        <v>164</v>
      </c>
      <c r="E128" s="33"/>
      <c r="F128" s="195" t="s">
        <v>165</v>
      </c>
      <c r="G128" s="33"/>
      <c r="H128" s="33"/>
      <c r="I128" s="196"/>
      <c r="J128" s="33"/>
      <c r="K128" s="33"/>
      <c r="L128" s="36"/>
      <c r="M128" s="197"/>
      <c r="N128" s="198"/>
      <c r="O128" s="68"/>
      <c r="P128" s="68"/>
      <c r="Q128" s="68"/>
      <c r="R128" s="68"/>
      <c r="S128" s="68"/>
      <c r="T128" s="69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4" t="s">
        <v>164</v>
      </c>
      <c r="AU128" s="14" t="s">
        <v>84</v>
      </c>
    </row>
    <row r="129" spans="1:65" s="2" customFormat="1" ht="33" customHeight="1">
      <c r="A129" s="31"/>
      <c r="B129" s="32"/>
      <c r="C129" s="181" t="s">
        <v>86</v>
      </c>
      <c r="D129" s="181" t="s">
        <v>157</v>
      </c>
      <c r="E129" s="182" t="s">
        <v>166</v>
      </c>
      <c r="F129" s="183" t="s">
        <v>167</v>
      </c>
      <c r="G129" s="184" t="s">
        <v>160</v>
      </c>
      <c r="H129" s="185">
        <v>0.294</v>
      </c>
      <c r="I129" s="186"/>
      <c r="J129" s="187">
        <f>ROUND(I129*H129,2)</f>
        <v>0</v>
      </c>
      <c r="K129" s="183" t="s">
        <v>161</v>
      </c>
      <c r="L129" s="36"/>
      <c r="M129" s="188" t="s">
        <v>1</v>
      </c>
      <c r="N129" s="189" t="s">
        <v>42</v>
      </c>
      <c r="O129" s="68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2" t="s">
        <v>162</v>
      </c>
      <c r="AT129" s="192" t="s">
        <v>157</v>
      </c>
      <c r="AU129" s="192" t="s">
        <v>84</v>
      </c>
      <c r="AY129" s="14" t="s">
        <v>156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4" t="s">
        <v>84</v>
      </c>
      <c r="BK129" s="193">
        <f>ROUND(I129*H129,2)</f>
        <v>0</v>
      </c>
      <c r="BL129" s="14" t="s">
        <v>162</v>
      </c>
      <c r="BM129" s="192" t="s">
        <v>303</v>
      </c>
    </row>
    <row r="130" spans="1:47" s="2" customFormat="1" ht="11.25">
      <c r="A130" s="31"/>
      <c r="B130" s="32"/>
      <c r="C130" s="33"/>
      <c r="D130" s="194" t="s">
        <v>164</v>
      </c>
      <c r="E130" s="33"/>
      <c r="F130" s="195" t="s">
        <v>169</v>
      </c>
      <c r="G130" s="33"/>
      <c r="H130" s="33"/>
      <c r="I130" s="196"/>
      <c r="J130" s="33"/>
      <c r="K130" s="33"/>
      <c r="L130" s="36"/>
      <c r="M130" s="197"/>
      <c r="N130" s="198"/>
      <c r="O130" s="68"/>
      <c r="P130" s="68"/>
      <c r="Q130" s="68"/>
      <c r="R130" s="68"/>
      <c r="S130" s="68"/>
      <c r="T130" s="69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4" t="s">
        <v>164</v>
      </c>
      <c r="AU130" s="14" t="s">
        <v>84</v>
      </c>
    </row>
    <row r="131" spans="1:65" s="2" customFormat="1" ht="44.25" customHeight="1">
      <c r="A131" s="31"/>
      <c r="B131" s="32"/>
      <c r="C131" s="181" t="s">
        <v>170</v>
      </c>
      <c r="D131" s="181" t="s">
        <v>157</v>
      </c>
      <c r="E131" s="182" t="s">
        <v>171</v>
      </c>
      <c r="F131" s="183" t="s">
        <v>172</v>
      </c>
      <c r="G131" s="184" t="s">
        <v>160</v>
      </c>
      <c r="H131" s="185">
        <v>4.116</v>
      </c>
      <c r="I131" s="186"/>
      <c r="J131" s="187">
        <f>ROUND(I131*H131,2)</f>
        <v>0</v>
      </c>
      <c r="K131" s="183" t="s">
        <v>161</v>
      </c>
      <c r="L131" s="36"/>
      <c r="M131" s="188" t="s">
        <v>1</v>
      </c>
      <c r="N131" s="189" t="s">
        <v>42</v>
      </c>
      <c r="O131" s="68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2" t="s">
        <v>162</v>
      </c>
      <c r="AT131" s="192" t="s">
        <v>157</v>
      </c>
      <c r="AU131" s="192" t="s">
        <v>84</v>
      </c>
      <c r="AY131" s="14" t="s">
        <v>156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4" t="s">
        <v>84</v>
      </c>
      <c r="BK131" s="193">
        <f>ROUND(I131*H131,2)</f>
        <v>0</v>
      </c>
      <c r="BL131" s="14" t="s">
        <v>162</v>
      </c>
      <c r="BM131" s="192" t="s">
        <v>304</v>
      </c>
    </row>
    <row r="132" spans="1:47" s="2" customFormat="1" ht="11.25">
      <c r="A132" s="31"/>
      <c r="B132" s="32"/>
      <c r="C132" s="33"/>
      <c r="D132" s="194" t="s">
        <v>164</v>
      </c>
      <c r="E132" s="33"/>
      <c r="F132" s="195" t="s">
        <v>174</v>
      </c>
      <c r="G132" s="33"/>
      <c r="H132" s="33"/>
      <c r="I132" s="196"/>
      <c r="J132" s="33"/>
      <c r="K132" s="33"/>
      <c r="L132" s="36"/>
      <c r="M132" s="197"/>
      <c r="N132" s="198"/>
      <c r="O132" s="68"/>
      <c r="P132" s="68"/>
      <c r="Q132" s="68"/>
      <c r="R132" s="68"/>
      <c r="S132" s="68"/>
      <c r="T132" s="69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4" t="s">
        <v>164</v>
      </c>
      <c r="AU132" s="14" t="s">
        <v>84</v>
      </c>
    </row>
    <row r="133" spans="2:51" s="12" customFormat="1" ht="11.25">
      <c r="B133" s="199"/>
      <c r="C133" s="200"/>
      <c r="D133" s="201" t="s">
        <v>175</v>
      </c>
      <c r="E133" s="200"/>
      <c r="F133" s="202" t="s">
        <v>305</v>
      </c>
      <c r="G133" s="200"/>
      <c r="H133" s="203">
        <v>4.116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175</v>
      </c>
      <c r="AU133" s="209" t="s">
        <v>84</v>
      </c>
      <c r="AV133" s="12" t="s">
        <v>86</v>
      </c>
      <c r="AW133" s="12" t="s">
        <v>4</v>
      </c>
      <c r="AX133" s="12" t="s">
        <v>84</v>
      </c>
      <c r="AY133" s="209" t="s">
        <v>156</v>
      </c>
    </row>
    <row r="134" spans="1:65" s="2" customFormat="1" ht="44.25" customHeight="1">
      <c r="A134" s="31"/>
      <c r="B134" s="32"/>
      <c r="C134" s="181" t="s">
        <v>162</v>
      </c>
      <c r="D134" s="181" t="s">
        <v>157</v>
      </c>
      <c r="E134" s="182" t="s">
        <v>177</v>
      </c>
      <c r="F134" s="183" t="s">
        <v>178</v>
      </c>
      <c r="G134" s="184" t="s">
        <v>160</v>
      </c>
      <c r="H134" s="185">
        <v>0.294</v>
      </c>
      <c r="I134" s="186"/>
      <c r="J134" s="187">
        <f>ROUND(I134*H134,2)</f>
        <v>0</v>
      </c>
      <c r="K134" s="183" t="s">
        <v>161</v>
      </c>
      <c r="L134" s="36"/>
      <c r="M134" s="188" t="s">
        <v>1</v>
      </c>
      <c r="N134" s="189" t="s">
        <v>42</v>
      </c>
      <c r="O134" s="68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2" t="s">
        <v>162</v>
      </c>
      <c r="AT134" s="192" t="s">
        <v>157</v>
      </c>
      <c r="AU134" s="192" t="s">
        <v>84</v>
      </c>
      <c r="AY134" s="14" t="s">
        <v>156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4" t="s">
        <v>84</v>
      </c>
      <c r="BK134" s="193">
        <f>ROUND(I134*H134,2)</f>
        <v>0</v>
      </c>
      <c r="BL134" s="14" t="s">
        <v>162</v>
      </c>
      <c r="BM134" s="192" t="s">
        <v>306</v>
      </c>
    </row>
    <row r="135" spans="1:47" s="2" customFormat="1" ht="11.25">
      <c r="A135" s="31"/>
      <c r="B135" s="32"/>
      <c r="C135" s="33"/>
      <c r="D135" s="194" t="s">
        <v>164</v>
      </c>
      <c r="E135" s="33"/>
      <c r="F135" s="195" t="s">
        <v>180</v>
      </c>
      <c r="G135" s="33"/>
      <c r="H135" s="33"/>
      <c r="I135" s="196"/>
      <c r="J135" s="33"/>
      <c r="K135" s="33"/>
      <c r="L135" s="36"/>
      <c r="M135" s="197"/>
      <c r="N135" s="198"/>
      <c r="O135" s="68"/>
      <c r="P135" s="68"/>
      <c r="Q135" s="68"/>
      <c r="R135" s="68"/>
      <c r="S135" s="68"/>
      <c r="T135" s="69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4" t="s">
        <v>164</v>
      </c>
      <c r="AU135" s="14" t="s">
        <v>84</v>
      </c>
    </row>
    <row r="136" spans="2:63" s="11" customFormat="1" ht="25.9" customHeight="1">
      <c r="B136" s="167"/>
      <c r="C136" s="168"/>
      <c r="D136" s="169" t="s">
        <v>76</v>
      </c>
      <c r="E136" s="170" t="s">
        <v>181</v>
      </c>
      <c r="F136" s="170" t="s">
        <v>182</v>
      </c>
      <c r="G136" s="168"/>
      <c r="H136" s="168"/>
      <c r="I136" s="171"/>
      <c r="J136" s="172">
        <f>BK136</f>
        <v>0</v>
      </c>
      <c r="K136" s="168"/>
      <c r="L136" s="173"/>
      <c r="M136" s="174"/>
      <c r="N136" s="175"/>
      <c r="O136" s="175"/>
      <c r="P136" s="176">
        <f>SUM(P137:P142)</f>
        <v>0</v>
      </c>
      <c r="Q136" s="175"/>
      <c r="R136" s="176">
        <f>SUM(R137:R142)</f>
        <v>0</v>
      </c>
      <c r="S136" s="175"/>
      <c r="T136" s="177">
        <f>SUM(T137:T142)</f>
        <v>0.1114</v>
      </c>
      <c r="AR136" s="178" t="s">
        <v>86</v>
      </c>
      <c r="AT136" s="179" t="s">
        <v>76</v>
      </c>
      <c r="AU136" s="179" t="s">
        <v>77</v>
      </c>
      <c r="AY136" s="178" t="s">
        <v>156</v>
      </c>
      <c r="BK136" s="180">
        <f>SUM(BK137:BK142)</f>
        <v>0</v>
      </c>
    </row>
    <row r="137" spans="1:65" s="2" customFormat="1" ht="24.2" customHeight="1">
      <c r="A137" s="31"/>
      <c r="B137" s="32"/>
      <c r="C137" s="181" t="s">
        <v>183</v>
      </c>
      <c r="D137" s="181" t="s">
        <v>157</v>
      </c>
      <c r="E137" s="182" t="s">
        <v>184</v>
      </c>
      <c r="F137" s="183" t="s">
        <v>185</v>
      </c>
      <c r="G137" s="184" t="s">
        <v>186</v>
      </c>
      <c r="H137" s="185">
        <v>1</v>
      </c>
      <c r="I137" s="186"/>
      <c r="J137" s="187">
        <f>ROUND(I137*H137,2)</f>
        <v>0</v>
      </c>
      <c r="K137" s="183" t="s">
        <v>161</v>
      </c>
      <c r="L137" s="36"/>
      <c r="M137" s="188" t="s">
        <v>1</v>
      </c>
      <c r="N137" s="189" t="s">
        <v>42</v>
      </c>
      <c r="O137" s="68"/>
      <c r="P137" s="190">
        <f>O137*H137</f>
        <v>0</v>
      </c>
      <c r="Q137" s="190">
        <v>0</v>
      </c>
      <c r="R137" s="190">
        <f>Q137*H137</f>
        <v>0</v>
      </c>
      <c r="S137" s="190">
        <v>0.001</v>
      </c>
      <c r="T137" s="191">
        <f>S137*H137</f>
        <v>0.001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2" t="s">
        <v>187</v>
      </c>
      <c r="AT137" s="192" t="s">
        <v>157</v>
      </c>
      <c r="AU137" s="192" t="s">
        <v>84</v>
      </c>
      <c r="AY137" s="14" t="s">
        <v>156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4" t="s">
        <v>84</v>
      </c>
      <c r="BK137" s="193">
        <f>ROUND(I137*H137,2)</f>
        <v>0</v>
      </c>
      <c r="BL137" s="14" t="s">
        <v>187</v>
      </c>
      <c r="BM137" s="192" t="s">
        <v>307</v>
      </c>
    </row>
    <row r="138" spans="1:47" s="2" customFormat="1" ht="11.25">
      <c r="A138" s="31"/>
      <c r="B138" s="32"/>
      <c r="C138" s="33"/>
      <c r="D138" s="194" t="s">
        <v>164</v>
      </c>
      <c r="E138" s="33"/>
      <c r="F138" s="195" t="s">
        <v>189</v>
      </c>
      <c r="G138" s="33"/>
      <c r="H138" s="33"/>
      <c r="I138" s="196"/>
      <c r="J138" s="33"/>
      <c r="K138" s="33"/>
      <c r="L138" s="36"/>
      <c r="M138" s="197"/>
      <c r="N138" s="198"/>
      <c r="O138" s="68"/>
      <c r="P138" s="68"/>
      <c r="Q138" s="68"/>
      <c r="R138" s="68"/>
      <c r="S138" s="68"/>
      <c r="T138" s="69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4" t="s">
        <v>164</v>
      </c>
      <c r="AU138" s="14" t="s">
        <v>84</v>
      </c>
    </row>
    <row r="139" spans="1:65" s="2" customFormat="1" ht="21.75" customHeight="1">
      <c r="A139" s="31"/>
      <c r="B139" s="32"/>
      <c r="C139" s="181" t="s">
        <v>190</v>
      </c>
      <c r="D139" s="181" t="s">
        <v>157</v>
      </c>
      <c r="E139" s="182" t="s">
        <v>191</v>
      </c>
      <c r="F139" s="183" t="s">
        <v>192</v>
      </c>
      <c r="G139" s="184" t="s">
        <v>186</v>
      </c>
      <c r="H139" s="185">
        <v>1</v>
      </c>
      <c r="I139" s="186"/>
      <c r="J139" s="187">
        <f>ROUND(I139*H139,2)</f>
        <v>0</v>
      </c>
      <c r="K139" s="183" t="s">
        <v>161</v>
      </c>
      <c r="L139" s="36"/>
      <c r="M139" s="188" t="s">
        <v>1</v>
      </c>
      <c r="N139" s="189" t="s">
        <v>42</v>
      </c>
      <c r="O139" s="68"/>
      <c r="P139" s="190">
        <f>O139*H139</f>
        <v>0</v>
      </c>
      <c r="Q139" s="190">
        <v>0</v>
      </c>
      <c r="R139" s="190">
        <f>Q139*H139</f>
        <v>0</v>
      </c>
      <c r="S139" s="190">
        <v>0.1104</v>
      </c>
      <c r="T139" s="191">
        <f>S139*H139</f>
        <v>0.1104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2" t="s">
        <v>187</v>
      </c>
      <c r="AT139" s="192" t="s">
        <v>157</v>
      </c>
      <c r="AU139" s="192" t="s">
        <v>84</v>
      </c>
      <c r="AY139" s="14" t="s">
        <v>156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4" t="s">
        <v>84</v>
      </c>
      <c r="BK139" s="193">
        <f>ROUND(I139*H139,2)</f>
        <v>0</v>
      </c>
      <c r="BL139" s="14" t="s">
        <v>187</v>
      </c>
      <c r="BM139" s="192" t="s">
        <v>308</v>
      </c>
    </row>
    <row r="140" spans="1:47" s="2" customFormat="1" ht="11.25">
      <c r="A140" s="31"/>
      <c r="B140" s="32"/>
      <c r="C140" s="33"/>
      <c r="D140" s="194" t="s">
        <v>164</v>
      </c>
      <c r="E140" s="33"/>
      <c r="F140" s="195" t="s">
        <v>194</v>
      </c>
      <c r="G140" s="33"/>
      <c r="H140" s="33"/>
      <c r="I140" s="196"/>
      <c r="J140" s="33"/>
      <c r="K140" s="33"/>
      <c r="L140" s="36"/>
      <c r="M140" s="197"/>
      <c r="N140" s="198"/>
      <c r="O140" s="68"/>
      <c r="P140" s="68"/>
      <c r="Q140" s="68"/>
      <c r="R140" s="68"/>
      <c r="S140" s="68"/>
      <c r="T140" s="69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T140" s="14" t="s">
        <v>164</v>
      </c>
      <c r="AU140" s="14" t="s">
        <v>84</v>
      </c>
    </row>
    <row r="141" spans="1:65" s="2" customFormat="1" ht="44.25" customHeight="1">
      <c r="A141" s="31"/>
      <c r="B141" s="32"/>
      <c r="C141" s="181" t="s">
        <v>197</v>
      </c>
      <c r="D141" s="181" t="s">
        <v>157</v>
      </c>
      <c r="E141" s="182" t="s">
        <v>309</v>
      </c>
      <c r="F141" s="183" t="s">
        <v>310</v>
      </c>
      <c r="G141" s="184" t="s">
        <v>257</v>
      </c>
      <c r="H141" s="220"/>
      <c r="I141" s="186"/>
      <c r="J141" s="187">
        <f>ROUND(I141*H141,2)</f>
        <v>0</v>
      </c>
      <c r="K141" s="183" t="s">
        <v>161</v>
      </c>
      <c r="L141" s="36"/>
      <c r="M141" s="188" t="s">
        <v>1</v>
      </c>
      <c r="N141" s="189" t="s">
        <v>42</v>
      </c>
      <c r="O141" s="68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2" t="s">
        <v>187</v>
      </c>
      <c r="AT141" s="192" t="s">
        <v>157</v>
      </c>
      <c r="AU141" s="192" t="s">
        <v>84</v>
      </c>
      <c r="AY141" s="14" t="s">
        <v>156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4" t="s">
        <v>84</v>
      </c>
      <c r="BK141" s="193">
        <f>ROUND(I141*H141,2)</f>
        <v>0</v>
      </c>
      <c r="BL141" s="14" t="s">
        <v>187</v>
      </c>
      <c r="BM141" s="192" t="s">
        <v>311</v>
      </c>
    </row>
    <row r="142" spans="1:47" s="2" customFormat="1" ht="11.25">
      <c r="A142" s="31"/>
      <c r="B142" s="32"/>
      <c r="C142" s="33"/>
      <c r="D142" s="194" t="s">
        <v>164</v>
      </c>
      <c r="E142" s="33"/>
      <c r="F142" s="195" t="s">
        <v>312</v>
      </c>
      <c r="G142" s="33"/>
      <c r="H142" s="33"/>
      <c r="I142" s="196"/>
      <c r="J142" s="33"/>
      <c r="K142" s="33"/>
      <c r="L142" s="36"/>
      <c r="M142" s="197"/>
      <c r="N142" s="198"/>
      <c r="O142" s="68"/>
      <c r="P142" s="68"/>
      <c r="Q142" s="68"/>
      <c r="R142" s="68"/>
      <c r="S142" s="68"/>
      <c r="T142" s="69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4" t="s">
        <v>164</v>
      </c>
      <c r="AU142" s="14" t="s">
        <v>84</v>
      </c>
    </row>
    <row r="143" spans="2:63" s="11" customFormat="1" ht="25.9" customHeight="1">
      <c r="B143" s="167"/>
      <c r="C143" s="168"/>
      <c r="D143" s="169" t="s">
        <v>76</v>
      </c>
      <c r="E143" s="170" t="s">
        <v>313</v>
      </c>
      <c r="F143" s="170" t="s">
        <v>314</v>
      </c>
      <c r="G143" s="168"/>
      <c r="H143" s="168"/>
      <c r="I143" s="171"/>
      <c r="J143" s="172">
        <f>BK143</f>
        <v>0</v>
      </c>
      <c r="K143" s="168"/>
      <c r="L143" s="173"/>
      <c r="M143" s="174"/>
      <c r="N143" s="175"/>
      <c r="O143" s="175"/>
      <c r="P143" s="176">
        <f>SUM(P144:P147)</f>
        <v>0</v>
      </c>
      <c r="Q143" s="175"/>
      <c r="R143" s="176">
        <f>SUM(R144:R147)</f>
        <v>0.001372</v>
      </c>
      <c r="S143" s="175"/>
      <c r="T143" s="177">
        <f>SUM(T144:T147)</f>
        <v>0</v>
      </c>
      <c r="AR143" s="178" t="s">
        <v>86</v>
      </c>
      <c r="AT143" s="179" t="s">
        <v>76</v>
      </c>
      <c r="AU143" s="179" t="s">
        <v>77</v>
      </c>
      <c r="AY143" s="178" t="s">
        <v>156</v>
      </c>
      <c r="BK143" s="180">
        <f>SUM(BK144:BK147)</f>
        <v>0</v>
      </c>
    </row>
    <row r="144" spans="1:65" s="2" customFormat="1" ht="44.25" customHeight="1">
      <c r="A144" s="31"/>
      <c r="B144" s="32"/>
      <c r="C144" s="181" t="s">
        <v>203</v>
      </c>
      <c r="D144" s="181" t="s">
        <v>157</v>
      </c>
      <c r="E144" s="182" t="s">
        <v>315</v>
      </c>
      <c r="F144" s="183" t="s">
        <v>316</v>
      </c>
      <c r="G144" s="184" t="s">
        <v>200</v>
      </c>
      <c r="H144" s="185">
        <v>137.2</v>
      </c>
      <c r="I144" s="186"/>
      <c r="J144" s="187">
        <f>ROUND(I144*H144,2)</f>
        <v>0</v>
      </c>
      <c r="K144" s="183" t="s">
        <v>161</v>
      </c>
      <c r="L144" s="36"/>
      <c r="M144" s="188" t="s">
        <v>1</v>
      </c>
      <c r="N144" s="189" t="s">
        <v>42</v>
      </c>
      <c r="O144" s="68"/>
      <c r="P144" s="190">
        <f>O144*H144</f>
        <v>0</v>
      </c>
      <c r="Q144" s="190">
        <v>1E-05</v>
      </c>
      <c r="R144" s="190">
        <f>Q144*H144</f>
        <v>0.001372</v>
      </c>
      <c r="S144" s="190">
        <v>0</v>
      </c>
      <c r="T144" s="19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2" t="s">
        <v>187</v>
      </c>
      <c r="AT144" s="192" t="s">
        <v>157</v>
      </c>
      <c r="AU144" s="192" t="s">
        <v>84</v>
      </c>
      <c r="AY144" s="14" t="s">
        <v>156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4" t="s">
        <v>84</v>
      </c>
      <c r="BK144" s="193">
        <f>ROUND(I144*H144,2)</f>
        <v>0</v>
      </c>
      <c r="BL144" s="14" t="s">
        <v>187</v>
      </c>
      <c r="BM144" s="192" t="s">
        <v>317</v>
      </c>
    </row>
    <row r="145" spans="1:47" s="2" customFormat="1" ht="11.25">
      <c r="A145" s="31"/>
      <c r="B145" s="32"/>
      <c r="C145" s="33"/>
      <c r="D145" s="194" t="s">
        <v>164</v>
      </c>
      <c r="E145" s="33"/>
      <c r="F145" s="195" t="s">
        <v>318</v>
      </c>
      <c r="G145" s="33"/>
      <c r="H145" s="33"/>
      <c r="I145" s="196"/>
      <c r="J145" s="33"/>
      <c r="K145" s="33"/>
      <c r="L145" s="36"/>
      <c r="M145" s="197"/>
      <c r="N145" s="198"/>
      <c r="O145" s="68"/>
      <c r="P145" s="68"/>
      <c r="Q145" s="68"/>
      <c r="R145" s="68"/>
      <c r="S145" s="68"/>
      <c r="T145" s="69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4" t="s">
        <v>164</v>
      </c>
      <c r="AU145" s="14" t="s">
        <v>84</v>
      </c>
    </row>
    <row r="146" spans="1:65" s="2" customFormat="1" ht="44.25" customHeight="1">
      <c r="A146" s="31"/>
      <c r="B146" s="32"/>
      <c r="C146" s="181" t="s">
        <v>208</v>
      </c>
      <c r="D146" s="181" t="s">
        <v>157</v>
      </c>
      <c r="E146" s="182" t="s">
        <v>319</v>
      </c>
      <c r="F146" s="183" t="s">
        <v>320</v>
      </c>
      <c r="G146" s="184" t="s">
        <v>257</v>
      </c>
      <c r="H146" s="220"/>
      <c r="I146" s="186"/>
      <c r="J146" s="187">
        <f>ROUND(I146*H146,2)</f>
        <v>0</v>
      </c>
      <c r="K146" s="183" t="s">
        <v>161</v>
      </c>
      <c r="L146" s="36"/>
      <c r="M146" s="188" t="s">
        <v>1</v>
      </c>
      <c r="N146" s="189" t="s">
        <v>42</v>
      </c>
      <c r="O146" s="68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2" t="s">
        <v>187</v>
      </c>
      <c r="AT146" s="192" t="s">
        <v>157</v>
      </c>
      <c r="AU146" s="192" t="s">
        <v>84</v>
      </c>
      <c r="AY146" s="14" t="s">
        <v>156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4" t="s">
        <v>84</v>
      </c>
      <c r="BK146" s="193">
        <f>ROUND(I146*H146,2)</f>
        <v>0</v>
      </c>
      <c r="BL146" s="14" t="s">
        <v>187</v>
      </c>
      <c r="BM146" s="192" t="s">
        <v>321</v>
      </c>
    </row>
    <row r="147" spans="1:47" s="2" customFormat="1" ht="11.25">
      <c r="A147" s="31"/>
      <c r="B147" s="32"/>
      <c r="C147" s="33"/>
      <c r="D147" s="194" t="s">
        <v>164</v>
      </c>
      <c r="E147" s="33"/>
      <c r="F147" s="195" t="s">
        <v>322</v>
      </c>
      <c r="G147" s="33"/>
      <c r="H147" s="33"/>
      <c r="I147" s="196"/>
      <c r="J147" s="33"/>
      <c r="K147" s="33"/>
      <c r="L147" s="36"/>
      <c r="M147" s="197"/>
      <c r="N147" s="198"/>
      <c r="O147" s="68"/>
      <c r="P147" s="68"/>
      <c r="Q147" s="68"/>
      <c r="R147" s="68"/>
      <c r="S147" s="68"/>
      <c r="T147" s="69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4" t="s">
        <v>164</v>
      </c>
      <c r="AU147" s="14" t="s">
        <v>84</v>
      </c>
    </row>
    <row r="148" spans="2:63" s="11" customFormat="1" ht="25.9" customHeight="1">
      <c r="B148" s="167"/>
      <c r="C148" s="168"/>
      <c r="D148" s="169" t="s">
        <v>76</v>
      </c>
      <c r="E148" s="170" t="s">
        <v>195</v>
      </c>
      <c r="F148" s="170" t="s">
        <v>196</v>
      </c>
      <c r="G148" s="168"/>
      <c r="H148" s="168"/>
      <c r="I148" s="171"/>
      <c r="J148" s="172">
        <f>BK148</f>
        <v>0</v>
      </c>
      <c r="K148" s="168"/>
      <c r="L148" s="173"/>
      <c r="M148" s="174"/>
      <c r="N148" s="175"/>
      <c r="O148" s="175"/>
      <c r="P148" s="176">
        <f>SUM(P149:P166)</f>
        <v>0</v>
      </c>
      <c r="Q148" s="175"/>
      <c r="R148" s="176">
        <f>SUM(R149:R166)</f>
        <v>0.22022966</v>
      </c>
      <c r="S148" s="175"/>
      <c r="T148" s="177">
        <f>SUM(T149:T166)</f>
        <v>0.1823</v>
      </c>
      <c r="AR148" s="178" t="s">
        <v>86</v>
      </c>
      <c r="AT148" s="179" t="s">
        <v>76</v>
      </c>
      <c r="AU148" s="179" t="s">
        <v>77</v>
      </c>
      <c r="AY148" s="178" t="s">
        <v>156</v>
      </c>
      <c r="BK148" s="180">
        <f>SUM(BK149:BK166)</f>
        <v>0</v>
      </c>
    </row>
    <row r="149" spans="1:65" s="2" customFormat="1" ht="24.2" customHeight="1">
      <c r="A149" s="31"/>
      <c r="B149" s="32"/>
      <c r="C149" s="181" t="s">
        <v>213</v>
      </c>
      <c r="D149" s="181" t="s">
        <v>157</v>
      </c>
      <c r="E149" s="182" t="s">
        <v>323</v>
      </c>
      <c r="F149" s="183" t="s">
        <v>324</v>
      </c>
      <c r="G149" s="184" t="s">
        <v>200</v>
      </c>
      <c r="H149" s="185">
        <v>68.6</v>
      </c>
      <c r="I149" s="186"/>
      <c r="J149" s="187">
        <f>ROUND(I149*H149,2)</f>
        <v>0</v>
      </c>
      <c r="K149" s="183" t="s">
        <v>161</v>
      </c>
      <c r="L149" s="36"/>
      <c r="M149" s="188" t="s">
        <v>1</v>
      </c>
      <c r="N149" s="189" t="s">
        <v>42</v>
      </c>
      <c r="O149" s="68"/>
      <c r="P149" s="190">
        <f>O149*H149</f>
        <v>0</v>
      </c>
      <c r="Q149" s="190">
        <v>0</v>
      </c>
      <c r="R149" s="190">
        <f>Q149*H149</f>
        <v>0</v>
      </c>
      <c r="S149" s="190">
        <v>0.0025</v>
      </c>
      <c r="T149" s="191">
        <f>S149*H149</f>
        <v>0.17149999999999999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2" t="s">
        <v>187</v>
      </c>
      <c r="AT149" s="192" t="s">
        <v>157</v>
      </c>
      <c r="AU149" s="192" t="s">
        <v>84</v>
      </c>
      <c r="AY149" s="14" t="s">
        <v>156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4" t="s">
        <v>84</v>
      </c>
      <c r="BK149" s="193">
        <f>ROUND(I149*H149,2)</f>
        <v>0</v>
      </c>
      <c r="BL149" s="14" t="s">
        <v>187</v>
      </c>
      <c r="BM149" s="192" t="s">
        <v>325</v>
      </c>
    </row>
    <row r="150" spans="1:47" s="2" customFormat="1" ht="11.25">
      <c r="A150" s="31"/>
      <c r="B150" s="32"/>
      <c r="C150" s="33"/>
      <c r="D150" s="194" t="s">
        <v>164</v>
      </c>
      <c r="E150" s="33"/>
      <c r="F150" s="195" t="s">
        <v>326</v>
      </c>
      <c r="G150" s="33"/>
      <c r="H150" s="33"/>
      <c r="I150" s="196"/>
      <c r="J150" s="33"/>
      <c r="K150" s="33"/>
      <c r="L150" s="36"/>
      <c r="M150" s="197"/>
      <c r="N150" s="198"/>
      <c r="O150" s="68"/>
      <c r="P150" s="68"/>
      <c r="Q150" s="68"/>
      <c r="R150" s="68"/>
      <c r="S150" s="68"/>
      <c r="T150" s="69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T150" s="14" t="s">
        <v>164</v>
      </c>
      <c r="AU150" s="14" t="s">
        <v>84</v>
      </c>
    </row>
    <row r="151" spans="1:65" s="2" customFormat="1" ht="24.2" customHeight="1">
      <c r="A151" s="31"/>
      <c r="B151" s="32"/>
      <c r="C151" s="181" t="s">
        <v>218</v>
      </c>
      <c r="D151" s="181" t="s">
        <v>157</v>
      </c>
      <c r="E151" s="182" t="s">
        <v>219</v>
      </c>
      <c r="F151" s="183" t="s">
        <v>220</v>
      </c>
      <c r="G151" s="184" t="s">
        <v>200</v>
      </c>
      <c r="H151" s="185">
        <v>68.6</v>
      </c>
      <c r="I151" s="186"/>
      <c r="J151" s="187">
        <f>ROUND(I151*H151,2)</f>
        <v>0</v>
      </c>
      <c r="K151" s="183" t="s">
        <v>161</v>
      </c>
      <c r="L151" s="36"/>
      <c r="M151" s="188" t="s">
        <v>1</v>
      </c>
      <c r="N151" s="189" t="s">
        <v>42</v>
      </c>
      <c r="O151" s="68"/>
      <c r="P151" s="190">
        <f>O151*H151</f>
        <v>0</v>
      </c>
      <c r="Q151" s="190">
        <v>0.0003</v>
      </c>
      <c r="R151" s="190">
        <f>Q151*H151</f>
        <v>0.020579999999999998</v>
      </c>
      <c r="S151" s="190">
        <v>0</v>
      </c>
      <c r="T151" s="191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2" t="s">
        <v>187</v>
      </c>
      <c r="AT151" s="192" t="s">
        <v>157</v>
      </c>
      <c r="AU151" s="192" t="s">
        <v>84</v>
      </c>
      <c r="AY151" s="14" t="s">
        <v>156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4" t="s">
        <v>84</v>
      </c>
      <c r="BK151" s="193">
        <f>ROUND(I151*H151,2)</f>
        <v>0</v>
      </c>
      <c r="BL151" s="14" t="s">
        <v>187</v>
      </c>
      <c r="BM151" s="192" t="s">
        <v>327</v>
      </c>
    </row>
    <row r="152" spans="1:47" s="2" customFormat="1" ht="11.25">
      <c r="A152" s="31"/>
      <c r="B152" s="32"/>
      <c r="C152" s="33"/>
      <c r="D152" s="194" t="s">
        <v>164</v>
      </c>
      <c r="E152" s="33"/>
      <c r="F152" s="195" t="s">
        <v>222</v>
      </c>
      <c r="G152" s="33"/>
      <c r="H152" s="33"/>
      <c r="I152" s="196"/>
      <c r="J152" s="33"/>
      <c r="K152" s="33"/>
      <c r="L152" s="36"/>
      <c r="M152" s="197"/>
      <c r="N152" s="198"/>
      <c r="O152" s="68"/>
      <c r="P152" s="68"/>
      <c r="Q152" s="68"/>
      <c r="R152" s="68"/>
      <c r="S152" s="68"/>
      <c r="T152" s="69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T152" s="14" t="s">
        <v>164</v>
      </c>
      <c r="AU152" s="14" t="s">
        <v>84</v>
      </c>
    </row>
    <row r="153" spans="1:65" s="2" customFormat="1" ht="49.15" customHeight="1">
      <c r="A153" s="31"/>
      <c r="B153" s="32"/>
      <c r="C153" s="210" t="s">
        <v>8</v>
      </c>
      <c r="D153" s="210" t="s">
        <v>223</v>
      </c>
      <c r="E153" s="211" t="s">
        <v>224</v>
      </c>
      <c r="F153" s="212" t="s">
        <v>225</v>
      </c>
      <c r="G153" s="213" t="s">
        <v>200</v>
      </c>
      <c r="H153" s="214">
        <v>75.46</v>
      </c>
      <c r="I153" s="215"/>
      <c r="J153" s="216">
        <f>ROUND(I153*H153,2)</f>
        <v>0</v>
      </c>
      <c r="K153" s="212" t="s">
        <v>161</v>
      </c>
      <c r="L153" s="217"/>
      <c r="M153" s="218" t="s">
        <v>1</v>
      </c>
      <c r="N153" s="219" t="s">
        <v>42</v>
      </c>
      <c r="O153" s="68"/>
      <c r="P153" s="190">
        <f>O153*H153</f>
        <v>0</v>
      </c>
      <c r="Q153" s="190">
        <v>0.0026</v>
      </c>
      <c r="R153" s="190">
        <f>Q153*H153</f>
        <v>0.19619599999999998</v>
      </c>
      <c r="S153" s="190">
        <v>0</v>
      </c>
      <c r="T153" s="191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2" t="s">
        <v>226</v>
      </c>
      <c r="AT153" s="192" t="s">
        <v>223</v>
      </c>
      <c r="AU153" s="192" t="s">
        <v>84</v>
      </c>
      <c r="AY153" s="14" t="s">
        <v>156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4" t="s">
        <v>84</v>
      </c>
      <c r="BK153" s="193">
        <f>ROUND(I153*H153,2)</f>
        <v>0</v>
      </c>
      <c r="BL153" s="14" t="s">
        <v>187</v>
      </c>
      <c r="BM153" s="192" t="s">
        <v>328</v>
      </c>
    </row>
    <row r="154" spans="2:51" s="12" customFormat="1" ht="11.25">
      <c r="B154" s="199"/>
      <c r="C154" s="200"/>
      <c r="D154" s="201" t="s">
        <v>175</v>
      </c>
      <c r="E154" s="200"/>
      <c r="F154" s="202" t="s">
        <v>329</v>
      </c>
      <c r="G154" s="200"/>
      <c r="H154" s="203">
        <v>75.46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175</v>
      </c>
      <c r="AU154" s="209" t="s">
        <v>84</v>
      </c>
      <c r="AV154" s="12" t="s">
        <v>86</v>
      </c>
      <c r="AW154" s="12" t="s">
        <v>4</v>
      </c>
      <c r="AX154" s="12" t="s">
        <v>84</v>
      </c>
      <c r="AY154" s="209" t="s">
        <v>156</v>
      </c>
    </row>
    <row r="155" spans="1:65" s="2" customFormat="1" ht="21.75" customHeight="1">
      <c r="A155" s="31"/>
      <c r="B155" s="32"/>
      <c r="C155" s="181" t="s">
        <v>229</v>
      </c>
      <c r="D155" s="181" t="s">
        <v>157</v>
      </c>
      <c r="E155" s="182" t="s">
        <v>230</v>
      </c>
      <c r="F155" s="183" t="s">
        <v>231</v>
      </c>
      <c r="G155" s="184" t="s">
        <v>232</v>
      </c>
      <c r="H155" s="185">
        <v>36</v>
      </c>
      <c r="I155" s="186"/>
      <c r="J155" s="187">
        <f>ROUND(I155*H155,2)</f>
        <v>0</v>
      </c>
      <c r="K155" s="183" t="s">
        <v>161</v>
      </c>
      <c r="L155" s="36"/>
      <c r="M155" s="188" t="s">
        <v>1</v>
      </c>
      <c r="N155" s="189" t="s">
        <v>42</v>
      </c>
      <c r="O155" s="68"/>
      <c r="P155" s="190">
        <f>O155*H155</f>
        <v>0</v>
      </c>
      <c r="Q155" s="190">
        <v>0</v>
      </c>
      <c r="R155" s="190">
        <f>Q155*H155</f>
        <v>0</v>
      </c>
      <c r="S155" s="190">
        <v>0.0003</v>
      </c>
      <c r="T155" s="191">
        <f>S155*H155</f>
        <v>0.010799999999999999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2" t="s">
        <v>187</v>
      </c>
      <c r="AT155" s="192" t="s">
        <v>157</v>
      </c>
      <c r="AU155" s="192" t="s">
        <v>84</v>
      </c>
      <c r="AY155" s="14" t="s">
        <v>156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4" t="s">
        <v>84</v>
      </c>
      <c r="BK155" s="193">
        <f>ROUND(I155*H155,2)</f>
        <v>0</v>
      </c>
      <c r="BL155" s="14" t="s">
        <v>187</v>
      </c>
      <c r="BM155" s="192" t="s">
        <v>330</v>
      </c>
    </row>
    <row r="156" spans="1:47" s="2" customFormat="1" ht="11.25">
      <c r="A156" s="31"/>
      <c r="B156" s="32"/>
      <c r="C156" s="33"/>
      <c r="D156" s="194" t="s">
        <v>164</v>
      </c>
      <c r="E156" s="33"/>
      <c r="F156" s="195" t="s">
        <v>234</v>
      </c>
      <c r="G156" s="33"/>
      <c r="H156" s="33"/>
      <c r="I156" s="196"/>
      <c r="J156" s="33"/>
      <c r="K156" s="33"/>
      <c r="L156" s="36"/>
      <c r="M156" s="197"/>
      <c r="N156" s="198"/>
      <c r="O156" s="68"/>
      <c r="P156" s="68"/>
      <c r="Q156" s="68"/>
      <c r="R156" s="68"/>
      <c r="S156" s="68"/>
      <c r="T156" s="69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T156" s="14" t="s">
        <v>164</v>
      </c>
      <c r="AU156" s="14" t="s">
        <v>84</v>
      </c>
    </row>
    <row r="157" spans="1:65" s="2" customFormat="1" ht="16.5" customHeight="1">
      <c r="A157" s="31"/>
      <c r="B157" s="32"/>
      <c r="C157" s="181" t="s">
        <v>235</v>
      </c>
      <c r="D157" s="181" t="s">
        <v>157</v>
      </c>
      <c r="E157" s="182" t="s">
        <v>236</v>
      </c>
      <c r="F157" s="183" t="s">
        <v>237</v>
      </c>
      <c r="G157" s="184" t="s">
        <v>232</v>
      </c>
      <c r="H157" s="185">
        <v>36</v>
      </c>
      <c r="I157" s="186"/>
      <c r="J157" s="187">
        <f>ROUND(I157*H157,2)</f>
        <v>0</v>
      </c>
      <c r="K157" s="183" t="s">
        <v>161</v>
      </c>
      <c r="L157" s="36"/>
      <c r="M157" s="188" t="s">
        <v>1</v>
      </c>
      <c r="N157" s="189" t="s">
        <v>42</v>
      </c>
      <c r="O157" s="68"/>
      <c r="P157" s="190">
        <f>O157*H157</f>
        <v>0</v>
      </c>
      <c r="Q157" s="190">
        <v>1E-05</v>
      </c>
      <c r="R157" s="190">
        <f>Q157*H157</f>
        <v>0.00036</v>
      </c>
      <c r="S157" s="190">
        <v>0</v>
      </c>
      <c r="T157" s="191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2" t="s">
        <v>187</v>
      </c>
      <c r="AT157" s="192" t="s">
        <v>157</v>
      </c>
      <c r="AU157" s="192" t="s">
        <v>84</v>
      </c>
      <c r="AY157" s="14" t="s">
        <v>156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4" t="s">
        <v>84</v>
      </c>
      <c r="BK157" s="193">
        <f>ROUND(I157*H157,2)</f>
        <v>0</v>
      </c>
      <c r="BL157" s="14" t="s">
        <v>187</v>
      </c>
      <c r="BM157" s="192" t="s">
        <v>331</v>
      </c>
    </row>
    <row r="158" spans="1:47" s="2" customFormat="1" ht="11.25">
      <c r="A158" s="31"/>
      <c r="B158" s="32"/>
      <c r="C158" s="33"/>
      <c r="D158" s="194" t="s">
        <v>164</v>
      </c>
      <c r="E158" s="33"/>
      <c r="F158" s="195" t="s">
        <v>239</v>
      </c>
      <c r="G158" s="33"/>
      <c r="H158" s="33"/>
      <c r="I158" s="196"/>
      <c r="J158" s="33"/>
      <c r="K158" s="33"/>
      <c r="L158" s="36"/>
      <c r="M158" s="197"/>
      <c r="N158" s="198"/>
      <c r="O158" s="68"/>
      <c r="P158" s="68"/>
      <c r="Q158" s="68"/>
      <c r="R158" s="68"/>
      <c r="S158" s="68"/>
      <c r="T158" s="69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T158" s="14" t="s">
        <v>164</v>
      </c>
      <c r="AU158" s="14" t="s">
        <v>84</v>
      </c>
    </row>
    <row r="159" spans="1:65" s="2" customFormat="1" ht="16.5" customHeight="1">
      <c r="A159" s="31"/>
      <c r="B159" s="32"/>
      <c r="C159" s="210" t="s">
        <v>240</v>
      </c>
      <c r="D159" s="210" t="s">
        <v>223</v>
      </c>
      <c r="E159" s="211" t="s">
        <v>241</v>
      </c>
      <c r="F159" s="212" t="s">
        <v>242</v>
      </c>
      <c r="G159" s="213" t="s">
        <v>232</v>
      </c>
      <c r="H159" s="214">
        <v>36.72</v>
      </c>
      <c r="I159" s="215"/>
      <c r="J159" s="216">
        <f>ROUND(I159*H159,2)</f>
        <v>0</v>
      </c>
      <c r="K159" s="212" t="s">
        <v>161</v>
      </c>
      <c r="L159" s="217"/>
      <c r="M159" s="218" t="s">
        <v>1</v>
      </c>
      <c r="N159" s="219" t="s">
        <v>42</v>
      </c>
      <c r="O159" s="68"/>
      <c r="P159" s="190">
        <f>O159*H159</f>
        <v>0</v>
      </c>
      <c r="Q159" s="190">
        <v>8E-05</v>
      </c>
      <c r="R159" s="190">
        <f>Q159*H159</f>
        <v>0.0029376000000000003</v>
      </c>
      <c r="S159" s="190">
        <v>0</v>
      </c>
      <c r="T159" s="191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2" t="s">
        <v>226</v>
      </c>
      <c r="AT159" s="192" t="s">
        <v>223</v>
      </c>
      <c r="AU159" s="192" t="s">
        <v>84</v>
      </c>
      <c r="AY159" s="14" t="s">
        <v>156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4" t="s">
        <v>84</v>
      </c>
      <c r="BK159" s="193">
        <f>ROUND(I159*H159,2)</f>
        <v>0</v>
      </c>
      <c r="BL159" s="14" t="s">
        <v>187</v>
      </c>
      <c r="BM159" s="192" t="s">
        <v>332</v>
      </c>
    </row>
    <row r="160" spans="2:51" s="12" customFormat="1" ht="11.25">
      <c r="B160" s="199"/>
      <c r="C160" s="200"/>
      <c r="D160" s="201" t="s">
        <v>175</v>
      </c>
      <c r="E160" s="200"/>
      <c r="F160" s="202" t="s">
        <v>333</v>
      </c>
      <c r="G160" s="200"/>
      <c r="H160" s="203">
        <v>36.72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175</v>
      </c>
      <c r="AU160" s="209" t="s">
        <v>84</v>
      </c>
      <c r="AV160" s="12" t="s">
        <v>86</v>
      </c>
      <c r="AW160" s="12" t="s">
        <v>4</v>
      </c>
      <c r="AX160" s="12" t="s">
        <v>84</v>
      </c>
      <c r="AY160" s="209" t="s">
        <v>156</v>
      </c>
    </row>
    <row r="161" spans="1:65" s="2" customFormat="1" ht="16.5" customHeight="1">
      <c r="A161" s="31"/>
      <c r="B161" s="32"/>
      <c r="C161" s="181" t="s">
        <v>187</v>
      </c>
      <c r="D161" s="181" t="s">
        <v>157</v>
      </c>
      <c r="E161" s="182" t="s">
        <v>245</v>
      </c>
      <c r="F161" s="183" t="s">
        <v>246</v>
      </c>
      <c r="G161" s="184" t="s">
        <v>232</v>
      </c>
      <c r="H161" s="185">
        <v>0.9</v>
      </c>
      <c r="I161" s="186"/>
      <c r="J161" s="187">
        <f>ROUND(I161*H161,2)</f>
        <v>0</v>
      </c>
      <c r="K161" s="183" t="s">
        <v>161</v>
      </c>
      <c r="L161" s="36"/>
      <c r="M161" s="188" t="s">
        <v>1</v>
      </c>
      <c r="N161" s="189" t="s">
        <v>42</v>
      </c>
      <c r="O161" s="68"/>
      <c r="P161" s="190">
        <f>O161*H161</f>
        <v>0</v>
      </c>
      <c r="Q161" s="190">
        <v>0</v>
      </c>
      <c r="R161" s="190">
        <f>Q161*H161</f>
        <v>0</v>
      </c>
      <c r="S161" s="190">
        <v>0</v>
      </c>
      <c r="T161" s="191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2" t="s">
        <v>187</v>
      </c>
      <c r="AT161" s="192" t="s">
        <v>157</v>
      </c>
      <c r="AU161" s="192" t="s">
        <v>84</v>
      </c>
      <c r="AY161" s="14" t="s">
        <v>156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4" t="s">
        <v>84</v>
      </c>
      <c r="BK161" s="193">
        <f>ROUND(I161*H161,2)</f>
        <v>0</v>
      </c>
      <c r="BL161" s="14" t="s">
        <v>187</v>
      </c>
      <c r="BM161" s="192" t="s">
        <v>334</v>
      </c>
    </row>
    <row r="162" spans="1:47" s="2" customFormat="1" ht="11.25">
      <c r="A162" s="31"/>
      <c r="B162" s="32"/>
      <c r="C162" s="33"/>
      <c r="D162" s="194" t="s">
        <v>164</v>
      </c>
      <c r="E162" s="33"/>
      <c r="F162" s="195" t="s">
        <v>248</v>
      </c>
      <c r="G162" s="33"/>
      <c r="H162" s="33"/>
      <c r="I162" s="196"/>
      <c r="J162" s="33"/>
      <c r="K162" s="33"/>
      <c r="L162" s="36"/>
      <c r="M162" s="197"/>
      <c r="N162" s="198"/>
      <c r="O162" s="68"/>
      <c r="P162" s="68"/>
      <c r="Q162" s="68"/>
      <c r="R162" s="68"/>
      <c r="S162" s="68"/>
      <c r="T162" s="69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T162" s="14" t="s">
        <v>164</v>
      </c>
      <c r="AU162" s="14" t="s">
        <v>84</v>
      </c>
    </row>
    <row r="163" spans="1:65" s="2" customFormat="1" ht="16.5" customHeight="1">
      <c r="A163" s="31"/>
      <c r="B163" s="32"/>
      <c r="C163" s="210" t="s">
        <v>249</v>
      </c>
      <c r="D163" s="210" t="s">
        <v>223</v>
      </c>
      <c r="E163" s="211" t="s">
        <v>250</v>
      </c>
      <c r="F163" s="212" t="s">
        <v>251</v>
      </c>
      <c r="G163" s="213" t="s">
        <v>232</v>
      </c>
      <c r="H163" s="214">
        <v>0.918</v>
      </c>
      <c r="I163" s="215"/>
      <c r="J163" s="216">
        <f>ROUND(I163*H163,2)</f>
        <v>0</v>
      </c>
      <c r="K163" s="212" t="s">
        <v>161</v>
      </c>
      <c r="L163" s="217"/>
      <c r="M163" s="218" t="s">
        <v>1</v>
      </c>
      <c r="N163" s="219" t="s">
        <v>42</v>
      </c>
      <c r="O163" s="68"/>
      <c r="P163" s="190">
        <f>O163*H163</f>
        <v>0</v>
      </c>
      <c r="Q163" s="190">
        <v>0.00017</v>
      </c>
      <c r="R163" s="190">
        <f>Q163*H163</f>
        <v>0.00015606000000000002</v>
      </c>
      <c r="S163" s="190">
        <v>0</v>
      </c>
      <c r="T163" s="191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2" t="s">
        <v>226</v>
      </c>
      <c r="AT163" s="192" t="s">
        <v>223</v>
      </c>
      <c r="AU163" s="192" t="s">
        <v>84</v>
      </c>
      <c r="AY163" s="14" t="s">
        <v>156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4" t="s">
        <v>84</v>
      </c>
      <c r="BK163" s="193">
        <f>ROUND(I163*H163,2)</f>
        <v>0</v>
      </c>
      <c r="BL163" s="14" t="s">
        <v>187</v>
      </c>
      <c r="BM163" s="192" t="s">
        <v>335</v>
      </c>
    </row>
    <row r="164" spans="2:51" s="12" customFormat="1" ht="11.25">
      <c r="B164" s="199"/>
      <c r="C164" s="200"/>
      <c r="D164" s="201" t="s">
        <v>175</v>
      </c>
      <c r="E164" s="200"/>
      <c r="F164" s="202" t="s">
        <v>253</v>
      </c>
      <c r="G164" s="200"/>
      <c r="H164" s="203">
        <v>0.918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175</v>
      </c>
      <c r="AU164" s="209" t="s">
        <v>84</v>
      </c>
      <c r="AV164" s="12" t="s">
        <v>86</v>
      </c>
      <c r="AW164" s="12" t="s">
        <v>4</v>
      </c>
      <c r="AX164" s="12" t="s">
        <v>84</v>
      </c>
      <c r="AY164" s="209" t="s">
        <v>156</v>
      </c>
    </row>
    <row r="165" spans="1:65" s="2" customFormat="1" ht="44.25" customHeight="1">
      <c r="A165" s="31"/>
      <c r="B165" s="32"/>
      <c r="C165" s="181" t="s">
        <v>254</v>
      </c>
      <c r="D165" s="181" t="s">
        <v>157</v>
      </c>
      <c r="E165" s="182" t="s">
        <v>255</v>
      </c>
      <c r="F165" s="183" t="s">
        <v>256</v>
      </c>
      <c r="G165" s="184" t="s">
        <v>257</v>
      </c>
      <c r="H165" s="220"/>
      <c r="I165" s="186"/>
      <c r="J165" s="187">
        <f>ROUND(I165*H165,2)</f>
        <v>0</v>
      </c>
      <c r="K165" s="183" t="s">
        <v>161</v>
      </c>
      <c r="L165" s="36"/>
      <c r="M165" s="188" t="s">
        <v>1</v>
      </c>
      <c r="N165" s="189" t="s">
        <v>42</v>
      </c>
      <c r="O165" s="68"/>
      <c r="P165" s="190">
        <f>O165*H165</f>
        <v>0</v>
      </c>
      <c r="Q165" s="190">
        <v>0</v>
      </c>
      <c r="R165" s="190">
        <f>Q165*H165</f>
        <v>0</v>
      </c>
      <c r="S165" s="190">
        <v>0</v>
      </c>
      <c r="T165" s="191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2" t="s">
        <v>187</v>
      </c>
      <c r="AT165" s="192" t="s">
        <v>157</v>
      </c>
      <c r="AU165" s="192" t="s">
        <v>84</v>
      </c>
      <c r="AY165" s="14" t="s">
        <v>156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4" t="s">
        <v>84</v>
      </c>
      <c r="BK165" s="193">
        <f>ROUND(I165*H165,2)</f>
        <v>0</v>
      </c>
      <c r="BL165" s="14" t="s">
        <v>187</v>
      </c>
      <c r="BM165" s="192" t="s">
        <v>336</v>
      </c>
    </row>
    <row r="166" spans="1:47" s="2" customFormat="1" ht="11.25">
      <c r="A166" s="31"/>
      <c r="B166" s="32"/>
      <c r="C166" s="33"/>
      <c r="D166" s="194" t="s">
        <v>164</v>
      </c>
      <c r="E166" s="33"/>
      <c r="F166" s="195" t="s">
        <v>259</v>
      </c>
      <c r="G166" s="33"/>
      <c r="H166" s="33"/>
      <c r="I166" s="196"/>
      <c r="J166" s="33"/>
      <c r="K166" s="33"/>
      <c r="L166" s="36"/>
      <c r="M166" s="197"/>
      <c r="N166" s="198"/>
      <c r="O166" s="68"/>
      <c r="P166" s="68"/>
      <c r="Q166" s="68"/>
      <c r="R166" s="68"/>
      <c r="S166" s="68"/>
      <c r="T166" s="69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T166" s="14" t="s">
        <v>164</v>
      </c>
      <c r="AU166" s="14" t="s">
        <v>84</v>
      </c>
    </row>
    <row r="167" spans="2:63" s="11" customFormat="1" ht="25.9" customHeight="1">
      <c r="B167" s="167"/>
      <c r="C167" s="168"/>
      <c r="D167" s="169" t="s">
        <v>76</v>
      </c>
      <c r="E167" s="170" t="s">
        <v>337</v>
      </c>
      <c r="F167" s="170" t="s">
        <v>338</v>
      </c>
      <c r="G167" s="168"/>
      <c r="H167" s="168"/>
      <c r="I167" s="171"/>
      <c r="J167" s="172">
        <f>BK167</f>
        <v>0</v>
      </c>
      <c r="K167" s="168"/>
      <c r="L167" s="173"/>
      <c r="M167" s="174"/>
      <c r="N167" s="175"/>
      <c r="O167" s="175"/>
      <c r="P167" s="176">
        <f>SUM(P168:P171)</f>
        <v>0</v>
      </c>
      <c r="Q167" s="175"/>
      <c r="R167" s="176">
        <f>SUM(R168:R171)</f>
        <v>0.026753999999999997</v>
      </c>
      <c r="S167" s="175"/>
      <c r="T167" s="177">
        <f>SUM(T168:T171)</f>
        <v>0</v>
      </c>
      <c r="AR167" s="178" t="s">
        <v>86</v>
      </c>
      <c r="AT167" s="179" t="s">
        <v>76</v>
      </c>
      <c r="AU167" s="179" t="s">
        <v>77</v>
      </c>
      <c r="AY167" s="178" t="s">
        <v>156</v>
      </c>
      <c r="BK167" s="180">
        <f>SUM(BK168:BK171)</f>
        <v>0</v>
      </c>
    </row>
    <row r="168" spans="1:65" s="2" customFormat="1" ht="24.2" customHeight="1">
      <c r="A168" s="31"/>
      <c r="B168" s="32"/>
      <c r="C168" s="181" t="s">
        <v>339</v>
      </c>
      <c r="D168" s="181" t="s">
        <v>157</v>
      </c>
      <c r="E168" s="182" t="s">
        <v>340</v>
      </c>
      <c r="F168" s="183" t="s">
        <v>341</v>
      </c>
      <c r="G168" s="184" t="s">
        <v>200</v>
      </c>
      <c r="H168" s="185">
        <v>68.6</v>
      </c>
      <c r="I168" s="186"/>
      <c r="J168" s="187">
        <f>ROUND(I168*H168,2)</f>
        <v>0</v>
      </c>
      <c r="K168" s="183" t="s">
        <v>161</v>
      </c>
      <c r="L168" s="36"/>
      <c r="M168" s="188" t="s">
        <v>1</v>
      </c>
      <c r="N168" s="189" t="s">
        <v>42</v>
      </c>
      <c r="O168" s="68"/>
      <c r="P168" s="190">
        <f>O168*H168</f>
        <v>0</v>
      </c>
      <c r="Q168" s="190">
        <v>0.00014</v>
      </c>
      <c r="R168" s="190">
        <f>Q168*H168</f>
        <v>0.009603999999999998</v>
      </c>
      <c r="S168" s="190">
        <v>0</v>
      </c>
      <c r="T168" s="191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2" t="s">
        <v>187</v>
      </c>
      <c r="AT168" s="192" t="s">
        <v>157</v>
      </c>
      <c r="AU168" s="192" t="s">
        <v>84</v>
      </c>
      <c r="AY168" s="14" t="s">
        <v>156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4" t="s">
        <v>84</v>
      </c>
      <c r="BK168" s="193">
        <f>ROUND(I168*H168,2)</f>
        <v>0</v>
      </c>
      <c r="BL168" s="14" t="s">
        <v>187</v>
      </c>
      <c r="BM168" s="192" t="s">
        <v>342</v>
      </c>
    </row>
    <row r="169" spans="1:47" s="2" customFormat="1" ht="11.25">
      <c r="A169" s="31"/>
      <c r="B169" s="32"/>
      <c r="C169" s="33"/>
      <c r="D169" s="194" t="s">
        <v>164</v>
      </c>
      <c r="E169" s="33"/>
      <c r="F169" s="195" t="s">
        <v>343</v>
      </c>
      <c r="G169" s="33"/>
      <c r="H169" s="33"/>
      <c r="I169" s="196"/>
      <c r="J169" s="33"/>
      <c r="K169" s="33"/>
      <c r="L169" s="36"/>
      <c r="M169" s="197"/>
      <c r="N169" s="198"/>
      <c r="O169" s="68"/>
      <c r="P169" s="68"/>
      <c r="Q169" s="68"/>
      <c r="R169" s="68"/>
      <c r="S169" s="68"/>
      <c r="T169" s="69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T169" s="14" t="s">
        <v>164</v>
      </c>
      <c r="AU169" s="14" t="s">
        <v>84</v>
      </c>
    </row>
    <row r="170" spans="1:65" s="2" customFormat="1" ht="24.2" customHeight="1">
      <c r="A170" s="31"/>
      <c r="B170" s="32"/>
      <c r="C170" s="181" t="s">
        <v>344</v>
      </c>
      <c r="D170" s="181" t="s">
        <v>157</v>
      </c>
      <c r="E170" s="182" t="s">
        <v>345</v>
      </c>
      <c r="F170" s="183" t="s">
        <v>346</v>
      </c>
      <c r="G170" s="184" t="s">
        <v>200</v>
      </c>
      <c r="H170" s="185">
        <v>68.6</v>
      </c>
      <c r="I170" s="186"/>
      <c r="J170" s="187">
        <f>ROUND(I170*H170,2)</f>
        <v>0</v>
      </c>
      <c r="K170" s="183" t="s">
        <v>161</v>
      </c>
      <c r="L170" s="36"/>
      <c r="M170" s="188" t="s">
        <v>1</v>
      </c>
      <c r="N170" s="189" t="s">
        <v>42</v>
      </c>
      <c r="O170" s="68"/>
      <c r="P170" s="190">
        <f>O170*H170</f>
        <v>0</v>
      </c>
      <c r="Q170" s="190">
        <v>0.00025</v>
      </c>
      <c r="R170" s="190">
        <f>Q170*H170</f>
        <v>0.01715</v>
      </c>
      <c r="S170" s="190">
        <v>0</v>
      </c>
      <c r="T170" s="191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2" t="s">
        <v>187</v>
      </c>
      <c r="AT170" s="192" t="s">
        <v>157</v>
      </c>
      <c r="AU170" s="192" t="s">
        <v>84</v>
      </c>
      <c r="AY170" s="14" t="s">
        <v>156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14" t="s">
        <v>84</v>
      </c>
      <c r="BK170" s="193">
        <f>ROUND(I170*H170,2)</f>
        <v>0</v>
      </c>
      <c r="BL170" s="14" t="s">
        <v>187</v>
      </c>
      <c r="BM170" s="192" t="s">
        <v>347</v>
      </c>
    </row>
    <row r="171" spans="1:47" s="2" customFormat="1" ht="11.25">
      <c r="A171" s="31"/>
      <c r="B171" s="32"/>
      <c r="C171" s="33"/>
      <c r="D171" s="194" t="s">
        <v>164</v>
      </c>
      <c r="E171" s="33"/>
      <c r="F171" s="195" t="s">
        <v>348</v>
      </c>
      <c r="G171" s="33"/>
      <c r="H171" s="33"/>
      <c r="I171" s="196"/>
      <c r="J171" s="33"/>
      <c r="K171" s="33"/>
      <c r="L171" s="36"/>
      <c r="M171" s="221"/>
      <c r="N171" s="222"/>
      <c r="O171" s="223"/>
      <c r="P171" s="223"/>
      <c r="Q171" s="223"/>
      <c r="R171" s="223"/>
      <c r="S171" s="223"/>
      <c r="T171" s="224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T171" s="14" t="s">
        <v>164</v>
      </c>
      <c r="AU171" s="14" t="s">
        <v>84</v>
      </c>
    </row>
    <row r="172" spans="1:31" s="2" customFormat="1" ht="6.95" customHeight="1">
      <c r="A172" s="31"/>
      <c r="B172" s="51"/>
      <c r="C172" s="52"/>
      <c r="D172" s="52"/>
      <c r="E172" s="52"/>
      <c r="F172" s="52"/>
      <c r="G172" s="52"/>
      <c r="H172" s="52"/>
      <c r="I172" s="52"/>
      <c r="J172" s="52"/>
      <c r="K172" s="52"/>
      <c r="L172" s="36"/>
      <c r="M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</row>
  </sheetData>
  <sheetProtection algorithmName="SHA-512" hashValue="N0jziYlTfYdkngGbTLB3CRgrcrzr16McaZvBGDEpSUsuGod+cvp9PNXWyLtNsDPuZi+tDjaCClma5ZF/KdbWVA==" saltValue="cxJ36JeBS8Jyjfs3bnwIGckGgGNAggKJJMxOclfCrKPl9vptvfDxnXR728xCQER7UFJsQ5pfMKWDP9ir0i+6hw==" spinCount="100000" sheet="1" objects="1" scenarios="1" formatColumns="0" formatRows="0" autoFilter="0"/>
  <autoFilter ref="C124:K171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hyperlinks>
    <hyperlink ref="F128" r:id="rId1" display="https://podminky.urs.cz/item/CS_URS_2024_01/997013211"/>
    <hyperlink ref="F130" r:id="rId2" display="https://podminky.urs.cz/item/CS_URS_2024_01/997013501"/>
    <hyperlink ref="F132" r:id="rId3" display="https://podminky.urs.cz/item/CS_URS_2024_01/997013509"/>
    <hyperlink ref="F135" r:id="rId4" display="https://podminky.urs.cz/item/CS_URS_2024_01/997013813"/>
    <hyperlink ref="F138" r:id="rId5" display="https://podminky.urs.cz/item/CS_URS_2024_01/766491851"/>
    <hyperlink ref="F140" r:id="rId6" display="https://podminky.urs.cz/item/CS_URS_2024_01/766825821"/>
    <hyperlink ref="F142" r:id="rId7" display="https://podminky.urs.cz/item/CS_URS_2024_01/998766201"/>
    <hyperlink ref="F145" r:id="rId8" display="https://podminky.urs.cz/item/CS_URS_2024_01/775591912"/>
    <hyperlink ref="F147" r:id="rId9" display="https://podminky.urs.cz/item/CS_URS_2024_01/998775201"/>
    <hyperlink ref="F150" r:id="rId10" display="https://podminky.urs.cz/item/CS_URS_2024_01/776201811"/>
    <hyperlink ref="F152" r:id="rId11" display="https://podminky.urs.cz/item/CS_URS_2024_01/776221111"/>
    <hyperlink ref="F156" r:id="rId12" display="https://podminky.urs.cz/item/CS_URS_2024_01/776410811"/>
    <hyperlink ref="F158" r:id="rId13" display="https://podminky.urs.cz/item/CS_URS_2024_01/776421111"/>
    <hyperlink ref="F162" r:id="rId14" display="https://podminky.urs.cz/item/CS_URS_2024_01/776421312"/>
    <hyperlink ref="F166" r:id="rId15" display="https://podminky.urs.cz/item/CS_URS_2024_01/998776201"/>
    <hyperlink ref="F169" r:id="rId16" display="https://podminky.urs.cz/item/CS_URS_2024_01/783923101"/>
    <hyperlink ref="F171" r:id="rId17" display="https://podminky.urs.cz/item/CS_URS_2024_01/7839282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4" t="s">
        <v>106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7"/>
      <c r="AT3" s="14" t="s">
        <v>86</v>
      </c>
    </row>
    <row r="4" spans="2:46" s="1" customFormat="1" ht="24.95" customHeight="1">
      <c r="B4" s="17"/>
      <c r="D4" s="114" t="s">
        <v>128</v>
      </c>
      <c r="L4" s="17"/>
      <c r="M4" s="115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16" t="s">
        <v>16</v>
      </c>
      <c r="L6" s="17"/>
    </row>
    <row r="7" spans="2:12" s="1" customFormat="1" ht="26.25" customHeight="1">
      <c r="B7" s="17"/>
      <c r="E7" s="271" t="str">
        <f>'Rekapitulace stavby'!K6</f>
        <v>VÝMĚNA NÁŠLAPNÝCH VRSTEV, VÝMALBA S VÝMĚNA DVEŘÍ V ZŠ A MŠ V KOPŘIVNICI</v>
      </c>
      <c r="F7" s="272"/>
      <c r="G7" s="272"/>
      <c r="H7" s="272"/>
      <c r="L7" s="17"/>
    </row>
    <row r="8" spans="2:12" s="1" customFormat="1" ht="12" customHeight="1">
      <c r="B8" s="17"/>
      <c r="D8" s="116" t="s">
        <v>129</v>
      </c>
      <c r="L8" s="17"/>
    </row>
    <row r="9" spans="1:31" s="2" customFormat="1" ht="16.5" customHeight="1">
      <c r="A9" s="31"/>
      <c r="B9" s="36"/>
      <c r="C9" s="31"/>
      <c r="D9" s="31"/>
      <c r="E9" s="271" t="s">
        <v>298</v>
      </c>
      <c r="F9" s="273"/>
      <c r="G9" s="273"/>
      <c r="H9" s="273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6" t="s">
        <v>131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274" t="s">
        <v>349</v>
      </c>
      <c r="F11" s="273"/>
      <c r="G11" s="273"/>
      <c r="H11" s="273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6" t="s">
        <v>18</v>
      </c>
      <c r="E13" s="31"/>
      <c r="F13" s="107" t="s">
        <v>1</v>
      </c>
      <c r="G13" s="31"/>
      <c r="H13" s="31"/>
      <c r="I13" s="116" t="s">
        <v>19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6" t="s">
        <v>20</v>
      </c>
      <c r="E14" s="31"/>
      <c r="F14" s="107" t="s">
        <v>21</v>
      </c>
      <c r="G14" s="31"/>
      <c r="H14" s="31"/>
      <c r="I14" s="116" t="s">
        <v>22</v>
      </c>
      <c r="J14" s="117" t="str">
        <f>'Rekapitulace stavby'!AN8</f>
        <v>27. 3. 2024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6" t="s">
        <v>24</v>
      </c>
      <c r="E16" s="31"/>
      <c r="F16" s="31"/>
      <c r="G16" s="31"/>
      <c r="H16" s="31"/>
      <c r="I16" s="116" t="s">
        <v>25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26</v>
      </c>
      <c r="F17" s="31"/>
      <c r="G17" s="31"/>
      <c r="H17" s="31"/>
      <c r="I17" s="116" t="s">
        <v>27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6" t="s">
        <v>28</v>
      </c>
      <c r="E19" s="31"/>
      <c r="F19" s="31"/>
      <c r="G19" s="31"/>
      <c r="H19" s="31"/>
      <c r="I19" s="116" t="s">
        <v>25</v>
      </c>
      <c r="J19" s="27" t="str">
        <f>'Rekapitulace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75" t="str">
        <f>'Rekapitulace stavby'!E14</f>
        <v>Vyplň údaj</v>
      </c>
      <c r="F20" s="276"/>
      <c r="G20" s="276"/>
      <c r="H20" s="276"/>
      <c r="I20" s="116" t="s">
        <v>27</v>
      </c>
      <c r="J20" s="27" t="str">
        <f>'Rekapitulace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6" t="s">
        <v>30</v>
      </c>
      <c r="E22" s="31"/>
      <c r="F22" s="31"/>
      <c r="G22" s="31"/>
      <c r="H22" s="31"/>
      <c r="I22" s="116" t="s">
        <v>25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31</v>
      </c>
      <c r="F23" s="31"/>
      <c r="G23" s="31"/>
      <c r="H23" s="31"/>
      <c r="I23" s="116" t="s">
        <v>27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6" t="s">
        <v>33</v>
      </c>
      <c r="E25" s="31"/>
      <c r="F25" s="31"/>
      <c r="G25" s="31"/>
      <c r="H25" s="31"/>
      <c r="I25" s="116" t="s">
        <v>25</v>
      </c>
      <c r="J25" s="107" t="s">
        <v>34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35</v>
      </c>
      <c r="F26" s="31"/>
      <c r="G26" s="31"/>
      <c r="H26" s="31"/>
      <c r="I26" s="116" t="s">
        <v>27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6" t="s">
        <v>36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18"/>
      <c r="B29" s="119"/>
      <c r="C29" s="118"/>
      <c r="D29" s="118"/>
      <c r="E29" s="277" t="s">
        <v>1</v>
      </c>
      <c r="F29" s="277"/>
      <c r="G29" s="277"/>
      <c r="H29" s="277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1"/>
      <c r="E31" s="121"/>
      <c r="F31" s="121"/>
      <c r="G31" s="121"/>
      <c r="H31" s="121"/>
      <c r="I31" s="121"/>
      <c r="J31" s="121"/>
      <c r="K31" s="12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2" t="s">
        <v>37</v>
      </c>
      <c r="E32" s="31"/>
      <c r="F32" s="31"/>
      <c r="G32" s="31"/>
      <c r="H32" s="31"/>
      <c r="I32" s="31"/>
      <c r="J32" s="123">
        <f>ROUND(J125,2)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1"/>
      <c r="E33" s="121"/>
      <c r="F33" s="121"/>
      <c r="G33" s="121"/>
      <c r="H33" s="121"/>
      <c r="I33" s="121"/>
      <c r="J33" s="121"/>
      <c r="K33" s="12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4" t="s">
        <v>39</v>
      </c>
      <c r="G34" s="31"/>
      <c r="H34" s="31"/>
      <c r="I34" s="124" t="s">
        <v>38</v>
      </c>
      <c r="J34" s="124" t="s">
        <v>40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5" t="s">
        <v>41</v>
      </c>
      <c r="E35" s="116" t="s">
        <v>42</v>
      </c>
      <c r="F35" s="126">
        <f>ROUND((SUM(BE125:BE173)),2)</f>
        <v>0</v>
      </c>
      <c r="G35" s="31"/>
      <c r="H35" s="31"/>
      <c r="I35" s="127">
        <v>0.21</v>
      </c>
      <c r="J35" s="126">
        <f>ROUND(((SUM(BE125:BE173))*I35),2)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6" t="s">
        <v>43</v>
      </c>
      <c r="F36" s="126">
        <f>ROUND((SUM(BF125:BF173)),2)</f>
        <v>0</v>
      </c>
      <c r="G36" s="31"/>
      <c r="H36" s="31"/>
      <c r="I36" s="127">
        <v>0.12</v>
      </c>
      <c r="J36" s="126">
        <f>ROUND(((SUM(BF125:BF173))*I36),2)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6" t="s">
        <v>44</v>
      </c>
      <c r="F37" s="126">
        <f>ROUND((SUM(BG125:BG173)),2)</f>
        <v>0</v>
      </c>
      <c r="G37" s="31"/>
      <c r="H37" s="31"/>
      <c r="I37" s="127">
        <v>0.21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16" t="s">
        <v>45</v>
      </c>
      <c r="F38" s="126">
        <f>ROUND((SUM(BH125:BH173)),2)</f>
        <v>0</v>
      </c>
      <c r="G38" s="31"/>
      <c r="H38" s="31"/>
      <c r="I38" s="127">
        <v>0.12</v>
      </c>
      <c r="J38" s="126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6" t="s">
        <v>46</v>
      </c>
      <c r="F39" s="126">
        <f>ROUND((SUM(BI125:BI173)),2)</f>
        <v>0</v>
      </c>
      <c r="G39" s="31"/>
      <c r="H39" s="31"/>
      <c r="I39" s="127">
        <v>0</v>
      </c>
      <c r="J39" s="126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28"/>
      <c r="D41" s="129" t="s">
        <v>47</v>
      </c>
      <c r="E41" s="130"/>
      <c r="F41" s="130"/>
      <c r="G41" s="131" t="s">
        <v>48</v>
      </c>
      <c r="H41" s="132" t="s">
        <v>49</v>
      </c>
      <c r="I41" s="130"/>
      <c r="J41" s="133">
        <f>SUM(J32:J39)</f>
        <v>0</v>
      </c>
      <c r="K41" s="134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35" t="s">
        <v>50</v>
      </c>
      <c r="E50" s="136"/>
      <c r="F50" s="136"/>
      <c r="G50" s="135" t="s">
        <v>51</v>
      </c>
      <c r="H50" s="136"/>
      <c r="I50" s="136"/>
      <c r="J50" s="136"/>
      <c r="K50" s="136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7" t="s">
        <v>52</v>
      </c>
      <c r="E61" s="138"/>
      <c r="F61" s="139" t="s">
        <v>53</v>
      </c>
      <c r="G61" s="137" t="s">
        <v>52</v>
      </c>
      <c r="H61" s="138"/>
      <c r="I61" s="138"/>
      <c r="J61" s="140" t="s">
        <v>53</v>
      </c>
      <c r="K61" s="138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35" t="s">
        <v>54</v>
      </c>
      <c r="E65" s="141"/>
      <c r="F65" s="141"/>
      <c r="G65" s="135" t="s">
        <v>55</v>
      </c>
      <c r="H65" s="141"/>
      <c r="I65" s="141"/>
      <c r="J65" s="141"/>
      <c r="K65" s="14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7" t="s">
        <v>52</v>
      </c>
      <c r="E76" s="138"/>
      <c r="F76" s="139" t="s">
        <v>53</v>
      </c>
      <c r="G76" s="137" t="s">
        <v>52</v>
      </c>
      <c r="H76" s="138"/>
      <c r="I76" s="138"/>
      <c r="J76" s="140" t="s">
        <v>53</v>
      </c>
      <c r="K76" s="138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133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6.25" customHeight="1">
      <c r="A85" s="31"/>
      <c r="B85" s="32"/>
      <c r="C85" s="33"/>
      <c r="D85" s="33"/>
      <c r="E85" s="278" t="str">
        <f>E7</f>
        <v>VÝMĚNA NÁŠLAPNÝCH VRSTEV, VÝMALBA S VÝMĚNA DVEŘÍ V ZŠ A MŠ V KOPŘIVNICI</v>
      </c>
      <c r="F85" s="279"/>
      <c r="G85" s="279"/>
      <c r="H85" s="279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>
      <c r="B86" s="18"/>
      <c r="C86" s="26" t="s">
        <v>129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78" t="s">
        <v>298</v>
      </c>
      <c r="F87" s="280"/>
      <c r="G87" s="280"/>
      <c r="H87" s="280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131</v>
      </c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31" t="str">
        <f>E11</f>
        <v>02-140 - Místnost č. 140 (přízemí)</v>
      </c>
      <c r="F89" s="280"/>
      <c r="G89" s="280"/>
      <c r="H89" s="280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20</v>
      </c>
      <c r="D91" s="33"/>
      <c r="E91" s="33"/>
      <c r="F91" s="24" t="str">
        <f>F14</f>
        <v xml:space="preserve"> </v>
      </c>
      <c r="G91" s="33"/>
      <c r="H91" s="33"/>
      <c r="I91" s="26" t="s">
        <v>22</v>
      </c>
      <c r="J91" s="63" t="str">
        <f>IF(J14="","",J14)</f>
        <v>27. 3. 2024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24</v>
      </c>
      <c r="D93" s="33"/>
      <c r="E93" s="33"/>
      <c r="F93" s="24" t="str">
        <f>E17</f>
        <v>Město Kopřivnice</v>
      </c>
      <c r="G93" s="33"/>
      <c r="H93" s="33"/>
      <c r="I93" s="26" t="s">
        <v>30</v>
      </c>
      <c r="J93" s="29" t="str">
        <f>E23</f>
        <v>Ing. Jan Stuchlík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28</v>
      </c>
      <c r="D94" s="33"/>
      <c r="E94" s="33"/>
      <c r="F94" s="24" t="str">
        <f>IF(E20="","",E20)</f>
        <v>Vyplň údaj</v>
      </c>
      <c r="G94" s="33"/>
      <c r="H94" s="33"/>
      <c r="I94" s="26" t="s">
        <v>33</v>
      </c>
      <c r="J94" s="29" t="str">
        <f>E26</f>
        <v>Ladislav Pekárek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46" t="s">
        <v>134</v>
      </c>
      <c r="D96" s="147"/>
      <c r="E96" s="147"/>
      <c r="F96" s="147"/>
      <c r="G96" s="147"/>
      <c r="H96" s="147"/>
      <c r="I96" s="147"/>
      <c r="J96" s="148" t="s">
        <v>135</v>
      </c>
      <c r="K96" s="147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49" t="s">
        <v>136</v>
      </c>
      <c r="D98" s="33"/>
      <c r="E98" s="33"/>
      <c r="F98" s="33"/>
      <c r="G98" s="33"/>
      <c r="H98" s="33"/>
      <c r="I98" s="33"/>
      <c r="J98" s="81">
        <f>J125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137</v>
      </c>
    </row>
    <row r="99" spans="2:12" s="9" customFormat="1" ht="24.95" customHeight="1">
      <c r="B99" s="150"/>
      <c r="C99" s="151"/>
      <c r="D99" s="152" t="s">
        <v>138</v>
      </c>
      <c r="E99" s="153"/>
      <c r="F99" s="153"/>
      <c r="G99" s="153"/>
      <c r="H99" s="153"/>
      <c r="I99" s="153"/>
      <c r="J99" s="154">
        <f>J126</f>
        <v>0</v>
      </c>
      <c r="K99" s="151"/>
      <c r="L99" s="155"/>
    </row>
    <row r="100" spans="2:12" s="9" customFormat="1" ht="24.95" customHeight="1">
      <c r="B100" s="150"/>
      <c r="C100" s="151"/>
      <c r="D100" s="152" t="s">
        <v>139</v>
      </c>
      <c r="E100" s="153"/>
      <c r="F100" s="153"/>
      <c r="G100" s="153"/>
      <c r="H100" s="153"/>
      <c r="I100" s="153"/>
      <c r="J100" s="154">
        <f>J136</f>
        <v>0</v>
      </c>
      <c r="K100" s="151"/>
      <c r="L100" s="155"/>
    </row>
    <row r="101" spans="2:12" s="9" customFormat="1" ht="24.95" customHeight="1">
      <c r="B101" s="150"/>
      <c r="C101" s="151"/>
      <c r="D101" s="152" t="s">
        <v>300</v>
      </c>
      <c r="E101" s="153"/>
      <c r="F101" s="153"/>
      <c r="G101" s="153"/>
      <c r="H101" s="153"/>
      <c r="I101" s="153"/>
      <c r="J101" s="154">
        <f>J143</f>
        <v>0</v>
      </c>
      <c r="K101" s="151"/>
      <c r="L101" s="155"/>
    </row>
    <row r="102" spans="2:12" s="9" customFormat="1" ht="24.95" customHeight="1">
      <c r="B102" s="150"/>
      <c r="C102" s="151"/>
      <c r="D102" s="152" t="s">
        <v>140</v>
      </c>
      <c r="E102" s="153"/>
      <c r="F102" s="153"/>
      <c r="G102" s="153"/>
      <c r="H102" s="153"/>
      <c r="I102" s="153"/>
      <c r="J102" s="154">
        <f>J148</f>
        <v>0</v>
      </c>
      <c r="K102" s="151"/>
      <c r="L102" s="155"/>
    </row>
    <row r="103" spans="2:12" s="9" customFormat="1" ht="24.95" customHeight="1">
      <c r="B103" s="150"/>
      <c r="C103" s="151"/>
      <c r="D103" s="152" t="s">
        <v>301</v>
      </c>
      <c r="E103" s="153"/>
      <c r="F103" s="153"/>
      <c r="G103" s="153"/>
      <c r="H103" s="153"/>
      <c r="I103" s="153"/>
      <c r="J103" s="154">
        <f>J169</f>
        <v>0</v>
      </c>
      <c r="K103" s="151"/>
      <c r="L103" s="155"/>
    </row>
    <row r="104" spans="1:31" s="2" customFormat="1" ht="21.75" customHeight="1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>
      <c r="A105" s="31"/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9" spans="1:31" s="2" customFormat="1" ht="6.95" customHeight="1">
      <c r="A109" s="31"/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4.95" customHeight="1">
      <c r="A110" s="31"/>
      <c r="B110" s="32"/>
      <c r="C110" s="20" t="s">
        <v>141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16</v>
      </c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26.25" customHeight="1">
      <c r="A113" s="31"/>
      <c r="B113" s="32"/>
      <c r="C113" s="33"/>
      <c r="D113" s="33"/>
      <c r="E113" s="278" t="str">
        <f>E7</f>
        <v>VÝMĚNA NÁŠLAPNÝCH VRSTEV, VÝMALBA S VÝMĚNA DVEŘÍ V ZŠ A MŠ V KOPŘIVNICI</v>
      </c>
      <c r="F113" s="279"/>
      <c r="G113" s="279"/>
      <c r="H113" s="279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2:12" s="1" customFormat="1" ht="12" customHeight="1">
      <c r="B114" s="18"/>
      <c r="C114" s="26" t="s">
        <v>129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pans="1:31" s="2" customFormat="1" ht="16.5" customHeight="1">
      <c r="A115" s="31"/>
      <c r="B115" s="32"/>
      <c r="C115" s="33"/>
      <c r="D115" s="33"/>
      <c r="E115" s="278" t="s">
        <v>298</v>
      </c>
      <c r="F115" s="280"/>
      <c r="G115" s="280"/>
      <c r="H115" s="280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6" t="s">
        <v>131</v>
      </c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6.5" customHeight="1">
      <c r="A117" s="31"/>
      <c r="B117" s="32"/>
      <c r="C117" s="33"/>
      <c r="D117" s="33"/>
      <c r="E117" s="231" t="str">
        <f>E11</f>
        <v>02-140 - Místnost č. 140 (přízemí)</v>
      </c>
      <c r="F117" s="280"/>
      <c r="G117" s="280"/>
      <c r="H117" s="280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20</v>
      </c>
      <c r="D119" s="33"/>
      <c r="E119" s="33"/>
      <c r="F119" s="24" t="str">
        <f>F14</f>
        <v xml:space="preserve"> </v>
      </c>
      <c r="G119" s="33"/>
      <c r="H119" s="33"/>
      <c r="I119" s="26" t="s">
        <v>22</v>
      </c>
      <c r="J119" s="63" t="str">
        <f>IF(J14="","",J14)</f>
        <v>27. 3. 2024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5.2" customHeight="1">
      <c r="A121" s="31"/>
      <c r="B121" s="32"/>
      <c r="C121" s="26" t="s">
        <v>24</v>
      </c>
      <c r="D121" s="33"/>
      <c r="E121" s="33"/>
      <c r="F121" s="24" t="str">
        <f>E17</f>
        <v>Město Kopřivnice</v>
      </c>
      <c r="G121" s="33"/>
      <c r="H121" s="33"/>
      <c r="I121" s="26" t="s">
        <v>30</v>
      </c>
      <c r="J121" s="29" t="str">
        <f>E23</f>
        <v>Ing. Jan Stuchlík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5.2" customHeight="1">
      <c r="A122" s="31"/>
      <c r="B122" s="32"/>
      <c r="C122" s="26" t="s">
        <v>28</v>
      </c>
      <c r="D122" s="33"/>
      <c r="E122" s="33"/>
      <c r="F122" s="24" t="str">
        <f>IF(E20="","",E20)</f>
        <v>Vyplň údaj</v>
      </c>
      <c r="G122" s="33"/>
      <c r="H122" s="33"/>
      <c r="I122" s="26" t="s">
        <v>33</v>
      </c>
      <c r="J122" s="29" t="str">
        <f>E26</f>
        <v>Ladislav Pekárek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0.3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10" customFormat="1" ht="29.25" customHeight="1">
      <c r="A124" s="156"/>
      <c r="B124" s="157"/>
      <c r="C124" s="158" t="s">
        <v>142</v>
      </c>
      <c r="D124" s="159" t="s">
        <v>62</v>
      </c>
      <c r="E124" s="159" t="s">
        <v>58</v>
      </c>
      <c r="F124" s="159" t="s">
        <v>59</v>
      </c>
      <c r="G124" s="159" t="s">
        <v>143</v>
      </c>
      <c r="H124" s="159" t="s">
        <v>144</v>
      </c>
      <c r="I124" s="159" t="s">
        <v>145</v>
      </c>
      <c r="J124" s="159" t="s">
        <v>135</v>
      </c>
      <c r="K124" s="160" t="s">
        <v>146</v>
      </c>
      <c r="L124" s="161"/>
      <c r="M124" s="72" t="s">
        <v>1</v>
      </c>
      <c r="N124" s="73" t="s">
        <v>41</v>
      </c>
      <c r="O124" s="73" t="s">
        <v>147</v>
      </c>
      <c r="P124" s="73" t="s">
        <v>148</v>
      </c>
      <c r="Q124" s="73" t="s">
        <v>149</v>
      </c>
      <c r="R124" s="73" t="s">
        <v>150</v>
      </c>
      <c r="S124" s="73" t="s">
        <v>151</v>
      </c>
      <c r="T124" s="74" t="s">
        <v>152</v>
      </c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</row>
    <row r="125" spans="1:63" s="2" customFormat="1" ht="22.9" customHeight="1">
      <c r="A125" s="31"/>
      <c r="B125" s="32"/>
      <c r="C125" s="79" t="s">
        <v>153</v>
      </c>
      <c r="D125" s="33"/>
      <c r="E125" s="33"/>
      <c r="F125" s="33"/>
      <c r="G125" s="33"/>
      <c r="H125" s="33"/>
      <c r="I125" s="33"/>
      <c r="J125" s="162">
        <f>BK125</f>
        <v>0</v>
      </c>
      <c r="K125" s="33"/>
      <c r="L125" s="36"/>
      <c r="M125" s="75"/>
      <c r="N125" s="163"/>
      <c r="O125" s="76"/>
      <c r="P125" s="164">
        <f>P126+P136+P143+P148+P169</f>
        <v>0</v>
      </c>
      <c r="Q125" s="76"/>
      <c r="R125" s="164">
        <f>R126+R136+R143+R148+R169</f>
        <v>0.08761126</v>
      </c>
      <c r="S125" s="76"/>
      <c r="T125" s="165">
        <f>T126+T136+T143+T148+T169</f>
        <v>0.25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4" t="s">
        <v>76</v>
      </c>
      <c r="AU125" s="14" t="s">
        <v>137</v>
      </c>
      <c r="BK125" s="166">
        <f>BK126+BK136+BK143+BK148+BK169</f>
        <v>0</v>
      </c>
    </row>
    <row r="126" spans="2:63" s="11" customFormat="1" ht="25.9" customHeight="1">
      <c r="B126" s="167"/>
      <c r="C126" s="168"/>
      <c r="D126" s="169" t="s">
        <v>76</v>
      </c>
      <c r="E126" s="170" t="s">
        <v>154</v>
      </c>
      <c r="F126" s="170" t="s">
        <v>155</v>
      </c>
      <c r="G126" s="168"/>
      <c r="H126" s="168"/>
      <c r="I126" s="171"/>
      <c r="J126" s="172">
        <f>BK126</f>
        <v>0</v>
      </c>
      <c r="K126" s="168"/>
      <c r="L126" s="173"/>
      <c r="M126" s="174"/>
      <c r="N126" s="175"/>
      <c r="O126" s="175"/>
      <c r="P126" s="176">
        <f>SUM(P127:P135)</f>
        <v>0</v>
      </c>
      <c r="Q126" s="175"/>
      <c r="R126" s="176">
        <f>SUM(R127:R135)</f>
        <v>0</v>
      </c>
      <c r="S126" s="175"/>
      <c r="T126" s="177">
        <f>SUM(T127:T135)</f>
        <v>0</v>
      </c>
      <c r="AR126" s="178" t="s">
        <v>84</v>
      </c>
      <c r="AT126" s="179" t="s">
        <v>76</v>
      </c>
      <c r="AU126" s="179" t="s">
        <v>77</v>
      </c>
      <c r="AY126" s="178" t="s">
        <v>156</v>
      </c>
      <c r="BK126" s="180">
        <f>SUM(BK127:BK135)</f>
        <v>0</v>
      </c>
    </row>
    <row r="127" spans="1:65" s="2" customFormat="1" ht="37.9" customHeight="1">
      <c r="A127" s="31"/>
      <c r="B127" s="32"/>
      <c r="C127" s="181" t="s">
        <v>84</v>
      </c>
      <c r="D127" s="181" t="s">
        <v>157</v>
      </c>
      <c r="E127" s="182" t="s">
        <v>158</v>
      </c>
      <c r="F127" s="183" t="s">
        <v>159</v>
      </c>
      <c r="G127" s="184" t="s">
        <v>160</v>
      </c>
      <c r="H127" s="185">
        <v>0.25</v>
      </c>
      <c r="I127" s="186"/>
      <c r="J127" s="187">
        <f>ROUND(I127*H127,2)</f>
        <v>0</v>
      </c>
      <c r="K127" s="183" t="s">
        <v>161</v>
      </c>
      <c r="L127" s="36"/>
      <c r="M127" s="188" t="s">
        <v>1</v>
      </c>
      <c r="N127" s="189" t="s">
        <v>42</v>
      </c>
      <c r="O127" s="68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2" t="s">
        <v>162</v>
      </c>
      <c r="AT127" s="192" t="s">
        <v>157</v>
      </c>
      <c r="AU127" s="192" t="s">
        <v>84</v>
      </c>
      <c r="AY127" s="14" t="s">
        <v>156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4" t="s">
        <v>84</v>
      </c>
      <c r="BK127" s="193">
        <f>ROUND(I127*H127,2)</f>
        <v>0</v>
      </c>
      <c r="BL127" s="14" t="s">
        <v>162</v>
      </c>
      <c r="BM127" s="192" t="s">
        <v>350</v>
      </c>
    </row>
    <row r="128" spans="1:47" s="2" customFormat="1" ht="11.25">
      <c r="A128" s="31"/>
      <c r="B128" s="32"/>
      <c r="C128" s="33"/>
      <c r="D128" s="194" t="s">
        <v>164</v>
      </c>
      <c r="E128" s="33"/>
      <c r="F128" s="195" t="s">
        <v>165</v>
      </c>
      <c r="G128" s="33"/>
      <c r="H128" s="33"/>
      <c r="I128" s="196"/>
      <c r="J128" s="33"/>
      <c r="K128" s="33"/>
      <c r="L128" s="36"/>
      <c r="M128" s="197"/>
      <c r="N128" s="198"/>
      <c r="O128" s="68"/>
      <c r="P128" s="68"/>
      <c r="Q128" s="68"/>
      <c r="R128" s="68"/>
      <c r="S128" s="68"/>
      <c r="T128" s="69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4" t="s">
        <v>164</v>
      </c>
      <c r="AU128" s="14" t="s">
        <v>84</v>
      </c>
    </row>
    <row r="129" spans="1:65" s="2" customFormat="1" ht="33" customHeight="1">
      <c r="A129" s="31"/>
      <c r="B129" s="32"/>
      <c r="C129" s="181" t="s">
        <v>86</v>
      </c>
      <c r="D129" s="181" t="s">
        <v>157</v>
      </c>
      <c r="E129" s="182" t="s">
        <v>166</v>
      </c>
      <c r="F129" s="183" t="s">
        <v>167</v>
      </c>
      <c r="G129" s="184" t="s">
        <v>160</v>
      </c>
      <c r="H129" s="185">
        <v>0.25</v>
      </c>
      <c r="I129" s="186"/>
      <c r="J129" s="187">
        <f>ROUND(I129*H129,2)</f>
        <v>0</v>
      </c>
      <c r="K129" s="183" t="s">
        <v>161</v>
      </c>
      <c r="L129" s="36"/>
      <c r="M129" s="188" t="s">
        <v>1</v>
      </c>
      <c r="N129" s="189" t="s">
        <v>42</v>
      </c>
      <c r="O129" s="68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2" t="s">
        <v>162</v>
      </c>
      <c r="AT129" s="192" t="s">
        <v>157</v>
      </c>
      <c r="AU129" s="192" t="s">
        <v>84</v>
      </c>
      <c r="AY129" s="14" t="s">
        <v>156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4" t="s">
        <v>84</v>
      </c>
      <c r="BK129" s="193">
        <f>ROUND(I129*H129,2)</f>
        <v>0</v>
      </c>
      <c r="BL129" s="14" t="s">
        <v>162</v>
      </c>
      <c r="BM129" s="192" t="s">
        <v>351</v>
      </c>
    </row>
    <row r="130" spans="1:47" s="2" customFormat="1" ht="11.25">
      <c r="A130" s="31"/>
      <c r="B130" s="32"/>
      <c r="C130" s="33"/>
      <c r="D130" s="194" t="s">
        <v>164</v>
      </c>
      <c r="E130" s="33"/>
      <c r="F130" s="195" t="s">
        <v>169</v>
      </c>
      <c r="G130" s="33"/>
      <c r="H130" s="33"/>
      <c r="I130" s="196"/>
      <c r="J130" s="33"/>
      <c r="K130" s="33"/>
      <c r="L130" s="36"/>
      <c r="M130" s="197"/>
      <c r="N130" s="198"/>
      <c r="O130" s="68"/>
      <c r="P130" s="68"/>
      <c r="Q130" s="68"/>
      <c r="R130" s="68"/>
      <c r="S130" s="68"/>
      <c r="T130" s="69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4" t="s">
        <v>164</v>
      </c>
      <c r="AU130" s="14" t="s">
        <v>84</v>
      </c>
    </row>
    <row r="131" spans="1:65" s="2" customFormat="1" ht="44.25" customHeight="1">
      <c r="A131" s="31"/>
      <c r="B131" s="32"/>
      <c r="C131" s="181" t="s">
        <v>170</v>
      </c>
      <c r="D131" s="181" t="s">
        <v>157</v>
      </c>
      <c r="E131" s="182" t="s">
        <v>171</v>
      </c>
      <c r="F131" s="183" t="s">
        <v>172</v>
      </c>
      <c r="G131" s="184" t="s">
        <v>160</v>
      </c>
      <c r="H131" s="185">
        <v>0.25</v>
      </c>
      <c r="I131" s="186"/>
      <c r="J131" s="187">
        <f>ROUND(I131*H131,2)</f>
        <v>0</v>
      </c>
      <c r="K131" s="183" t="s">
        <v>161</v>
      </c>
      <c r="L131" s="36"/>
      <c r="M131" s="188" t="s">
        <v>1</v>
      </c>
      <c r="N131" s="189" t="s">
        <v>42</v>
      </c>
      <c r="O131" s="68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2" t="s">
        <v>162</v>
      </c>
      <c r="AT131" s="192" t="s">
        <v>157</v>
      </c>
      <c r="AU131" s="192" t="s">
        <v>84</v>
      </c>
      <c r="AY131" s="14" t="s">
        <v>156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4" t="s">
        <v>84</v>
      </c>
      <c r="BK131" s="193">
        <f>ROUND(I131*H131,2)</f>
        <v>0</v>
      </c>
      <c r="BL131" s="14" t="s">
        <v>162</v>
      </c>
      <c r="BM131" s="192" t="s">
        <v>352</v>
      </c>
    </row>
    <row r="132" spans="1:47" s="2" customFormat="1" ht="11.25">
      <c r="A132" s="31"/>
      <c r="B132" s="32"/>
      <c r="C132" s="33"/>
      <c r="D132" s="194" t="s">
        <v>164</v>
      </c>
      <c r="E132" s="33"/>
      <c r="F132" s="195" t="s">
        <v>174</v>
      </c>
      <c r="G132" s="33"/>
      <c r="H132" s="33"/>
      <c r="I132" s="196"/>
      <c r="J132" s="33"/>
      <c r="K132" s="33"/>
      <c r="L132" s="36"/>
      <c r="M132" s="197"/>
      <c r="N132" s="198"/>
      <c r="O132" s="68"/>
      <c r="P132" s="68"/>
      <c r="Q132" s="68"/>
      <c r="R132" s="68"/>
      <c r="S132" s="68"/>
      <c r="T132" s="69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4" t="s">
        <v>164</v>
      </c>
      <c r="AU132" s="14" t="s">
        <v>84</v>
      </c>
    </row>
    <row r="133" spans="1:65" s="2" customFormat="1" ht="44.25" customHeight="1">
      <c r="A133" s="31"/>
      <c r="B133" s="32"/>
      <c r="C133" s="181" t="s">
        <v>162</v>
      </c>
      <c r="D133" s="181" t="s">
        <v>157</v>
      </c>
      <c r="E133" s="182" t="s">
        <v>177</v>
      </c>
      <c r="F133" s="183" t="s">
        <v>178</v>
      </c>
      <c r="G133" s="184" t="s">
        <v>160</v>
      </c>
      <c r="H133" s="185">
        <v>3.5</v>
      </c>
      <c r="I133" s="186"/>
      <c r="J133" s="187">
        <f>ROUND(I133*H133,2)</f>
        <v>0</v>
      </c>
      <c r="K133" s="183" t="s">
        <v>161</v>
      </c>
      <c r="L133" s="36"/>
      <c r="M133" s="188" t="s">
        <v>1</v>
      </c>
      <c r="N133" s="189" t="s">
        <v>42</v>
      </c>
      <c r="O133" s="68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2" t="s">
        <v>162</v>
      </c>
      <c r="AT133" s="192" t="s">
        <v>157</v>
      </c>
      <c r="AU133" s="192" t="s">
        <v>84</v>
      </c>
      <c r="AY133" s="14" t="s">
        <v>156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4" t="s">
        <v>84</v>
      </c>
      <c r="BK133" s="193">
        <f>ROUND(I133*H133,2)</f>
        <v>0</v>
      </c>
      <c r="BL133" s="14" t="s">
        <v>162</v>
      </c>
      <c r="BM133" s="192" t="s">
        <v>353</v>
      </c>
    </row>
    <row r="134" spans="1:47" s="2" customFormat="1" ht="11.25">
      <c r="A134" s="31"/>
      <c r="B134" s="32"/>
      <c r="C134" s="33"/>
      <c r="D134" s="194" t="s">
        <v>164</v>
      </c>
      <c r="E134" s="33"/>
      <c r="F134" s="195" t="s">
        <v>180</v>
      </c>
      <c r="G134" s="33"/>
      <c r="H134" s="33"/>
      <c r="I134" s="196"/>
      <c r="J134" s="33"/>
      <c r="K134" s="33"/>
      <c r="L134" s="36"/>
      <c r="M134" s="197"/>
      <c r="N134" s="198"/>
      <c r="O134" s="68"/>
      <c r="P134" s="68"/>
      <c r="Q134" s="68"/>
      <c r="R134" s="68"/>
      <c r="S134" s="68"/>
      <c r="T134" s="69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4" t="s">
        <v>164</v>
      </c>
      <c r="AU134" s="14" t="s">
        <v>84</v>
      </c>
    </row>
    <row r="135" spans="2:51" s="12" customFormat="1" ht="11.25">
      <c r="B135" s="199"/>
      <c r="C135" s="200"/>
      <c r="D135" s="201" t="s">
        <v>175</v>
      </c>
      <c r="E135" s="200"/>
      <c r="F135" s="202" t="s">
        <v>354</v>
      </c>
      <c r="G135" s="200"/>
      <c r="H135" s="203">
        <v>3.5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175</v>
      </c>
      <c r="AU135" s="209" t="s">
        <v>84</v>
      </c>
      <c r="AV135" s="12" t="s">
        <v>86</v>
      </c>
      <c r="AW135" s="12" t="s">
        <v>4</v>
      </c>
      <c r="AX135" s="12" t="s">
        <v>84</v>
      </c>
      <c r="AY135" s="209" t="s">
        <v>156</v>
      </c>
    </row>
    <row r="136" spans="2:63" s="11" customFormat="1" ht="25.9" customHeight="1">
      <c r="B136" s="167"/>
      <c r="C136" s="168"/>
      <c r="D136" s="169" t="s">
        <v>76</v>
      </c>
      <c r="E136" s="170" t="s">
        <v>181</v>
      </c>
      <c r="F136" s="170" t="s">
        <v>182</v>
      </c>
      <c r="G136" s="168"/>
      <c r="H136" s="168"/>
      <c r="I136" s="171"/>
      <c r="J136" s="172">
        <f>BK136</f>
        <v>0</v>
      </c>
      <c r="K136" s="168"/>
      <c r="L136" s="173"/>
      <c r="M136" s="174"/>
      <c r="N136" s="175"/>
      <c r="O136" s="175"/>
      <c r="P136" s="176">
        <f>SUM(P137:P142)</f>
        <v>0</v>
      </c>
      <c r="Q136" s="175"/>
      <c r="R136" s="176">
        <f>SUM(R137:R142)</f>
        <v>0</v>
      </c>
      <c r="S136" s="175"/>
      <c r="T136" s="177">
        <f>SUM(T137:T142)</f>
        <v>0.1114</v>
      </c>
      <c r="AR136" s="178" t="s">
        <v>86</v>
      </c>
      <c r="AT136" s="179" t="s">
        <v>76</v>
      </c>
      <c r="AU136" s="179" t="s">
        <v>77</v>
      </c>
      <c r="AY136" s="178" t="s">
        <v>156</v>
      </c>
      <c r="BK136" s="180">
        <f>SUM(BK137:BK142)</f>
        <v>0</v>
      </c>
    </row>
    <row r="137" spans="1:65" s="2" customFormat="1" ht="24.2" customHeight="1">
      <c r="A137" s="31"/>
      <c r="B137" s="32"/>
      <c r="C137" s="181" t="s">
        <v>183</v>
      </c>
      <c r="D137" s="181" t="s">
        <v>157</v>
      </c>
      <c r="E137" s="182" t="s">
        <v>184</v>
      </c>
      <c r="F137" s="183" t="s">
        <v>185</v>
      </c>
      <c r="G137" s="184" t="s">
        <v>186</v>
      </c>
      <c r="H137" s="185">
        <v>1</v>
      </c>
      <c r="I137" s="186"/>
      <c r="J137" s="187">
        <f>ROUND(I137*H137,2)</f>
        <v>0</v>
      </c>
      <c r="K137" s="183" t="s">
        <v>161</v>
      </c>
      <c r="L137" s="36"/>
      <c r="M137" s="188" t="s">
        <v>1</v>
      </c>
      <c r="N137" s="189" t="s">
        <v>42</v>
      </c>
      <c r="O137" s="68"/>
      <c r="P137" s="190">
        <f>O137*H137</f>
        <v>0</v>
      </c>
      <c r="Q137" s="190">
        <v>0</v>
      </c>
      <c r="R137" s="190">
        <f>Q137*H137</f>
        <v>0</v>
      </c>
      <c r="S137" s="190">
        <v>0.001</v>
      </c>
      <c r="T137" s="191">
        <f>S137*H137</f>
        <v>0.001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2" t="s">
        <v>187</v>
      </c>
      <c r="AT137" s="192" t="s">
        <v>157</v>
      </c>
      <c r="AU137" s="192" t="s">
        <v>84</v>
      </c>
      <c r="AY137" s="14" t="s">
        <v>156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4" t="s">
        <v>84</v>
      </c>
      <c r="BK137" s="193">
        <f>ROUND(I137*H137,2)</f>
        <v>0</v>
      </c>
      <c r="BL137" s="14" t="s">
        <v>187</v>
      </c>
      <c r="BM137" s="192" t="s">
        <v>355</v>
      </c>
    </row>
    <row r="138" spans="1:47" s="2" customFormat="1" ht="11.25">
      <c r="A138" s="31"/>
      <c r="B138" s="32"/>
      <c r="C138" s="33"/>
      <c r="D138" s="194" t="s">
        <v>164</v>
      </c>
      <c r="E138" s="33"/>
      <c r="F138" s="195" t="s">
        <v>189</v>
      </c>
      <c r="G138" s="33"/>
      <c r="H138" s="33"/>
      <c r="I138" s="196"/>
      <c r="J138" s="33"/>
      <c r="K138" s="33"/>
      <c r="L138" s="36"/>
      <c r="M138" s="197"/>
      <c r="N138" s="198"/>
      <c r="O138" s="68"/>
      <c r="P138" s="68"/>
      <c r="Q138" s="68"/>
      <c r="R138" s="68"/>
      <c r="S138" s="68"/>
      <c r="T138" s="69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4" t="s">
        <v>164</v>
      </c>
      <c r="AU138" s="14" t="s">
        <v>84</v>
      </c>
    </row>
    <row r="139" spans="1:65" s="2" customFormat="1" ht="21.75" customHeight="1">
      <c r="A139" s="31"/>
      <c r="B139" s="32"/>
      <c r="C139" s="181" t="s">
        <v>190</v>
      </c>
      <c r="D139" s="181" t="s">
        <v>157</v>
      </c>
      <c r="E139" s="182" t="s">
        <v>191</v>
      </c>
      <c r="F139" s="183" t="s">
        <v>192</v>
      </c>
      <c r="G139" s="184" t="s">
        <v>186</v>
      </c>
      <c r="H139" s="185">
        <v>1</v>
      </c>
      <c r="I139" s="186"/>
      <c r="J139" s="187">
        <f>ROUND(I139*H139,2)</f>
        <v>0</v>
      </c>
      <c r="K139" s="183" t="s">
        <v>161</v>
      </c>
      <c r="L139" s="36"/>
      <c r="M139" s="188" t="s">
        <v>1</v>
      </c>
      <c r="N139" s="189" t="s">
        <v>42</v>
      </c>
      <c r="O139" s="68"/>
      <c r="P139" s="190">
        <f>O139*H139</f>
        <v>0</v>
      </c>
      <c r="Q139" s="190">
        <v>0</v>
      </c>
      <c r="R139" s="190">
        <f>Q139*H139</f>
        <v>0</v>
      </c>
      <c r="S139" s="190">
        <v>0.1104</v>
      </c>
      <c r="T139" s="191">
        <f>S139*H139</f>
        <v>0.1104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2" t="s">
        <v>187</v>
      </c>
      <c r="AT139" s="192" t="s">
        <v>157</v>
      </c>
      <c r="AU139" s="192" t="s">
        <v>84</v>
      </c>
      <c r="AY139" s="14" t="s">
        <v>156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4" t="s">
        <v>84</v>
      </c>
      <c r="BK139" s="193">
        <f>ROUND(I139*H139,2)</f>
        <v>0</v>
      </c>
      <c r="BL139" s="14" t="s">
        <v>187</v>
      </c>
      <c r="BM139" s="192" t="s">
        <v>356</v>
      </c>
    </row>
    <row r="140" spans="1:47" s="2" customFormat="1" ht="11.25">
      <c r="A140" s="31"/>
      <c r="B140" s="32"/>
      <c r="C140" s="33"/>
      <c r="D140" s="194" t="s">
        <v>164</v>
      </c>
      <c r="E140" s="33"/>
      <c r="F140" s="195" t="s">
        <v>194</v>
      </c>
      <c r="G140" s="33"/>
      <c r="H140" s="33"/>
      <c r="I140" s="196"/>
      <c r="J140" s="33"/>
      <c r="K140" s="33"/>
      <c r="L140" s="36"/>
      <c r="M140" s="197"/>
      <c r="N140" s="198"/>
      <c r="O140" s="68"/>
      <c r="P140" s="68"/>
      <c r="Q140" s="68"/>
      <c r="R140" s="68"/>
      <c r="S140" s="68"/>
      <c r="T140" s="69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T140" s="14" t="s">
        <v>164</v>
      </c>
      <c r="AU140" s="14" t="s">
        <v>84</v>
      </c>
    </row>
    <row r="141" spans="1:65" s="2" customFormat="1" ht="44.25" customHeight="1">
      <c r="A141" s="31"/>
      <c r="B141" s="32"/>
      <c r="C141" s="181" t="s">
        <v>197</v>
      </c>
      <c r="D141" s="181" t="s">
        <v>157</v>
      </c>
      <c r="E141" s="182" t="s">
        <v>309</v>
      </c>
      <c r="F141" s="183" t="s">
        <v>310</v>
      </c>
      <c r="G141" s="184" t="s">
        <v>257</v>
      </c>
      <c r="H141" s="220"/>
      <c r="I141" s="186"/>
      <c r="J141" s="187">
        <f>ROUND(I141*H141,2)</f>
        <v>0</v>
      </c>
      <c r="K141" s="183" t="s">
        <v>161</v>
      </c>
      <c r="L141" s="36"/>
      <c r="M141" s="188" t="s">
        <v>1</v>
      </c>
      <c r="N141" s="189" t="s">
        <v>42</v>
      </c>
      <c r="O141" s="68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2" t="s">
        <v>187</v>
      </c>
      <c r="AT141" s="192" t="s">
        <v>157</v>
      </c>
      <c r="AU141" s="192" t="s">
        <v>84</v>
      </c>
      <c r="AY141" s="14" t="s">
        <v>156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4" t="s">
        <v>84</v>
      </c>
      <c r="BK141" s="193">
        <f>ROUND(I141*H141,2)</f>
        <v>0</v>
      </c>
      <c r="BL141" s="14" t="s">
        <v>187</v>
      </c>
      <c r="BM141" s="192" t="s">
        <v>357</v>
      </c>
    </row>
    <row r="142" spans="1:47" s="2" customFormat="1" ht="11.25">
      <c r="A142" s="31"/>
      <c r="B142" s="32"/>
      <c r="C142" s="33"/>
      <c r="D142" s="194" t="s">
        <v>164</v>
      </c>
      <c r="E142" s="33"/>
      <c r="F142" s="195" t="s">
        <v>312</v>
      </c>
      <c r="G142" s="33"/>
      <c r="H142" s="33"/>
      <c r="I142" s="196"/>
      <c r="J142" s="33"/>
      <c r="K142" s="33"/>
      <c r="L142" s="36"/>
      <c r="M142" s="197"/>
      <c r="N142" s="198"/>
      <c r="O142" s="68"/>
      <c r="P142" s="68"/>
      <c r="Q142" s="68"/>
      <c r="R142" s="68"/>
      <c r="S142" s="68"/>
      <c r="T142" s="69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4" t="s">
        <v>164</v>
      </c>
      <c r="AU142" s="14" t="s">
        <v>84</v>
      </c>
    </row>
    <row r="143" spans="2:63" s="11" customFormat="1" ht="25.9" customHeight="1">
      <c r="B143" s="167"/>
      <c r="C143" s="168"/>
      <c r="D143" s="169" t="s">
        <v>76</v>
      </c>
      <c r="E143" s="170" t="s">
        <v>313</v>
      </c>
      <c r="F143" s="170" t="s">
        <v>314</v>
      </c>
      <c r="G143" s="168"/>
      <c r="H143" s="168"/>
      <c r="I143" s="171"/>
      <c r="J143" s="172">
        <f>BK143</f>
        <v>0</v>
      </c>
      <c r="K143" s="168"/>
      <c r="L143" s="173"/>
      <c r="M143" s="174"/>
      <c r="N143" s="175"/>
      <c r="O143" s="175"/>
      <c r="P143" s="176">
        <f>SUM(P144:P147)</f>
        <v>0</v>
      </c>
      <c r="Q143" s="175"/>
      <c r="R143" s="176">
        <f>SUM(R144:R147)</f>
        <v>0.00024000000000000003</v>
      </c>
      <c r="S143" s="175"/>
      <c r="T143" s="177">
        <f>SUM(T144:T147)</f>
        <v>0</v>
      </c>
      <c r="AR143" s="178" t="s">
        <v>86</v>
      </c>
      <c r="AT143" s="179" t="s">
        <v>76</v>
      </c>
      <c r="AU143" s="179" t="s">
        <v>77</v>
      </c>
      <c r="AY143" s="178" t="s">
        <v>156</v>
      </c>
      <c r="BK143" s="180">
        <f>SUM(BK144:BK147)</f>
        <v>0</v>
      </c>
    </row>
    <row r="144" spans="1:65" s="2" customFormat="1" ht="44.25" customHeight="1">
      <c r="A144" s="31"/>
      <c r="B144" s="32"/>
      <c r="C144" s="181" t="s">
        <v>203</v>
      </c>
      <c r="D144" s="181" t="s">
        <v>157</v>
      </c>
      <c r="E144" s="182" t="s">
        <v>315</v>
      </c>
      <c r="F144" s="183" t="s">
        <v>316</v>
      </c>
      <c r="G144" s="184" t="s">
        <v>200</v>
      </c>
      <c r="H144" s="185">
        <v>24</v>
      </c>
      <c r="I144" s="186"/>
      <c r="J144" s="187">
        <f>ROUND(I144*H144,2)</f>
        <v>0</v>
      </c>
      <c r="K144" s="183" t="s">
        <v>161</v>
      </c>
      <c r="L144" s="36"/>
      <c r="M144" s="188" t="s">
        <v>1</v>
      </c>
      <c r="N144" s="189" t="s">
        <v>42</v>
      </c>
      <c r="O144" s="68"/>
      <c r="P144" s="190">
        <f>O144*H144</f>
        <v>0</v>
      </c>
      <c r="Q144" s="190">
        <v>1E-05</v>
      </c>
      <c r="R144" s="190">
        <f>Q144*H144</f>
        <v>0.00024000000000000003</v>
      </c>
      <c r="S144" s="190">
        <v>0</v>
      </c>
      <c r="T144" s="19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2" t="s">
        <v>187</v>
      </c>
      <c r="AT144" s="192" t="s">
        <v>157</v>
      </c>
      <c r="AU144" s="192" t="s">
        <v>84</v>
      </c>
      <c r="AY144" s="14" t="s">
        <v>156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4" t="s">
        <v>84</v>
      </c>
      <c r="BK144" s="193">
        <f>ROUND(I144*H144,2)</f>
        <v>0</v>
      </c>
      <c r="BL144" s="14" t="s">
        <v>187</v>
      </c>
      <c r="BM144" s="192" t="s">
        <v>358</v>
      </c>
    </row>
    <row r="145" spans="1:47" s="2" customFormat="1" ht="11.25">
      <c r="A145" s="31"/>
      <c r="B145" s="32"/>
      <c r="C145" s="33"/>
      <c r="D145" s="194" t="s">
        <v>164</v>
      </c>
      <c r="E145" s="33"/>
      <c r="F145" s="195" t="s">
        <v>318</v>
      </c>
      <c r="G145" s="33"/>
      <c r="H145" s="33"/>
      <c r="I145" s="196"/>
      <c r="J145" s="33"/>
      <c r="K145" s="33"/>
      <c r="L145" s="36"/>
      <c r="M145" s="197"/>
      <c r="N145" s="198"/>
      <c r="O145" s="68"/>
      <c r="P145" s="68"/>
      <c r="Q145" s="68"/>
      <c r="R145" s="68"/>
      <c r="S145" s="68"/>
      <c r="T145" s="69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4" t="s">
        <v>164</v>
      </c>
      <c r="AU145" s="14" t="s">
        <v>84</v>
      </c>
    </row>
    <row r="146" spans="1:65" s="2" customFormat="1" ht="44.25" customHeight="1">
      <c r="A146" s="31"/>
      <c r="B146" s="32"/>
      <c r="C146" s="181" t="s">
        <v>208</v>
      </c>
      <c r="D146" s="181" t="s">
        <v>157</v>
      </c>
      <c r="E146" s="182" t="s">
        <v>319</v>
      </c>
      <c r="F146" s="183" t="s">
        <v>320</v>
      </c>
      <c r="G146" s="184" t="s">
        <v>257</v>
      </c>
      <c r="H146" s="220"/>
      <c r="I146" s="186"/>
      <c r="J146" s="187">
        <f>ROUND(I146*H146,2)</f>
        <v>0</v>
      </c>
      <c r="K146" s="183" t="s">
        <v>161</v>
      </c>
      <c r="L146" s="36"/>
      <c r="M146" s="188" t="s">
        <v>1</v>
      </c>
      <c r="N146" s="189" t="s">
        <v>42</v>
      </c>
      <c r="O146" s="68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2" t="s">
        <v>187</v>
      </c>
      <c r="AT146" s="192" t="s">
        <v>157</v>
      </c>
      <c r="AU146" s="192" t="s">
        <v>84</v>
      </c>
      <c r="AY146" s="14" t="s">
        <v>156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4" t="s">
        <v>84</v>
      </c>
      <c r="BK146" s="193">
        <f>ROUND(I146*H146,2)</f>
        <v>0</v>
      </c>
      <c r="BL146" s="14" t="s">
        <v>187</v>
      </c>
      <c r="BM146" s="192" t="s">
        <v>359</v>
      </c>
    </row>
    <row r="147" spans="1:47" s="2" customFormat="1" ht="11.25">
      <c r="A147" s="31"/>
      <c r="B147" s="32"/>
      <c r="C147" s="33"/>
      <c r="D147" s="194" t="s">
        <v>164</v>
      </c>
      <c r="E147" s="33"/>
      <c r="F147" s="195" t="s">
        <v>322</v>
      </c>
      <c r="G147" s="33"/>
      <c r="H147" s="33"/>
      <c r="I147" s="196"/>
      <c r="J147" s="33"/>
      <c r="K147" s="33"/>
      <c r="L147" s="36"/>
      <c r="M147" s="197"/>
      <c r="N147" s="198"/>
      <c r="O147" s="68"/>
      <c r="P147" s="68"/>
      <c r="Q147" s="68"/>
      <c r="R147" s="68"/>
      <c r="S147" s="68"/>
      <c r="T147" s="69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4" t="s">
        <v>164</v>
      </c>
      <c r="AU147" s="14" t="s">
        <v>84</v>
      </c>
    </row>
    <row r="148" spans="2:63" s="11" customFormat="1" ht="25.9" customHeight="1">
      <c r="B148" s="167"/>
      <c r="C148" s="168"/>
      <c r="D148" s="169" t="s">
        <v>76</v>
      </c>
      <c r="E148" s="170" t="s">
        <v>195</v>
      </c>
      <c r="F148" s="170" t="s">
        <v>196</v>
      </c>
      <c r="G148" s="168"/>
      <c r="H148" s="168"/>
      <c r="I148" s="171"/>
      <c r="J148" s="172">
        <f>BK148</f>
        <v>0</v>
      </c>
      <c r="K148" s="168"/>
      <c r="L148" s="173"/>
      <c r="M148" s="174"/>
      <c r="N148" s="175"/>
      <c r="O148" s="175"/>
      <c r="P148" s="176">
        <f>SUM(P149:P168)</f>
        <v>0</v>
      </c>
      <c r="Q148" s="175"/>
      <c r="R148" s="176">
        <f>SUM(R149:R168)</f>
        <v>0.07801125999999999</v>
      </c>
      <c r="S148" s="175"/>
      <c r="T148" s="177">
        <f>SUM(T149:T168)</f>
        <v>0.1386</v>
      </c>
      <c r="AR148" s="178" t="s">
        <v>86</v>
      </c>
      <c r="AT148" s="179" t="s">
        <v>76</v>
      </c>
      <c r="AU148" s="179" t="s">
        <v>77</v>
      </c>
      <c r="AY148" s="178" t="s">
        <v>156</v>
      </c>
      <c r="BK148" s="180">
        <f>SUM(BK149:BK168)</f>
        <v>0</v>
      </c>
    </row>
    <row r="149" spans="1:65" s="2" customFormat="1" ht="24.2" customHeight="1">
      <c r="A149" s="31"/>
      <c r="B149" s="32"/>
      <c r="C149" s="181" t="s">
        <v>213</v>
      </c>
      <c r="D149" s="181" t="s">
        <v>157</v>
      </c>
      <c r="E149" s="182" t="s">
        <v>323</v>
      </c>
      <c r="F149" s="183" t="s">
        <v>324</v>
      </c>
      <c r="G149" s="184" t="s">
        <v>200</v>
      </c>
      <c r="H149" s="185">
        <v>24</v>
      </c>
      <c r="I149" s="186"/>
      <c r="J149" s="187">
        <f>ROUND(I149*H149,2)</f>
        <v>0</v>
      </c>
      <c r="K149" s="183" t="s">
        <v>161</v>
      </c>
      <c r="L149" s="36"/>
      <c r="M149" s="188" t="s">
        <v>1</v>
      </c>
      <c r="N149" s="189" t="s">
        <v>42</v>
      </c>
      <c r="O149" s="68"/>
      <c r="P149" s="190">
        <f>O149*H149</f>
        <v>0</v>
      </c>
      <c r="Q149" s="190">
        <v>0</v>
      </c>
      <c r="R149" s="190">
        <f>Q149*H149</f>
        <v>0</v>
      </c>
      <c r="S149" s="190">
        <v>0.0025</v>
      </c>
      <c r="T149" s="191">
        <f>S149*H149</f>
        <v>0.06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2" t="s">
        <v>187</v>
      </c>
      <c r="AT149" s="192" t="s">
        <v>157</v>
      </c>
      <c r="AU149" s="192" t="s">
        <v>84</v>
      </c>
      <c r="AY149" s="14" t="s">
        <v>156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4" t="s">
        <v>84</v>
      </c>
      <c r="BK149" s="193">
        <f>ROUND(I149*H149,2)</f>
        <v>0</v>
      </c>
      <c r="BL149" s="14" t="s">
        <v>187</v>
      </c>
      <c r="BM149" s="192" t="s">
        <v>360</v>
      </c>
    </row>
    <row r="150" spans="1:47" s="2" customFormat="1" ht="11.25">
      <c r="A150" s="31"/>
      <c r="B150" s="32"/>
      <c r="C150" s="33"/>
      <c r="D150" s="194" t="s">
        <v>164</v>
      </c>
      <c r="E150" s="33"/>
      <c r="F150" s="195" t="s">
        <v>326</v>
      </c>
      <c r="G150" s="33"/>
      <c r="H150" s="33"/>
      <c r="I150" s="196"/>
      <c r="J150" s="33"/>
      <c r="K150" s="33"/>
      <c r="L150" s="36"/>
      <c r="M150" s="197"/>
      <c r="N150" s="198"/>
      <c r="O150" s="68"/>
      <c r="P150" s="68"/>
      <c r="Q150" s="68"/>
      <c r="R150" s="68"/>
      <c r="S150" s="68"/>
      <c r="T150" s="69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T150" s="14" t="s">
        <v>164</v>
      </c>
      <c r="AU150" s="14" t="s">
        <v>84</v>
      </c>
    </row>
    <row r="151" spans="1:65" s="2" customFormat="1" ht="24.2" customHeight="1">
      <c r="A151" s="31"/>
      <c r="B151" s="32"/>
      <c r="C151" s="181" t="s">
        <v>218</v>
      </c>
      <c r="D151" s="181" t="s">
        <v>157</v>
      </c>
      <c r="E151" s="182" t="s">
        <v>361</v>
      </c>
      <c r="F151" s="183" t="s">
        <v>362</v>
      </c>
      <c r="G151" s="184" t="s">
        <v>200</v>
      </c>
      <c r="H151" s="185">
        <v>24</v>
      </c>
      <c r="I151" s="186"/>
      <c r="J151" s="187">
        <f>ROUND(I151*H151,2)</f>
        <v>0</v>
      </c>
      <c r="K151" s="183" t="s">
        <v>161</v>
      </c>
      <c r="L151" s="36"/>
      <c r="M151" s="188" t="s">
        <v>1</v>
      </c>
      <c r="N151" s="189" t="s">
        <v>42</v>
      </c>
      <c r="O151" s="68"/>
      <c r="P151" s="190">
        <f>O151*H151</f>
        <v>0</v>
      </c>
      <c r="Q151" s="190">
        <v>0</v>
      </c>
      <c r="R151" s="190">
        <f>Q151*H151</f>
        <v>0</v>
      </c>
      <c r="S151" s="190">
        <v>0.003</v>
      </c>
      <c r="T151" s="191">
        <f>S151*H151</f>
        <v>0.07200000000000001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2" t="s">
        <v>187</v>
      </c>
      <c r="AT151" s="192" t="s">
        <v>157</v>
      </c>
      <c r="AU151" s="192" t="s">
        <v>84</v>
      </c>
      <c r="AY151" s="14" t="s">
        <v>156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4" t="s">
        <v>84</v>
      </c>
      <c r="BK151" s="193">
        <f>ROUND(I151*H151,2)</f>
        <v>0</v>
      </c>
      <c r="BL151" s="14" t="s">
        <v>187</v>
      </c>
      <c r="BM151" s="192" t="s">
        <v>363</v>
      </c>
    </row>
    <row r="152" spans="1:47" s="2" customFormat="1" ht="11.25">
      <c r="A152" s="31"/>
      <c r="B152" s="32"/>
      <c r="C152" s="33"/>
      <c r="D152" s="194" t="s">
        <v>164</v>
      </c>
      <c r="E152" s="33"/>
      <c r="F152" s="195" t="s">
        <v>364</v>
      </c>
      <c r="G152" s="33"/>
      <c r="H152" s="33"/>
      <c r="I152" s="196"/>
      <c r="J152" s="33"/>
      <c r="K152" s="33"/>
      <c r="L152" s="36"/>
      <c r="M152" s="197"/>
      <c r="N152" s="198"/>
      <c r="O152" s="68"/>
      <c r="P152" s="68"/>
      <c r="Q152" s="68"/>
      <c r="R152" s="68"/>
      <c r="S152" s="68"/>
      <c r="T152" s="69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T152" s="14" t="s">
        <v>164</v>
      </c>
      <c r="AU152" s="14" t="s">
        <v>84</v>
      </c>
    </row>
    <row r="153" spans="1:65" s="2" customFormat="1" ht="24.2" customHeight="1">
      <c r="A153" s="31"/>
      <c r="B153" s="32"/>
      <c r="C153" s="181" t="s">
        <v>8</v>
      </c>
      <c r="D153" s="181" t="s">
        <v>157</v>
      </c>
      <c r="E153" s="182" t="s">
        <v>219</v>
      </c>
      <c r="F153" s="183" t="s">
        <v>220</v>
      </c>
      <c r="G153" s="184" t="s">
        <v>200</v>
      </c>
      <c r="H153" s="185">
        <v>24</v>
      </c>
      <c r="I153" s="186"/>
      <c r="J153" s="187">
        <f>ROUND(I153*H153,2)</f>
        <v>0</v>
      </c>
      <c r="K153" s="183" t="s">
        <v>161</v>
      </c>
      <c r="L153" s="36"/>
      <c r="M153" s="188" t="s">
        <v>1</v>
      </c>
      <c r="N153" s="189" t="s">
        <v>42</v>
      </c>
      <c r="O153" s="68"/>
      <c r="P153" s="190">
        <f>O153*H153</f>
        <v>0</v>
      </c>
      <c r="Q153" s="190">
        <v>0.0003</v>
      </c>
      <c r="R153" s="190">
        <f>Q153*H153</f>
        <v>0.0072</v>
      </c>
      <c r="S153" s="190">
        <v>0</v>
      </c>
      <c r="T153" s="191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2" t="s">
        <v>187</v>
      </c>
      <c r="AT153" s="192" t="s">
        <v>157</v>
      </c>
      <c r="AU153" s="192" t="s">
        <v>84</v>
      </c>
      <c r="AY153" s="14" t="s">
        <v>156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4" t="s">
        <v>84</v>
      </c>
      <c r="BK153" s="193">
        <f>ROUND(I153*H153,2)</f>
        <v>0</v>
      </c>
      <c r="BL153" s="14" t="s">
        <v>187</v>
      </c>
      <c r="BM153" s="192" t="s">
        <v>365</v>
      </c>
    </row>
    <row r="154" spans="1:47" s="2" customFormat="1" ht="11.25">
      <c r="A154" s="31"/>
      <c r="B154" s="32"/>
      <c r="C154" s="33"/>
      <c r="D154" s="194" t="s">
        <v>164</v>
      </c>
      <c r="E154" s="33"/>
      <c r="F154" s="195" t="s">
        <v>222</v>
      </c>
      <c r="G154" s="33"/>
      <c r="H154" s="33"/>
      <c r="I154" s="196"/>
      <c r="J154" s="33"/>
      <c r="K154" s="33"/>
      <c r="L154" s="36"/>
      <c r="M154" s="197"/>
      <c r="N154" s="198"/>
      <c r="O154" s="68"/>
      <c r="P154" s="68"/>
      <c r="Q154" s="68"/>
      <c r="R154" s="68"/>
      <c r="S154" s="68"/>
      <c r="T154" s="69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T154" s="14" t="s">
        <v>164</v>
      </c>
      <c r="AU154" s="14" t="s">
        <v>84</v>
      </c>
    </row>
    <row r="155" spans="1:65" s="2" customFormat="1" ht="49.15" customHeight="1">
      <c r="A155" s="31"/>
      <c r="B155" s="32"/>
      <c r="C155" s="210" t="s">
        <v>229</v>
      </c>
      <c r="D155" s="210" t="s">
        <v>223</v>
      </c>
      <c r="E155" s="211" t="s">
        <v>224</v>
      </c>
      <c r="F155" s="212" t="s">
        <v>225</v>
      </c>
      <c r="G155" s="213" t="s">
        <v>200</v>
      </c>
      <c r="H155" s="214">
        <v>26.4</v>
      </c>
      <c r="I155" s="215"/>
      <c r="J155" s="216">
        <f>ROUND(I155*H155,2)</f>
        <v>0</v>
      </c>
      <c r="K155" s="212" t="s">
        <v>161</v>
      </c>
      <c r="L155" s="217"/>
      <c r="M155" s="218" t="s">
        <v>1</v>
      </c>
      <c r="N155" s="219" t="s">
        <v>42</v>
      </c>
      <c r="O155" s="68"/>
      <c r="P155" s="190">
        <f>O155*H155</f>
        <v>0</v>
      </c>
      <c r="Q155" s="190">
        <v>0.0026</v>
      </c>
      <c r="R155" s="190">
        <f>Q155*H155</f>
        <v>0.06863999999999999</v>
      </c>
      <c r="S155" s="190">
        <v>0</v>
      </c>
      <c r="T155" s="191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2" t="s">
        <v>226</v>
      </c>
      <c r="AT155" s="192" t="s">
        <v>223</v>
      </c>
      <c r="AU155" s="192" t="s">
        <v>84</v>
      </c>
      <c r="AY155" s="14" t="s">
        <v>156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4" t="s">
        <v>84</v>
      </c>
      <c r="BK155" s="193">
        <f>ROUND(I155*H155,2)</f>
        <v>0</v>
      </c>
      <c r="BL155" s="14" t="s">
        <v>187</v>
      </c>
      <c r="BM155" s="192" t="s">
        <v>366</v>
      </c>
    </row>
    <row r="156" spans="2:51" s="12" customFormat="1" ht="11.25">
      <c r="B156" s="199"/>
      <c r="C156" s="200"/>
      <c r="D156" s="201" t="s">
        <v>175</v>
      </c>
      <c r="E156" s="200"/>
      <c r="F156" s="202" t="s">
        <v>367</v>
      </c>
      <c r="G156" s="200"/>
      <c r="H156" s="203">
        <v>26.4</v>
      </c>
      <c r="I156" s="204"/>
      <c r="J156" s="200"/>
      <c r="K156" s="200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175</v>
      </c>
      <c r="AU156" s="209" t="s">
        <v>84</v>
      </c>
      <c r="AV156" s="12" t="s">
        <v>86</v>
      </c>
      <c r="AW156" s="12" t="s">
        <v>4</v>
      </c>
      <c r="AX156" s="12" t="s">
        <v>84</v>
      </c>
      <c r="AY156" s="209" t="s">
        <v>156</v>
      </c>
    </row>
    <row r="157" spans="1:65" s="2" customFormat="1" ht="21.75" customHeight="1">
      <c r="A157" s="31"/>
      <c r="B157" s="32"/>
      <c r="C157" s="181" t="s">
        <v>235</v>
      </c>
      <c r="D157" s="181" t="s">
        <v>157</v>
      </c>
      <c r="E157" s="182" t="s">
        <v>230</v>
      </c>
      <c r="F157" s="183" t="s">
        <v>231</v>
      </c>
      <c r="G157" s="184" t="s">
        <v>232</v>
      </c>
      <c r="H157" s="185">
        <v>22</v>
      </c>
      <c r="I157" s="186"/>
      <c r="J157" s="187">
        <f>ROUND(I157*H157,2)</f>
        <v>0</v>
      </c>
      <c r="K157" s="183" t="s">
        <v>161</v>
      </c>
      <c r="L157" s="36"/>
      <c r="M157" s="188" t="s">
        <v>1</v>
      </c>
      <c r="N157" s="189" t="s">
        <v>42</v>
      </c>
      <c r="O157" s="68"/>
      <c r="P157" s="190">
        <f>O157*H157</f>
        <v>0</v>
      </c>
      <c r="Q157" s="190">
        <v>0</v>
      </c>
      <c r="R157" s="190">
        <f>Q157*H157</f>
        <v>0</v>
      </c>
      <c r="S157" s="190">
        <v>0.0003</v>
      </c>
      <c r="T157" s="191">
        <f>S157*H157</f>
        <v>0.006599999999999999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2" t="s">
        <v>187</v>
      </c>
      <c r="AT157" s="192" t="s">
        <v>157</v>
      </c>
      <c r="AU157" s="192" t="s">
        <v>84</v>
      </c>
      <c r="AY157" s="14" t="s">
        <v>156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4" t="s">
        <v>84</v>
      </c>
      <c r="BK157" s="193">
        <f>ROUND(I157*H157,2)</f>
        <v>0</v>
      </c>
      <c r="BL157" s="14" t="s">
        <v>187</v>
      </c>
      <c r="BM157" s="192" t="s">
        <v>368</v>
      </c>
    </row>
    <row r="158" spans="1:47" s="2" customFormat="1" ht="11.25">
      <c r="A158" s="31"/>
      <c r="B158" s="32"/>
      <c r="C158" s="33"/>
      <c r="D158" s="194" t="s">
        <v>164</v>
      </c>
      <c r="E158" s="33"/>
      <c r="F158" s="195" t="s">
        <v>234</v>
      </c>
      <c r="G158" s="33"/>
      <c r="H158" s="33"/>
      <c r="I158" s="196"/>
      <c r="J158" s="33"/>
      <c r="K158" s="33"/>
      <c r="L158" s="36"/>
      <c r="M158" s="197"/>
      <c r="N158" s="198"/>
      <c r="O158" s="68"/>
      <c r="P158" s="68"/>
      <c r="Q158" s="68"/>
      <c r="R158" s="68"/>
      <c r="S158" s="68"/>
      <c r="T158" s="69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T158" s="14" t="s">
        <v>164</v>
      </c>
      <c r="AU158" s="14" t="s">
        <v>84</v>
      </c>
    </row>
    <row r="159" spans="1:65" s="2" customFormat="1" ht="16.5" customHeight="1">
      <c r="A159" s="31"/>
      <c r="B159" s="32"/>
      <c r="C159" s="181" t="s">
        <v>240</v>
      </c>
      <c r="D159" s="181" t="s">
        <v>157</v>
      </c>
      <c r="E159" s="182" t="s">
        <v>236</v>
      </c>
      <c r="F159" s="183" t="s">
        <v>237</v>
      </c>
      <c r="G159" s="184" t="s">
        <v>232</v>
      </c>
      <c r="H159" s="185">
        <v>22</v>
      </c>
      <c r="I159" s="186"/>
      <c r="J159" s="187">
        <f>ROUND(I159*H159,2)</f>
        <v>0</v>
      </c>
      <c r="K159" s="183" t="s">
        <v>161</v>
      </c>
      <c r="L159" s="36"/>
      <c r="M159" s="188" t="s">
        <v>1</v>
      </c>
      <c r="N159" s="189" t="s">
        <v>42</v>
      </c>
      <c r="O159" s="68"/>
      <c r="P159" s="190">
        <f>O159*H159</f>
        <v>0</v>
      </c>
      <c r="Q159" s="190">
        <v>1E-05</v>
      </c>
      <c r="R159" s="190">
        <f>Q159*H159</f>
        <v>0.00022</v>
      </c>
      <c r="S159" s="190">
        <v>0</v>
      </c>
      <c r="T159" s="191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2" t="s">
        <v>187</v>
      </c>
      <c r="AT159" s="192" t="s">
        <v>157</v>
      </c>
      <c r="AU159" s="192" t="s">
        <v>84</v>
      </c>
      <c r="AY159" s="14" t="s">
        <v>156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4" t="s">
        <v>84</v>
      </c>
      <c r="BK159" s="193">
        <f>ROUND(I159*H159,2)</f>
        <v>0</v>
      </c>
      <c r="BL159" s="14" t="s">
        <v>187</v>
      </c>
      <c r="BM159" s="192" t="s">
        <v>369</v>
      </c>
    </row>
    <row r="160" spans="1:47" s="2" customFormat="1" ht="11.25">
      <c r="A160" s="31"/>
      <c r="B160" s="32"/>
      <c r="C160" s="33"/>
      <c r="D160" s="194" t="s">
        <v>164</v>
      </c>
      <c r="E160" s="33"/>
      <c r="F160" s="195" t="s">
        <v>239</v>
      </c>
      <c r="G160" s="33"/>
      <c r="H160" s="33"/>
      <c r="I160" s="196"/>
      <c r="J160" s="33"/>
      <c r="K160" s="33"/>
      <c r="L160" s="36"/>
      <c r="M160" s="197"/>
      <c r="N160" s="198"/>
      <c r="O160" s="68"/>
      <c r="P160" s="68"/>
      <c r="Q160" s="68"/>
      <c r="R160" s="68"/>
      <c r="S160" s="68"/>
      <c r="T160" s="69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T160" s="14" t="s">
        <v>164</v>
      </c>
      <c r="AU160" s="14" t="s">
        <v>84</v>
      </c>
    </row>
    <row r="161" spans="1:65" s="2" customFormat="1" ht="16.5" customHeight="1">
      <c r="A161" s="31"/>
      <c r="B161" s="32"/>
      <c r="C161" s="210" t="s">
        <v>187</v>
      </c>
      <c r="D161" s="210" t="s">
        <v>223</v>
      </c>
      <c r="E161" s="211" t="s">
        <v>241</v>
      </c>
      <c r="F161" s="212" t="s">
        <v>242</v>
      </c>
      <c r="G161" s="213" t="s">
        <v>232</v>
      </c>
      <c r="H161" s="214">
        <v>22.44</v>
      </c>
      <c r="I161" s="215"/>
      <c r="J161" s="216">
        <f>ROUND(I161*H161,2)</f>
        <v>0</v>
      </c>
      <c r="K161" s="212" t="s">
        <v>161</v>
      </c>
      <c r="L161" s="217"/>
      <c r="M161" s="218" t="s">
        <v>1</v>
      </c>
      <c r="N161" s="219" t="s">
        <v>42</v>
      </c>
      <c r="O161" s="68"/>
      <c r="P161" s="190">
        <f>O161*H161</f>
        <v>0</v>
      </c>
      <c r="Q161" s="190">
        <v>8E-05</v>
      </c>
      <c r="R161" s="190">
        <f>Q161*H161</f>
        <v>0.0017952000000000003</v>
      </c>
      <c r="S161" s="190">
        <v>0</v>
      </c>
      <c r="T161" s="191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2" t="s">
        <v>226</v>
      </c>
      <c r="AT161" s="192" t="s">
        <v>223</v>
      </c>
      <c r="AU161" s="192" t="s">
        <v>84</v>
      </c>
      <c r="AY161" s="14" t="s">
        <v>156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4" t="s">
        <v>84</v>
      </c>
      <c r="BK161" s="193">
        <f>ROUND(I161*H161,2)</f>
        <v>0</v>
      </c>
      <c r="BL161" s="14" t="s">
        <v>187</v>
      </c>
      <c r="BM161" s="192" t="s">
        <v>370</v>
      </c>
    </row>
    <row r="162" spans="2:51" s="12" customFormat="1" ht="11.25">
      <c r="B162" s="199"/>
      <c r="C162" s="200"/>
      <c r="D162" s="201" t="s">
        <v>175</v>
      </c>
      <c r="E162" s="200"/>
      <c r="F162" s="202" t="s">
        <v>371</v>
      </c>
      <c r="G162" s="200"/>
      <c r="H162" s="203">
        <v>22.44</v>
      </c>
      <c r="I162" s="204"/>
      <c r="J162" s="200"/>
      <c r="K162" s="200"/>
      <c r="L162" s="205"/>
      <c r="M162" s="206"/>
      <c r="N162" s="207"/>
      <c r="O162" s="207"/>
      <c r="P162" s="207"/>
      <c r="Q162" s="207"/>
      <c r="R162" s="207"/>
      <c r="S162" s="207"/>
      <c r="T162" s="208"/>
      <c r="AT162" s="209" t="s">
        <v>175</v>
      </c>
      <c r="AU162" s="209" t="s">
        <v>84</v>
      </c>
      <c r="AV162" s="12" t="s">
        <v>86</v>
      </c>
      <c r="AW162" s="12" t="s">
        <v>4</v>
      </c>
      <c r="AX162" s="12" t="s">
        <v>84</v>
      </c>
      <c r="AY162" s="209" t="s">
        <v>156</v>
      </c>
    </row>
    <row r="163" spans="1:65" s="2" customFormat="1" ht="16.5" customHeight="1">
      <c r="A163" s="31"/>
      <c r="B163" s="32"/>
      <c r="C163" s="181" t="s">
        <v>249</v>
      </c>
      <c r="D163" s="181" t="s">
        <v>157</v>
      </c>
      <c r="E163" s="182" t="s">
        <v>245</v>
      </c>
      <c r="F163" s="183" t="s">
        <v>246</v>
      </c>
      <c r="G163" s="184" t="s">
        <v>232</v>
      </c>
      <c r="H163" s="185">
        <v>0.9</v>
      </c>
      <c r="I163" s="186"/>
      <c r="J163" s="187">
        <f>ROUND(I163*H163,2)</f>
        <v>0</v>
      </c>
      <c r="K163" s="183" t="s">
        <v>161</v>
      </c>
      <c r="L163" s="36"/>
      <c r="M163" s="188" t="s">
        <v>1</v>
      </c>
      <c r="N163" s="189" t="s">
        <v>42</v>
      </c>
      <c r="O163" s="68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2" t="s">
        <v>187</v>
      </c>
      <c r="AT163" s="192" t="s">
        <v>157</v>
      </c>
      <c r="AU163" s="192" t="s">
        <v>84</v>
      </c>
      <c r="AY163" s="14" t="s">
        <v>156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4" t="s">
        <v>84</v>
      </c>
      <c r="BK163" s="193">
        <f>ROUND(I163*H163,2)</f>
        <v>0</v>
      </c>
      <c r="BL163" s="14" t="s">
        <v>187</v>
      </c>
      <c r="BM163" s="192" t="s">
        <v>372</v>
      </c>
    </row>
    <row r="164" spans="1:47" s="2" customFormat="1" ht="11.25">
      <c r="A164" s="31"/>
      <c r="B164" s="32"/>
      <c r="C164" s="33"/>
      <c r="D164" s="194" t="s">
        <v>164</v>
      </c>
      <c r="E164" s="33"/>
      <c r="F164" s="195" t="s">
        <v>248</v>
      </c>
      <c r="G164" s="33"/>
      <c r="H164" s="33"/>
      <c r="I164" s="196"/>
      <c r="J164" s="33"/>
      <c r="K164" s="33"/>
      <c r="L164" s="36"/>
      <c r="M164" s="197"/>
      <c r="N164" s="198"/>
      <c r="O164" s="68"/>
      <c r="P164" s="68"/>
      <c r="Q164" s="68"/>
      <c r="R164" s="68"/>
      <c r="S164" s="68"/>
      <c r="T164" s="69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T164" s="14" t="s">
        <v>164</v>
      </c>
      <c r="AU164" s="14" t="s">
        <v>84</v>
      </c>
    </row>
    <row r="165" spans="1:65" s="2" customFormat="1" ht="16.5" customHeight="1">
      <c r="A165" s="31"/>
      <c r="B165" s="32"/>
      <c r="C165" s="210" t="s">
        <v>254</v>
      </c>
      <c r="D165" s="210" t="s">
        <v>223</v>
      </c>
      <c r="E165" s="211" t="s">
        <v>250</v>
      </c>
      <c r="F165" s="212" t="s">
        <v>251</v>
      </c>
      <c r="G165" s="213" t="s">
        <v>232</v>
      </c>
      <c r="H165" s="214">
        <v>0.918</v>
      </c>
      <c r="I165" s="215"/>
      <c r="J165" s="216">
        <f>ROUND(I165*H165,2)</f>
        <v>0</v>
      </c>
      <c r="K165" s="212" t="s">
        <v>161</v>
      </c>
      <c r="L165" s="217"/>
      <c r="M165" s="218" t="s">
        <v>1</v>
      </c>
      <c r="N165" s="219" t="s">
        <v>42</v>
      </c>
      <c r="O165" s="68"/>
      <c r="P165" s="190">
        <f>O165*H165</f>
        <v>0</v>
      </c>
      <c r="Q165" s="190">
        <v>0.00017</v>
      </c>
      <c r="R165" s="190">
        <f>Q165*H165</f>
        <v>0.00015606000000000002</v>
      </c>
      <c r="S165" s="190">
        <v>0</v>
      </c>
      <c r="T165" s="191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2" t="s">
        <v>226</v>
      </c>
      <c r="AT165" s="192" t="s">
        <v>223</v>
      </c>
      <c r="AU165" s="192" t="s">
        <v>84</v>
      </c>
      <c r="AY165" s="14" t="s">
        <v>156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4" t="s">
        <v>84</v>
      </c>
      <c r="BK165" s="193">
        <f>ROUND(I165*H165,2)</f>
        <v>0</v>
      </c>
      <c r="BL165" s="14" t="s">
        <v>187</v>
      </c>
      <c r="BM165" s="192" t="s">
        <v>373</v>
      </c>
    </row>
    <row r="166" spans="2:51" s="12" customFormat="1" ht="11.25">
      <c r="B166" s="199"/>
      <c r="C166" s="200"/>
      <c r="D166" s="201" t="s">
        <v>175</v>
      </c>
      <c r="E166" s="200"/>
      <c r="F166" s="202" t="s">
        <v>253</v>
      </c>
      <c r="G166" s="200"/>
      <c r="H166" s="203">
        <v>0.918</v>
      </c>
      <c r="I166" s="204"/>
      <c r="J166" s="200"/>
      <c r="K166" s="200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175</v>
      </c>
      <c r="AU166" s="209" t="s">
        <v>84</v>
      </c>
      <c r="AV166" s="12" t="s">
        <v>86</v>
      </c>
      <c r="AW166" s="12" t="s">
        <v>4</v>
      </c>
      <c r="AX166" s="12" t="s">
        <v>84</v>
      </c>
      <c r="AY166" s="209" t="s">
        <v>156</v>
      </c>
    </row>
    <row r="167" spans="1:65" s="2" customFormat="1" ht="44.25" customHeight="1">
      <c r="A167" s="31"/>
      <c r="B167" s="32"/>
      <c r="C167" s="181" t="s">
        <v>339</v>
      </c>
      <c r="D167" s="181" t="s">
        <v>157</v>
      </c>
      <c r="E167" s="182" t="s">
        <v>255</v>
      </c>
      <c r="F167" s="183" t="s">
        <v>256</v>
      </c>
      <c r="G167" s="184" t="s">
        <v>257</v>
      </c>
      <c r="H167" s="220"/>
      <c r="I167" s="186"/>
      <c r="J167" s="187">
        <f>ROUND(I167*H167,2)</f>
        <v>0</v>
      </c>
      <c r="K167" s="183" t="s">
        <v>161</v>
      </c>
      <c r="L167" s="36"/>
      <c r="M167" s="188" t="s">
        <v>1</v>
      </c>
      <c r="N167" s="189" t="s">
        <v>42</v>
      </c>
      <c r="O167" s="68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2" t="s">
        <v>187</v>
      </c>
      <c r="AT167" s="192" t="s">
        <v>157</v>
      </c>
      <c r="AU167" s="192" t="s">
        <v>84</v>
      </c>
      <c r="AY167" s="14" t="s">
        <v>156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4" t="s">
        <v>84</v>
      </c>
      <c r="BK167" s="193">
        <f>ROUND(I167*H167,2)</f>
        <v>0</v>
      </c>
      <c r="BL167" s="14" t="s">
        <v>187</v>
      </c>
      <c r="BM167" s="192" t="s">
        <v>374</v>
      </c>
    </row>
    <row r="168" spans="1:47" s="2" customFormat="1" ht="11.25">
      <c r="A168" s="31"/>
      <c r="B168" s="32"/>
      <c r="C168" s="33"/>
      <c r="D168" s="194" t="s">
        <v>164</v>
      </c>
      <c r="E168" s="33"/>
      <c r="F168" s="195" t="s">
        <v>259</v>
      </c>
      <c r="G168" s="33"/>
      <c r="H168" s="33"/>
      <c r="I168" s="196"/>
      <c r="J168" s="33"/>
      <c r="K168" s="33"/>
      <c r="L168" s="36"/>
      <c r="M168" s="197"/>
      <c r="N168" s="198"/>
      <c r="O168" s="68"/>
      <c r="P168" s="68"/>
      <c r="Q168" s="68"/>
      <c r="R168" s="68"/>
      <c r="S168" s="68"/>
      <c r="T168" s="69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T168" s="14" t="s">
        <v>164</v>
      </c>
      <c r="AU168" s="14" t="s">
        <v>84</v>
      </c>
    </row>
    <row r="169" spans="2:63" s="11" customFormat="1" ht="25.9" customHeight="1">
      <c r="B169" s="167"/>
      <c r="C169" s="168"/>
      <c r="D169" s="169" t="s">
        <v>76</v>
      </c>
      <c r="E169" s="170" t="s">
        <v>337</v>
      </c>
      <c r="F169" s="170" t="s">
        <v>338</v>
      </c>
      <c r="G169" s="168"/>
      <c r="H169" s="168"/>
      <c r="I169" s="171"/>
      <c r="J169" s="172">
        <f>BK169</f>
        <v>0</v>
      </c>
      <c r="K169" s="168"/>
      <c r="L169" s="173"/>
      <c r="M169" s="174"/>
      <c r="N169" s="175"/>
      <c r="O169" s="175"/>
      <c r="P169" s="176">
        <f>SUM(P170:P173)</f>
        <v>0</v>
      </c>
      <c r="Q169" s="175"/>
      <c r="R169" s="176">
        <f>SUM(R170:R173)</f>
        <v>0.00936</v>
      </c>
      <c r="S169" s="175"/>
      <c r="T169" s="177">
        <f>SUM(T170:T173)</f>
        <v>0</v>
      </c>
      <c r="AR169" s="178" t="s">
        <v>86</v>
      </c>
      <c r="AT169" s="179" t="s">
        <v>76</v>
      </c>
      <c r="AU169" s="179" t="s">
        <v>77</v>
      </c>
      <c r="AY169" s="178" t="s">
        <v>156</v>
      </c>
      <c r="BK169" s="180">
        <f>SUM(BK170:BK173)</f>
        <v>0</v>
      </c>
    </row>
    <row r="170" spans="1:65" s="2" customFormat="1" ht="24.2" customHeight="1">
      <c r="A170" s="31"/>
      <c r="B170" s="32"/>
      <c r="C170" s="181" t="s">
        <v>344</v>
      </c>
      <c r="D170" s="181" t="s">
        <v>157</v>
      </c>
      <c r="E170" s="182" t="s">
        <v>340</v>
      </c>
      <c r="F170" s="183" t="s">
        <v>341</v>
      </c>
      <c r="G170" s="184" t="s">
        <v>200</v>
      </c>
      <c r="H170" s="185">
        <v>24</v>
      </c>
      <c r="I170" s="186"/>
      <c r="J170" s="187">
        <f>ROUND(I170*H170,2)</f>
        <v>0</v>
      </c>
      <c r="K170" s="183" t="s">
        <v>161</v>
      </c>
      <c r="L170" s="36"/>
      <c r="M170" s="188" t="s">
        <v>1</v>
      </c>
      <c r="N170" s="189" t="s">
        <v>42</v>
      </c>
      <c r="O170" s="68"/>
      <c r="P170" s="190">
        <f>O170*H170</f>
        <v>0</v>
      </c>
      <c r="Q170" s="190">
        <v>0.00014</v>
      </c>
      <c r="R170" s="190">
        <f>Q170*H170</f>
        <v>0.0033599999999999997</v>
      </c>
      <c r="S170" s="190">
        <v>0</v>
      </c>
      <c r="T170" s="191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2" t="s">
        <v>187</v>
      </c>
      <c r="AT170" s="192" t="s">
        <v>157</v>
      </c>
      <c r="AU170" s="192" t="s">
        <v>84</v>
      </c>
      <c r="AY170" s="14" t="s">
        <v>156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14" t="s">
        <v>84</v>
      </c>
      <c r="BK170" s="193">
        <f>ROUND(I170*H170,2)</f>
        <v>0</v>
      </c>
      <c r="BL170" s="14" t="s">
        <v>187</v>
      </c>
      <c r="BM170" s="192" t="s">
        <v>375</v>
      </c>
    </row>
    <row r="171" spans="1:47" s="2" customFormat="1" ht="11.25">
      <c r="A171" s="31"/>
      <c r="B171" s="32"/>
      <c r="C171" s="33"/>
      <c r="D171" s="194" t="s">
        <v>164</v>
      </c>
      <c r="E171" s="33"/>
      <c r="F171" s="195" t="s">
        <v>343</v>
      </c>
      <c r="G171" s="33"/>
      <c r="H171" s="33"/>
      <c r="I171" s="196"/>
      <c r="J171" s="33"/>
      <c r="K171" s="33"/>
      <c r="L171" s="36"/>
      <c r="M171" s="197"/>
      <c r="N171" s="198"/>
      <c r="O171" s="68"/>
      <c r="P171" s="68"/>
      <c r="Q171" s="68"/>
      <c r="R171" s="68"/>
      <c r="S171" s="68"/>
      <c r="T171" s="69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T171" s="14" t="s">
        <v>164</v>
      </c>
      <c r="AU171" s="14" t="s">
        <v>84</v>
      </c>
    </row>
    <row r="172" spans="1:65" s="2" customFormat="1" ht="24.2" customHeight="1">
      <c r="A172" s="31"/>
      <c r="B172" s="32"/>
      <c r="C172" s="181" t="s">
        <v>7</v>
      </c>
      <c r="D172" s="181" t="s">
        <v>157</v>
      </c>
      <c r="E172" s="182" t="s">
        <v>345</v>
      </c>
      <c r="F172" s="183" t="s">
        <v>346</v>
      </c>
      <c r="G172" s="184" t="s">
        <v>200</v>
      </c>
      <c r="H172" s="185">
        <v>24</v>
      </c>
      <c r="I172" s="186"/>
      <c r="J172" s="187">
        <f>ROUND(I172*H172,2)</f>
        <v>0</v>
      </c>
      <c r="K172" s="183" t="s">
        <v>161</v>
      </c>
      <c r="L172" s="36"/>
      <c r="M172" s="188" t="s">
        <v>1</v>
      </c>
      <c r="N172" s="189" t="s">
        <v>42</v>
      </c>
      <c r="O172" s="68"/>
      <c r="P172" s="190">
        <f>O172*H172</f>
        <v>0</v>
      </c>
      <c r="Q172" s="190">
        <v>0.00025</v>
      </c>
      <c r="R172" s="190">
        <f>Q172*H172</f>
        <v>0.006</v>
      </c>
      <c r="S172" s="190">
        <v>0</v>
      </c>
      <c r="T172" s="191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2" t="s">
        <v>187</v>
      </c>
      <c r="AT172" s="192" t="s">
        <v>157</v>
      </c>
      <c r="AU172" s="192" t="s">
        <v>84</v>
      </c>
      <c r="AY172" s="14" t="s">
        <v>156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14" t="s">
        <v>84</v>
      </c>
      <c r="BK172" s="193">
        <f>ROUND(I172*H172,2)</f>
        <v>0</v>
      </c>
      <c r="BL172" s="14" t="s">
        <v>187</v>
      </c>
      <c r="BM172" s="192" t="s">
        <v>376</v>
      </c>
    </row>
    <row r="173" spans="1:47" s="2" customFormat="1" ht="11.25">
      <c r="A173" s="31"/>
      <c r="B173" s="32"/>
      <c r="C173" s="33"/>
      <c r="D173" s="194" t="s">
        <v>164</v>
      </c>
      <c r="E173" s="33"/>
      <c r="F173" s="195" t="s">
        <v>348</v>
      </c>
      <c r="G173" s="33"/>
      <c r="H173" s="33"/>
      <c r="I173" s="196"/>
      <c r="J173" s="33"/>
      <c r="K173" s="33"/>
      <c r="L173" s="36"/>
      <c r="M173" s="221"/>
      <c r="N173" s="222"/>
      <c r="O173" s="223"/>
      <c r="P173" s="223"/>
      <c r="Q173" s="223"/>
      <c r="R173" s="223"/>
      <c r="S173" s="223"/>
      <c r="T173" s="224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T173" s="14" t="s">
        <v>164</v>
      </c>
      <c r="AU173" s="14" t="s">
        <v>84</v>
      </c>
    </row>
    <row r="174" spans="1:31" s="2" customFormat="1" ht="6.95" customHeight="1">
      <c r="A174" s="31"/>
      <c r="B174" s="51"/>
      <c r="C174" s="52"/>
      <c r="D174" s="52"/>
      <c r="E174" s="52"/>
      <c r="F174" s="52"/>
      <c r="G174" s="52"/>
      <c r="H174" s="52"/>
      <c r="I174" s="52"/>
      <c r="J174" s="52"/>
      <c r="K174" s="52"/>
      <c r="L174" s="36"/>
      <c r="M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</row>
  </sheetData>
  <sheetProtection algorithmName="SHA-512" hashValue="Yahu9n3dNoIuU3lS9pFcgO+EtG3ezpBCrtE0cA8stSiX7ejfVW6TA0Gox5rCqPXEwkQwwuOPyNECSM4kgyCrVQ==" saltValue="Fj8Xl/A8GVY1tSx1o/+4gY6of4EpPQJGTSdVzzOCkrYTXc79h9vSUwot33iFadWyAcA+cts76MWIirHJNllwsA==" spinCount="100000" sheet="1" objects="1" scenarios="1" formatColumns="0" formatRows="0" autoFilter="0"/>
  <autoFilter ref="C124:K173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hyperlinks>
    <hyperlink ref="F128" r:id="rId1" display="https://podminky.urs.cz/item/CS_URS_2024_01/997013211"/>
    <hyperlink ref="F130" r:id="rId2" display="https://podminky.urs.cz/item/CS_URS_2024_01/997013501"/>
    <hyperlink ref="F132" r:id="rId3" display="https://podminky.urs.cz/item/CS_URS_2024_01/997013509"/>
    <hyperlink ref="F134" r:id="rId4" display="https://podminky.urs.cz/item/CS_URS_2024_01/997013813"/>
    <hyperlink ref="F138" r:id="rId5" display="https://podminky.urs.cz/item/CS_URS_2024_01/766491851"/>
    <hyperlink ref="F140" r:id="rId6" display="https://podminky.urs.cz/item/CS_URS_2024_01/766825821"/>
    <hyperlink ref="F142" r:id="rId7" display="https://podminky.urs.cz/item/CS_URS_2024_01/998766201"/>
    <hyperlink ref="F145" r:id="rId8" display="https://podminky.urs.cz/item/CS_URS_2024_01/775591912"/>
    <hyperlink ref="F147" r:id="rId9" display="https://podminky.urs.cz/item/CS_URS_2024_01/998775201"/>
    <hyperlink ref="F150" r:id="rId10" display="https://podminky.urs.cz/item/CS_URS_2024_01/776201811"/>
    <hyperlink ref="F152" r:id="rId11" display="https://podminky.urs.cz/item/CS_URS_2024_01/776201814"/>
    <hyperlink ref="F154" r:id="rId12" display="https://podminky.urs.cz/item/CS_URS_2024_01/776221111"/>
    <hyperlink ref="F158" r:id="rId13" display="https://podminky.urs.cz/item/CS_URS_2024_01/776410811"/>
    <hyperlink ref="F160" r:id="rId14" display="https://podminky.urs.cz/item/CS_URS_2024_01/776421111"/>
    <hyperlink ref="F164" r:id="rId15" display="https://podminky.urs.cz/item/CS_URS_2024_01/776421312"/>
    <hyperlink ref="F168" r:id="rId16" display="https://podminky.urs.cz/item/CS_URS_2024_01/998776201"/>
    <hyperlink ref="F171" r:id="rId17" display="https://podminky.urs.cz/item/CS_URS_2024_01/783923101"/>
    <hyperlink ref="F173" r:id="rId18" display="https://podminky.urs.cz/item/CS_URS_2024_01/7839282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4" t="s">
        <v>109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7"/>
      <c r="AT3" s="14" t="s">
        <v>86</v>
      </c>
    </row>
    <row r="4" spans="2:46" s="1" customFormat="1" ht="24.95" customHeight="1">
      <c r="B4" s="17"/>
      <c r="D4" s="114" t="s">
        <v>128</v>
      </c>
      <c r="L4" s="17"/>
      <c r="M4" s="115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16" t="s">
        <v>16</v>
      </c>
      <c r="L6" s="17"/>
    </row>
    <row r="7" spans="2:12" s="1" customFormat="1" ht="26.25" customHeight="1">
      <c r="B7" s="17"/>
      <c r="E7" s="271" t="str">
        <f>'Rekapitulace stavby'!K6</f>
        <v>VÝMĚNA NÁŠLAPNÝCH VRSTEV, VÝMALBA S VÝMĚNA DVEŘÍ V ZŠ A MŠ V KOPŘIVNICI</v>
      </c>
      <c r="F7" s="272"/>
      <c r="G7" s="272"/>
      <c r="H7" s="272"/>
      <c r="L7" s="17"/>
    </row>
    <row r="8" spans="2:12" s="1" customFormat="1" ht="12" customHeight="1">
      <c r="B8" s="17"/>
      <c r="D8" s="116" t="s">
        <v>129</v>
      </c>
      <c r="L8" s="17"/>
    </row>
    <row r="9" spans="1:31" s="2" customFormat="1" ht="16.5" customHeight="1">
      <c r="A9" s="31"/>
      <c r="B9" s="36"/>
      <c r="C9" s="31"/>
      <c r="D9" s="31"/>
      <c r="E9" s="271" t="s">
        <v>298</v>
      </c>
      <c r="F9" s="273"/>
      <c r="G9" s="273"/>
      <c r="H9" s="273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6" t="s">
        <v>131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274" t="s">
        <v>377</v>
      </c>
      <c r="F11" s="273"/>
      <c r="G11" s="273"/>
      <c r="H11" s="273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6" t="s">
        <v>18</v>
      </c>
      <c r="E13" s="31"/>
      <c r="F13" s="107" t="s">
        <v>1</v>
      </c>
      <c r="G13" s="31"/>
      <c r="H13" s="31"/>
      <c r="I13" s="116" t="s">
        <v>19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6" t="s">
        <v>20</v>
      </c>
      <c r="E14" s="31"/>
      <c r="F14" s="107" t="s">
        <v>21</v>
      </c>
      <c r="G14" s="31"/>
      <c r="H14" s="31"/>
      <c r="I14" s="116" t="s">
        <v>22</v>
      </c>
      <c r="J14" s="117" t="str">
        <f>'Rekapitulace stavby'!AN8</f>
        <v>27. 3. 2024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6" t="s">
        <v>24</v>
      </c>
      <c r="E16" s="31"/>
      <c r="F16" s="31"/>
      <c r="G16" s="31"/>
      <c r="H16" s="31"/>
      <c r="I16" s="116" t="s">
        <v>25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26</v>
      </c>
      <c r="F17" s="31"/>
      <c r="G17" s="31"/>
      <c r="H17" s="31"/>
      <c r="I17" s="116" t="s">
        <v>27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6" t="s">
        <v>28</v>
      </c>
      <c r="E19" s="31"/>
      <c r="F19" s="31"/>
      <c r="G19" s="31"/>
      <c r="H19" s="31"/>
      <c r="I19" s="116" t="s">
        <v>25</v>
      </c>
      <c r="J19" s="27" t="str">
        <f>'Rekapitulace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75" t="str">
        <f>'Rekapitulace stavby'!E14</f>
        <v>Vyplň údaj</v>
      </c>
      <c r="F20" s="276"/>
      <c r="G20" s="276"/>
      <c r="H20" s="276"/>
      <c r="I20" s="116" t="s">
        <v>27</v>
      </c>
      <c r="J20" s="27" t="str">
        <f>'Rekapitulace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6" t="s">
        <v>30</v>
      </c>
      <c r="E22" s="31"/>
      <c r="F22" s="31"/>
      <c r="G22" s="31"/>
      <c r="H22" s="31"/>
      <c r="I22" s="116" t="s">
        <v>25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31</v>
      </c>
      <c r="F23" s="31"/>
      <c r="G23" s="31"/>
      <c r="H23" s="31"/>
      <c r="I23" s="116" t="s">
        <v>27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6" t="s">
        <v>33</v>
      </c>
      <c r="E25" s="31"/>
      <c r="F25" s="31"/>
      <c r="G25" s="31"/>
      <c r="H25" s="31"/>
      <c r="I25" s="116" t="s">
        <v>25</v>
      </c>
      <c r="J25" s="107" t="s">
        <v>34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35</v>
      </c>
      <c r="F26" s="31"/>
      <c r="G26" s="31"/>
      <c r="H26" s="31"/>
      <c r="I26" s="116" t="s">
        <v>27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6" t="s">
        <v>36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18"/>
      <c r="B29" s="119"/>
      <c r="C29" s="118"/>
      <c r="D29" s="118"/>
      <c r="E29" s="277" t="s">
        <v>1</v>
      </c>
      <c r="F29" s="277"/>
      <c r="G29" s="277"/>
      <c r="H29" s="277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1"/>
      <c r="E31" s="121"/>
      <c r="F31" s="121"/>
      <c r="G31" s="121"/>
      <c r="H31" s="121"/>
      <c r="I31" s="121"/>
      <c r="J31" s="121"/>
      <c r="K31" s="12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2" t="s">
        <v>37</v>
      </c>
      <c r="E32" s="31"/>
      <c r="F32" s="31"/>
      <c r="G32" s="31"/>
      <c r="H32" s="31"/>
      <c r="I32" s="31"/>
      <c r="J32" s="123">
        <f>ROUND(J125,2)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1"/>
      <c r="E33" s="121"/>
      <c r="F33" s="121"/>
      <c r="G33" s="121"/>
      <c r="H33" s="121"/>
      <c r="I33" s="121"/>
      <c r="J33" s="121"/>
      <c r="K33" s="12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4" t="s">
        <v>39</v>
      </c>
      <c r="G34" s="31"/>
      <c r="H34" s="31"/>
      <c r="I34" s="124" t="s">
        <v>38</v>
      </c>
      <c r="J34" s="124" t="s">
        <v>40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5" t="s">
        <v>41</v>
      </c>
      <c r="E35" s="116" t="s">
        <v>42</v>
      </c>
      <c r="F35" s="126">
        <f>ROUND((SUM(BE125:BE172)),2)</f>
        <v>0</v>
      </c>
      <c r="G35" s="31"/>
      <c r="H35" s="31"/>
      <c r="I35" s="127">
        <v>0.21</v>
      </c>
      <c r="J35" s="126">
        <f>ROUND(((SUM(BE125:BE172))*I35),2)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6" t="s">
        <v>43</v>
      </c>
      <c r="F36" s="126">
        <f>ROUND((SUM(BF125:BF172)),2)</f>
        <v>0</v>
      </c>
      <c r="G36" s="31"/>
      <c r="H36" s="31"/>
      <c r="I36" s="127">
        <v>0.12</v>
      </c>
      <c r="J36" s="126">
        <f>ROUND(((SUM(BF125:BF172))*I36),2)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6" t="s">
        <v>44</v>
      </c>
      <c r="F37" s="126">
        <f>ROUND((SUM(BG125:BG172)),2)</f>
        <v>0</v>
      </c>
      <c r="G37" s="31"/>
      <c r="H37" s="31"/>
      <c r="I37" s="127">
        <v>0.21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16" t="s">
        <v>45</v>
      </c>
      <c r="F38" s="126">
        <f>ROUND((SUM(BH125:BH172)),2)</f>
        <v>0</v>
      </c>
      <c r="G38" s="31"/>
      <c r="H38" s="31"/>
      <c r="I38" s="127">
        <v>0.12</v>
      </c>
      <c r="J38" s="126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6" t="s">
        <v>46</v>
      </c>
      <c r="F39" s="126">
        <f>ROUND((SUM(BI125:BI172)),2)</f>
        <v>0</v>
      </c>
      <c r="G39" s="31"/>
      <c r="H39" s="31"/>
      <c r="I39" s="127">
        <v>0</v>
      </c>
      <c r="J39" s="126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28"/>
      <c r="D41" s="129" t="s">
        <v>47</v>
      </c>
      <c r="E41" s="130"/>
      <c r="F41" s="130"/>
      <c r="G41" s="131" t="s">
        <v>48</v>
      </c>
      <c r="H41" s="132" t="s">
        <v>49</v>
      </c>
      <c r="I41" s="130"/>
      <c r="J41" s="133">
        <f>SUM(J32:J39)</f>
        <v>0</v>
      </c>
      <c r="K41" s="134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35" t="s">
        <v>50</v>
      </c>
      <c r="E50" s="136"/>
      <c r="F50" s="136"/>
      <c r="G50" s="135" t="s">
        <v>51</v>
      </c>
      <c r="H50" s="136"/>
      <c r="I50" s="136"/>
      <c r="J50" s="136"/>
      <c r="K50" s="136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7" t="s">
        <v>52</v>
      </c>
      <c r="E61" s="138"/>
      <c r="F61" s="139" t="s">
        <v>53</v>
      </c>
      <c r="G61" s="137" t="s">
        <v>52</v>
      </c>
      <c r="H61" s="138"/>
      <c r="I61" s="138"/>
      <c r="J61" s="140" t="s">
        <v>53</v>
      </c>
      <c r="K61" s="138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35" t="s">
        <v>54</v>
      </c>
      <c r="E65" s="141"/>
      <c r="F65" s="141"/>
      <c r="G65" s="135" t="s">
        <v>55</v>
      </c>
      <c r="H65" s="141"/>
      <c r="I65" s="141"/>
      <c r="J65" s="141"/>
      <c r="K65" s="14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7" t="s">
        <v>52</v>
      </c>
      <c r="E76" s="138"/>
      <c r="F76" s="139" t="s">
        <v>53</v>
      </c>
      <c r="G76" s="137" t="s">
        <v>52</v>
      </c>
      <c r="H76" s="138"/>
      <c r="I76" s="138"/>
      <c r="J76" s="140" t="s">
        <v>53</v>
      </c>
      <c r="K76" s="138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133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6.25" customHeight="1">
      <c r="A85" s="31"/>
      <c r="B85" s="32"/>
      <c r="C85" s="33"/>
      <c r="D85" s="33"/>
      <c r="E85" s="278" t="str">
        <f>E7</f>
        <v>VÝMĚNA NÁŠLAPNÝCH VRSTEV, VÝMALBA S VÝMĚNA DVEŘÍ V ZŠ A MŠ V KOPŘIVNICI</v>
      </c>
      <c r="F85" s="279"/>
      <c r="G85" s="279"/>
      <c r="H85" s="279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>
      <c r="B86" s="18"/>
      <c r="C86" s="26" t="s">
        <v>129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78" t="s">
        <v>298</v>
      </c>
      <c r="F87" s="280"/>
      <c r="G87" s="280"/>
      <c r="H87" s="280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131</v>
      </c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31" t="str">
        <f>E11</f>
        <v>02-119 - Místnost č. 119 (1.NP)</v>
      </c>
      <c r="F89" s="280"/>
      <c r="G89" s="280"/>
      <c r="H89" s="280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20</v>
      </c>
      <c r="D91" s="33"/>
      <c r="E91" s="33"/>
      <c r="F91" s="24" t="str">
        <f>F14</f>
        <v xml:space="preserve"> </v>
      </c>
      <c r="G91" s="33"/>
      <c r="H91" s="33"/>
      <c r="I91" s="26" t="s">
        <v>22</v>
      </c>
      <c r="J91" s="63" t="str">
        <f>IF(J14="","",J14)</f>
        <v>27. 3. 2024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24</v>
      </c>
      <c r="D93" s="33"/>
      <c r="E93" s="33"/>
      <c r="F93" s="24" t="str">
        <f>E17</f>
        <v>Město Kopřivnice</v>
      </c>
      <c r="G93" s="33"/>
      <c r="H93" s="33"/>
      <c r="I93" s="26" t="s">
        <v>30</v>
      </c>
      <c r="J93" s="29" t="str">
        <f>E23</f>
        <v>Ing. Jan Stuchlík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28</v>
      </c>
      <c r="D94" s="33"/>
      <c r="E94" s="33"/>
      <c r="F94" s="24" t="str">
        <f>IF(E20="","",E20)</f>
        <v>Vyplň údaj</v>
      </c>
      <c r="G94" s="33"/>
      <c r="H94" s="33"/>
      <c r="I94" s="26" t="s">
        <v>33</v>
      </c>
      <c r="J94" s="29" t="str">
        <f>E26</f>
        <v>Ladislav Pekárek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46" t="s">
        <v>134</v>
      </c>
      <c r="D96" s="147"/>
      <c r="E96" s="147"/>
      <c r="F96" s="147"/>
      <c r="G96" s="147"/>
      <c r="H96" s="147"/>
      <c r="I96" s="147"/>
      <c r="J96" s="148" t="s">
        <v>135</v>
      </c>
      <c r="K96" s="147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49" t="s">
        <v>136</v>
      </c>
      <c r="D98" s="33"/>
      <c r="E98" s="33"/>
      <c r="F98" s="33"/>
      <c r="G98" s="33"/>
      <c r="H98" s="33"/>
      <c r="I98" s="33"/>
      <c r="J98" s="81">
        <f>J125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137</v>
      </c>
    </row>
    <row r="99" spans="2:12" s="9" customFormat="1" ht="24.95" customHeight="1">
      <c r="B99" s="150"/>
      <c r="C99" s="151"/>
      <c r="D99" s="152" t="s">
        <v>138</v>
      </c>
      <c r="E99" s="153"/>
      <c r="F99" s="153"/>
      <c r="G99" s="153"/>
      <c r="H99" s="153"/>
      <c r="I99" s="153"/>
      <c r="J99" s="154">
        <f>J126</f>
        <v>0</v>
      </c>
      <c r="K99" s="151"/>
      <c r="L99" s="155"/>
    </row>
    <row r="100" spans="2:12" s="9" customFormat="1" ht="24.95" customHeight="1">
      <c r="B100" s="150"/>
      <c r="C100" s="151"/>
      <c r="D100" s="152" t="s">
        <v>139</v>
      </c>
      <c r="E100" s="153"/>
      <c r="F100" s="153"/>
      <c r="G100" s="153"/>
      <c r="H100" s="153"/>
      <c r="I100" s="153"/>
      <c r="J100" s="154">
        <f>J136</f>
        <v>0</v>
      </c>
      <c r="K100" s="151"/>
      <c r="L100" s="155"/>
    </row>
    <row r="101" spans="2:12" s="9" customFormat="1" ht="24.95" customHeight="1">
      <c r="B101" s="150"/>
      <c r="C101" s="151"/>
      <c r="D101" s="152" t="s">
        <v>300</v>
      </c>
      <c r="E101" s="153"/>
      <c r="F101" s="153"/>
      <c r="G101" s="153"/>
      <c r="H101" s="153"/>
      <c r="I101" s="153"/>
      <c r="J101" s="154">
        <f>J143</f>
        <v>0</v>
      </c>
      <c r="K101" s="151"/>
      <c r="L101" s="155"/>
    </row>
    <row r="102" spans="2:12" s="9" customFormat="1" ht="24.95" customHeight="1">
      <c r="B102" s="150"/>
      <c r="C102" s="151"/>
      <c r="D102" s="152" t="s">
        <v>140</v>
      </c>
      <c r="E102" s="153"/>
      <c r="F102" s="153"/>
      <c r="G102" s="153"/>
      <c r="H102" s="153"/>
      <c r="I102" s="153"/>
      <c r="J102" s="154">
        <f>J148</f>
        <v>0</v>
      </c>
      <c r="K102" s="151"/>
      <c r="L102" s="155"/>
    </row>
    <row r="103" spans="2:12" s="9" customFormat="1" ht="24.95" customHeight="1">
      <c r="B103" s="150"/>
      <c r="C103" s="151"/>
      <c r="D103" s="152" t="s">
        <v>301</v>
      </c>
      <c r="E103" s="153"/>
      <c r="F103" s="153"/>
      <c r="G103" s="153"/>
      <c r="H103" s="153"/>
      <c r="I103" s="153"/>
      <c r="J103" s="154">
        <f>J168</f>
        <v>0</v>
      </c>
      <c r="K103" s="151"/>
      <c r="L103" s="155"/>
    </row>
    <row r="104" spans="1:31" s="2" customFormat="1" ht="21.75" customHeight="1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>
      <c r="A105" s="31"/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9" spans="1:31" s="2" customFormat="1" ht="6.95" customHeight="1">
      <c r="A109" s="31"/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4.95" customHeight="1">
      <c r="A110" s="31"/>
      <c r="B110" s="32"/>
      <c r="C110" s="20" t="s">
        <v>141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16</v>
      </c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26.25" customHeight="1">
      <c r="A113" s="31"/>
      <c r="B113" s="32"/>
      <c r="C113" s="33"/>
      <c r="D113" s="33"/>
      <c r="E113" s="278" t="str">
        <f>E7</f>
        <v>VÝMĚNA NÁŠLAPNÝCH VRSTEV, VÝMALBA S VÝMĚNA DVEŘÍ V ZŠ A MŠ V KOPŘIVNICI</v>
      </c>
      <c r="F113" s="279"/>
      <c r="G113" s="279"/>
      <c r="H113" s="279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2:12" s="1" customFormat="1" ht="12" customHeight="1">
      <c r="B114" s="18"/>
      <c r="C114" s="26" t="s">
        <v>129</v>
      </c>
      <c r="D114" s="19"/>
      <c r="E114" s="19"/>
      <c r="F114" s="19"/>
      <c r="G114" s="19"/>
      <c r="H114" s="19"/>
      <c r="I114" s="19"/>
      <c r="J114" s="19"/>
      <c r="K114" s="19"/>
      <c r="L114" s="17"/>
    </row>
    <row r="115" spans="1:31" s="2" customFormat="1" ht="16.5" customHeight="1">
      <c r="A115" s="31"/>
      <c r="B115" s="32"/>
      <c r="C115" s="33"/>
      <c r="D115" s="33"/>
      <c r="E115" s="278" t="s">
        <v>298</v>
      </c>
      <c r="F115" s="280"/>
      <c r="G115" s="280"/>
      <c r="H115" s="280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6" t="s">
        <v>131</v>
      </c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6.5" customHeight="1">
      <c r="A117" s="31"/>
      <c r="B117" s="32"/>
      <c r="C117" s="33"/>
      <c r="D117" s="33"/>
      <c r="E117" s="231" t="str">
        <f>E11</f>
        <v>02-119 - Místnost č. 119 (1.NP)</v>
      </c>
      <c r="F117" s="280"/>
      <c r="G117" s="280"/>
      <c r="H117" s="280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20</v>
      </c>
      <c r="D119" s="33"/>
      <c r="E119" s="33"/>
      <c r="F119" s="24" t="str">
        <f>F14</f>
        <v xml:space="preserve"> </v>
      </c>
      <c r="G119" s="33"/>
      <c r="H119" s="33"/>
      <c r="I119" s="26" t="s">
        <v>22</v>
      </c>
      <c r="J119" s="63" t="str">
        <f>IF(J14="","",J14)</f>
        <v>27. 3. 2024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5.2" customHeight="1">
      <c r="A121" s="31"/>
      <c r="B121" s="32"/>
      <c r="C121" s="26" t="s">
        <v>24</v>
      </c>
      <c r="D121" s="33"/>
      <c r="E121" s="33"/>
      <c r="F121" s="24" t="str">
        <f>E17</f>
        <v>Město Kopřivnice</v>
      </c>
      <c r="G121" s="33"/>
      <c r="H121" s="33"/>
      <c r="I121" s="26" t="s">
        <v>30</v>
      </c>
      <c r="J121" s="29" t="str">
        <f>E23</f>
        <v>Ing. Jan Stuchlík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5.2" customHeight="1">
      <c r="A122" s="31"/>
      <c r="B122" s="32"/>
      <c r="C122" s="26" t="s">
        <v>28</v>
      </c>
      <c r="D122" s="33"/>
      <c r="E122" s="33"/>
      <c r="F122" s="24" t="str">
        <f>IF(E20="","",E20)</f>
        <v>Vyplň údaj</v>
      </c>
      <c r="G122" s="33"/>
      <c r="H122" s="33"/>
      <c r="I122" s="26" t="s">
        <v>33</v>
      </c>
      <c r="J122" s="29" t="str">
        <f>E26</f>
        <v>Ladislav Pekárek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0.3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10" customFormat="1" ht="29.25" customHeight="1">
      <c r="A124" s="156"/>
      <c r="B124" s="157"/>
      <c r="C124" s="158" t="s">
        <v>142</v>
      </c>
      <c r="D124" s="159" t="s">
        <v>62</v>
      </c>
      <c r="E124" s="159" t="s">
        <v>58</v>
      </c>
      <c r="F124" s="159" t="s">
        <v>59</v>
      </c>
      <c r="G124" s="159" t="s">
        <v>143</v>
      </c>
      <c r="H124" s="159" t="s">
        <v>144</v>
      </c>
      <c r="I124" s="159" t="s">
        <v>145</v>
      </c>
      <c r="J124" s="159" t="s">
        <v>135</v>
      </c>
      <c r="K124" s="160" t="s">
        <v>146</v>
      </c>
      <c r="L124" s="161"/>
      <c r="M124" s="72" t="s">
        <v>1</v>
      </c>
      <c r="N124" s="73" t="s">
        <v>41</v>
      </c>
      <c r="O124" s="73" t="s">
        <v>147</v>
      </c>
      <c r="P124" s="73" t="s">
        <v>148</v>
      </c>
      <c r="Q124" s="73" t="s">
        <v>149</v>
      </c>
      <c r="R124" s="73" t="s">
        <v>150</v>
      </c>
      <c r="S124" s="73" t="s">
        <v>151</v>
      </c>
      <c r="T124" s="74" t="s">
        <v>152</v>
      </c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</row>
    <row r="125" spans="1:63" s="2" customFormat="1" ht="22.9" customHeight="1">
      <c r="A125" s="31"/>
      <c r="B125" s="32"/>
      <c r="C125" s="79" t="s">
        <v>153</v>
      </c>
      <c r="D125" s="33"/>
      <c r="E125" s="33"/>
      <c r="F125" s="33"/>
      <c r="G125" s="33"/>
      <c r="H125" s="33"/>
      <c r="I125" s="33"/>
      <c r="J125" s="162">
        <f>BK125</f>
        <v>0</v>
      </c>
      <c r="K125" s="33"/>
      <c r="L125" s="36"/>
      <c r="M125" s="75"/>
      <c r="N125" s="163"/>
      <c r="O125" s="76"/>
      <c r="P125" s="164">
        <f>P126+P136+P143+P148+P168</f>
        <v>0</v>
      </c>
      <c r="Q125" s="76"/>
      <c r="R125" s="164">
        <f>R126+R136+R143+R148+R168</f>
        <v>0.24500006</v>
      </c>
      <c r="S125" s="76"/>
      <c r="T125" s="165">
        <f>T126+T136+T143+T148+T168</f>
        <v>0.32158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4" t="s">
        <v>76</v>
      </c>
      <c r="AU125" s="14" t="s">
        <v>137</v>
      </c>
      <c r="BK125" s="166">
        <f>BK126+BK136+BK143+BK148+BK168</f>
        <v>0</v>
      </c>
    </row>
    <row r="126" spans="2:63" s="11" customFormat="1" ht="25.9" customHeight="1">
      <c r="B126" s="167"/>
      <c r="C126" s="168"/>
      <c r="D126" s="169" t="s">
        <v>76</v>
      </c>
      <c r="E126" s="170" t="s">
        <v>154</v>
      </c>
      <c r="F126" s="170" t="s">
        <v>155</v>
      </c>
      <c r="G126" s="168"/>
      <c r="H126" s="168"/>
      <c r="I126" s="171"/>
      <c r="J126" s="172">
        <f>BK126</f>
        <v>0</v>
      </c>
      <c r="K126" s="168"/>
      <c r="L126" s="173"/>
      <c r="M126" s="174"/>
      <c r="N126" s="175"/>
      <c r="O126" s="175"/>
      <c r="P126" s="176">
        <f>SUM(P127:P135)</f>
        <v>0</v>
      </c>
      <c r="Q126" s="175"/>
      <c r="R126" s="176">
        <f>SUM(R127:R135)</f>
        <v>0</v>
      </c>
      <c r="S126" s="175"/>
      <c r="T126" s="177">
        <f>SUM(T127:T135)</f>
        <v>0</v>
      </c>
      <c r="AR126" s="178" t="s">
        <v>84</v>
      </c>
      <c r="AT126" s="179" t="s">
        <v>76</v>
      </c>
      <c r="AU126" s="179" t="s">
        <v>77</v>
      </c>
      <c r="AY126" s="178" t="s">
        <v>156</v>
      </c>
      <c r="BK126" s="180">
        <f>SUM(BK127:BK135)</f>
        <v>0</v>
      </c>
    </row>
    <row r="127" spans="1:65" s="2" customFormat="1" ht="37.9" customHeight="1">
      <c r="A127" s="31"/>
      <c r="B127" s="32"/>
      <c r="C127" s="181" t="s">
        <v>84</v>
      </c>
      <c r="D127" s="181" t="s">
        <v>157</v>
      </c>
      <c r="E127" s="182" t="s">
        <v>158</v>
      </c>
      <c r="F127" s="183" t="s">
        <v>159</v>
      </c>
      <c r="G127" s="184" t="s">
        <v>160</v>
      </c>
      <c r="H127" s="185">
        <v>0.322</v>
      </c>
      <c r="I127" s="186"/>
      <c r="J127" s="187">
        <f>ROUND(I127*H127,2)</f>
        <v>0</v>
      </c>
      <c r="K127" s="183" t="s">
        <v>161</v>
      </c>
      <c r="L127" s="36"/>
      <c r="M127" s="188" t="s">
        <v>1</v>
      </c>
      <c r="N127" s="189" t="s">
        <v>42</v>
      </c>
      <c r="O127" s="68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2" t="s">
        <v>162</v>
      </c>
      <c r="AT127" s="192" t="s">
        <v>157</v>
      </c>
      <c r="AU127" s="192" t="s">
        <v>84</v>
      </c>
      <c r="AY127" s="14" t="s">
        <v>156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4" t="s">
        <v>84</v>
      </c>
      <c r="BK127" s="193">
        <f>ROUND(I127*H127,2)</f>
        <v>0</v>
      </c>
      <c r="BL127" s="14" t="s">
        <v>162</v>
      </c>
      <c r="BM127" s="192" t="s">
        <v>378</v>
      </c>
    </row>
    <row r="128" spans="1:47" s="2" customFormat="1" ht="11.25">
      <c r="A128" s="31"/>
      <c r="B128" s="32"/>
      <c r="C128" s="33"/>
      <c r="D128" s="194" t="s">
        <v>164</v>
      </c>
      <c r="E128" s="33"/>
      <c r="F128" s="195" t="s">
        <v>165</v>
      </c>
      <c r="G128" s="33"/>
      <c r="H128" s="33"/>
      <c r="I128" s="196"/>
      <c r="J128" s="33"/>
      <c r="K128" s="33"/>
      <c r="L128" s="36"/>
      <c r="M128" s="197"/>
      <c r="N128" s="198"/>
      <c r="O128" s="68"/>
      <c r="P128" s="68"/>
      <c r="Q128" s="68"/>
      <c r="R128" s="68"/>
      <c r="S128" s="68"/>
      <c r="T128" s="69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4" t="s">
        <v>164</v>
      </c>
      <c r="AU128" s="14" t="s">
        <v>84</v>
      </c>
    </row>
    <row r="129" spans="1:65" s="2" customFormat="1" ht="33" customHeight="1">
      <c r="A129" s="31"/>
      <c r="B129" s="32"/>
      <c r="C129" s="181" t="s">
        <v>86</v>
      </c>
      <c r="D129" s="181" t="s">
        <v>157</v>
      </c>
      <c r="E129" s="182" t="s">
        <v>166</v>
      </c>
      <c r="F129" s="183" t="s">
        <v>167</v>
      </c>
      <c r="G129" s="184" t="s">
        <v>160</v>
      </c>
      <c r="H129" s="185">
        <v>0.322</v>
      </c>
      <c r="I129" s="186"/>
      <c r="J129" s="187">
        <f>ROUND(I129*H129,2)</f>
        <v>0</v>
      </c>
      <c r="K129" s="183" t="s">
        <v>161</v>
      </c>
      <c r="L129" s="36"/>
      <c r="M129" s="188" t="s">
        <v>1</v>
      </c>
      <c r="N129" s="189" t="s">
        <v>42</v>
      </c>
      <c r="O129" s="68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2" t="s">
        <v>162</v>
      </c>
      <c r="AT129" s="192" t="s">
        <v>157</v>
      </c>
      <c r="AU129" s="192" t="s">
        <v>84</v>
      </c>
      <c r="AY129" s="14" t="s">
        <v>156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4" t="s">
        <v>84</v>
      </c>
      <c r="BK129" s="193">
        <f>ROUND(I129*H129,2)</f>
        <v>0</v>
      </c>
      <c r="BL129" s="14" t="s">
        <v>162</v>
      </c>
      <c r="BM129" s="192" t="s">
        <v>379</v>
      </c>
    </row>
    <row r="130" spans="1:47" s="2" customFormat="1" ht="11.25">
      <c r="A130" s="31"/>
      <c r="B130" s="32"/>
      <c r="C130" s="33"/>
      <c r="D130" s="194" t="s">
        <v>164</v>
      </c>
      <c r="E130" s="33"/>
      <c r="F130" s="195" t="s">
        <v>169</v>
      </c>
      <c r="G130" s="33"/>
      <c r="H130" s="33"/>
      <c r="I130" s="196"/>
      <c r="J130" s="33"/>
      <c r="K130" s="33"/>
      <c r="L130" s="36"/>
      <c r="M130" s="197"/>
      <c r="N130" s="198"/>
      <c r="O130" s="68"/>
      <c r="P130" s="68"/>
      <c r="Q130" s="68"/>
      <c r="R130" s="68"/>
      <c r="S130" s="68"/>
      <c r="T130" s="69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4" t="s">
        <v>164</v>
      </c>
      <c r="AU130" s="14" t="s">
        <v>84</v>
      </c>
    </row>
    <row r="131" spans="1:65" s="2" customFormat="1" ht="44.25" customHeight="1">
      <c r="A131" s="31"/>
      <c r="B131" s="32"/>
      <c r="C131" s="181" t="s">
        <v>170</v>
      </c>
      <c r="D131" s="181" t="s">
        <v>157</v>
      </c>
      <c r="E131" s="182" t="s">
        <v>171</v>
      </c>
      <c r="F131" s="183" t="s">
        <v>172</v>
      </c>
      <c r="G131" s="184" t="s">
        <v>160</v>
      </c>
      <c r="H131" s="185">
        <v>4.508</v>
      </c>
      <c r="I131" s="186"/>
      <c r="J131" s="187">
        <f>ROUND(I131*H131,2)</f>
        <v>0</v>
      </c>
      <c r="K131" s="183" t="s">
        <v>161</v>
      </c>
      <c r="L131" s="36"/>
      <c r="M131" s="188" t="s">
        <v>1</v>
      </c>
      <c r="N131" s="189" t="s">
        <v>42</v>
      </c>
      <c r="O131" s="68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2" t="s">
        <v>162</v>
      </c>
      <c r="AT131" s="192" t="s">
        <v>157</v>
      </c>
      <c r="AU131" s="192" t="s">
        <v>84</v>
      </c>
      <c r="AY131" s="14" t="s">
        <v>156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4" t="s">
        <v>84</v>
      </c>
      <c r="BK131" s="193">
        <f>ROUND(I131*H131,2)</f>
        <v>0</v>
      </c>
      <c r="BL131" s="14" t="s">
        <v>162</v>
      </c>
      <c r="BM131" s="192" t="s">
        <v>380</v>
      </c>
    </row>
    <row r="132" spans="1:47" s="2" customFormat="1" ht="11.25">
      <c r="A132" s="31"/>
      <c r="B132" s="32"/>
      <c r="C132" s="33"/>
      <c r="D132" s="194" t="s">
        <v>164</v>
      </c>
      <c r="E132" s="33"/>
      <c r="F132" s="195" t="s">
        <v>174</v>
      </c>
      <c r="G132" s="33"/>
      <c r="H132" s="33"/>
      <c r="I132" s="196"/>
      <c r="J132" s="33"/>
      <c r="K132" s="33"/>
      <c r="L132" s="36"/>
      <c r="M132" s="197"/>
      <c r="N132" s="198"/>
      <c r="O132" s="68"/>
      <c r="P132" s="68"/>
      <c r="Q132" s="68"/>
      <c r="R132" s="68"/>
      <c r="S132" s="68"/>
      <c r="T132" s="69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4" t="s">
        <v>164</v>
      </c>
      <c r="AU132" s="14" t="s">
        <v>84</v>
      </c>
    </row>
    <row r="133" spans="2:51" s="12" customFormat="1" ht="11.25">
      <c r="B133" s="199"/>
      <c r="C133" s="200"/>
      <c r="D133" s="201" t="s">
        <v>175</v>
      </c>
      <c r="E133" s="200"/>
      <c r="F133" s="202" t="s">
        <v>381</v>
      </c>
      <c r="G133" s="200"/>
      <c r="H133" s="203">
        <v>4.508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175</v>
      </c>
      <c r="AU133" s="209" t="s">
        <v>84</v>
      </c>
      <c r="AV133" s="12" t="s">
        <v>86</v>
      </c>
      <c r="AW133" s="12" t="s">
        <v>4</v>
      </c>
      <c r="AX133" s="12" t="s">
        <v>84</v>
      </c>
      <c r="AY133" s="209" t="s">
        <v>156</v>
      </c>
    </row>
    <row r="134" spans="1:65" s="2" customFormat="1" ht="44.25" customHeight="1">
      <c r="A134" s="31"/>
      <c r="B134" s="32"/>
      <c r="C134" s="181" t="s">
        <v>162</v>
      </c>
      <c r="D134" s="181" t="s">
        <v>157</v>
      </c>
      <c r="E134" s="182" t="s">
        <v>177</v>
      </c>
      <c r="F134" s="183" t="s">
        <v>178</v>
      </c>
      <c r="G134" s="184" t="s">
        <v>160</v>
      </c>
      <c r="H134" s="185">
        <v>0.322</v>
      </c>
      <c r="I134" s="186"/>
      <c r="J134" s="187">
        <f>ROUND(I134*H134,2)</f>
        <v>0</v>
      </c>
      <c r="K134" s="183" t="s">
        <v>161</v>
      </c>
      <c r="L134" s="36"/>
      <c r="M134" s="188" t="s">
        <v>1</v>
      </c>
      <c r="N134" s="189" t="s">
        <v>42</v>
      </c>
      <c r="O134" s="68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2" t="s">
        <v>162</v>
      </c>
      <c r="AT134" s="192" t="s">
        <v>157</v>
      </c>
      <c r="AU134" s="192" t="s">
        <v>84</v>
      </c>
      <c r="AY134" s="14" t="s">
        <v>156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4" t="s">
        <v>84</v>
      </c>
      <c r="BK134" s="193">
        <f>ROUND(I134*H134,2)</f>
        <v>0</v>
      </c>
      <c r="BL134" s="14" t="s">
        <v>162</v>
      </c>
      <c r="BM134" s="192" t="s">
        <v>382</v>
      </c>
    </row>
    <row r="135" spans="1:47" s="2" customFormat="1" ht="11.25">
      <c r="A135" s="31"/>
      <c r="B135" s="32"/>
      <c r="C135" s="33"/>
      <c r="D135" s="194" t="s">
        <v>164</v>
      </c>
      <c r="E135" s="33"/>
      <c r="F135" s="195" t="s">
        <v>180</v>
      </c>
      <c r="G135" s="33"/>
      <c r="H135" s="33"/>
      <c r="I135" s="196"/>
      <c r="J135" s="33"/>
      <c r="K135" s="33"/>
      <c r="L135" s="36"/>
      <c r="M135" s="197"/>
      <c r="N135" s="198"/>
      <c r="O135" s="68"/>
      <c r="P135" s="68"/>
      <c r="Q135" s="68"/>
      <c r="R135" s="68"/>
      <c r="S135" s="68"/>
      <c r="T135" s="69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4" t="s">
        <v>164</v>
      </c>
      <c r="AU135" s="14" t="s">
        <v>84</v>
      </c>
    </row>
    <row r="136" spans="2:63" s="11" customFormat="1" ht="25.9" customHeight="1">
      <c r="B136" s="167"/>
      <c r="C136" s="168"/>
      <c r="D136" s="169" t="s">
        <v>76</v>
      </c>
      <c r="E136" s="170" t="s">
        <v>181</v>
      </c>
      <c r="F136" s="170" t="s">
        <v>182</v>
      </c>
      <c r="G136" s="168"/>
      <c r="H136" s="168"/>
      <c r="I136" s="171"/>
      <c r="J136" s="172">
        <f>BK136</f>
        <v>0</v>
      </c>
      <c r="K136" s="168"/>
      <c r="L136" s="173"/>
      <c r="M136" s="174"/>
      <c r="N136" s="175"/>
      <c r="O136" s="175"/>
      <c r="P136" s="176">
        <f>SUM(P137:P142)</f>
        <v>0</v>
      </c>
      <c r="Q136" s="175"/>
      <c r="R136" s="176">
        <f>SUM(R137:R142)</f>
        <v>0</v>
      </c>
      <c r="S136" s="175"/>
      <c r="T136" s="177">
        <f>SUM(T137:T142)</f>
        <v>0.1114</v>
      </c>
      <c r="AR136" s="178" t="s">
        <v>86</v>
      </c>
      <c r="AT136" s="179" t="s">
        <v>76</v>
      </c>
      <c r="AU136" s="179" t="s">
        <v>77</v>
      </c>
      <c r="AY136" s="178" t="s">
        <v>156</v>
      </c>
      <c r="BK136" s="180">
        <f>SUM(BK137:BK142)</f>
        <v>0</v>
      </c>
    </row>
    <row r="137" spans="1:65" s="2" customFormat="1" ht="24.2" customHeight="1">
      <c r="A137" s="31"/>
      <c r="B137" s="32"/>
      <c r="C137" s="181" t="s">
        <v>183</v>
      </c>
      <c r="D137" s="181" t="s">
        <v>157</v>
      </c>
      <c r="E137" s="182" t="s">
        <v>184</v>
      </c>
      <c r="F137" s="183" t="s">
        <v>185</v>
      </c>
      <c r="G137" s="184" t="s">
        <v>186</v>
      </c>
      <c r="H137" s="185">
        <v>1</v>
      </c>
      <c r="I137" s="186"/>
      <c r="J137" s="187">
        <f>ROUND(I137*H137,2)</f>
        <v>0</v>
      </c>
      <c r="K137" s="183" t="s">
        <v>161</v>
      </c>
      <c r="L137" s="36"/>
      <c r="M137" s="188" t="s">
        <v>1</v>
      </c>
      <c r="N137" s="189" t="s">
        <v>42</v>
      </c>
      <c r="O137" s="68"/>
      <c r="P137" s="190">
        <f>O137*H137</f>
        <v>0</v>
      </c>
      <c r="Q137" s="190">
        <v>0</v>
      </c>
      <c r="R137" s="190">
        <f>Q137*H137</f>
        <v>0</v>
      </c>
      <c r="S137" s="190">
        <v>0.001</v>
      </c>
      <c r="T137" s="191">
        <f>S137*H137</f>
        <v>0.001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2" t="s">
        <v>187</v>
      </c>
      <c r="AT137" s="192" t="s">
        <v>157</v>
      </c>
      <c r="AU137" s="192" t="s">
        <v>84</v>
      </c>
      <c r="AY137" s="14" t="s">
        <v>156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4" t="s">
        <v>84</v>
      </c>
      <c r="BK137" s="193">
        <f>ROUND(I137*H137,2)</f>
        <v>0</v>
      </c>
      <c r="BL137" s="14" t="s">
        <v>187</v>
      </c>
      <c r="BM137" s="192" t="s">
        <v>383</v>
      </c>
    </row>
    <row r="138" spans="1:47" s="2" customFormat="1" ht="11.25">
      <c r="A138" s="31"/>
      <c r="B138" s="32"/>
      <c r="C138" s="33"/>
      <c r="D138" s="194" t="s">
        <v>164</v>
      </c>
      <c r="E138" s="33"/>
      <c r="F138" s="195" t="s">
        <v>189</v>
      </c>
      <c r="G138" s="33"/>
      <c r="H138" s="33"/>
      <c r="I138" s="196"/>
      <c r="J138" s="33"/>
      <c r="K138" s="33"/>
      <c r="L138" s="36"/>
      <c r="M138" s="197"/>
      <c r="N138" s="198"/>
      <c r="O138" s="68"/>
      <c r="P138" s="68"/>
      <c r="Q138" s="68"/>
      <c r="R138" s="68"/>
      <c r="S138" s="68"/>
      <c r="T138" s="69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4" t="s">
        <v>164</v>
      </c>
      <c r="AU138" s="14" t="s">
        <v>84</v>
      </c>
    </row>
    <row r="139" spans="1:65" s="2" customFormat="1" ht="21.75" customHeight="1">
      <c r="A139" s="31"/>
      <c r="B139" s="32"/>
      <c r="C139" s="181" t="s">
        <v>190</v>
      </c>
      <c r="D139" s="181" t="s">
        <v>157</v>
      </c>
      <c r="E139" s="182" t="s">
        <v>191</v>
      </c>
      <c r="F139" s="183" t="s">
        <v>192</v>
      </c>
      <c r="G139" s="184" t="s">
        <v>186</v>
      </c>
      <c r="H139" s="185">
        <v>1</v>
      </c>
      <c r="I139" s="186"/>
      <c r="J139" s="187">
        <f>ROUND(I139*H139,2)</f>
        <v>0</v>
      </c>
      <c r="K139" s="183" t="s">
        <v>161</v>
      </c>
      <c r="L139" s="36"/>
      <c r="M139" s="188" t="s">
        <v>1</v>
      </c>
      <c r="N139" s="189" t="s">
        <v>42</v>
      </c>
      <c r="O139" s="68"/>
      <c r="P139" s="190">
        <f>O139*H139</f>
        <v>0</v>
      </c>
      <c r="Q139" s="190">
        <v>0</v>
      </c>
      <c r="R139" s="190">
        <f>Q139*H139</f>
        <v>0</v>
      </c>
      <c r="S139" s="190">
        <v>0.1104</v>
      </c>
      <c r="T139" s="191">
        <f>S139*H139</f>
        <v>0.1104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2" t="s">
        <v>187</v>
      </c>
      <c r="AT139" s="192" t="s">
        <v>157</v>
      </c>
      <c r="AU139" s="192" t="s">
        <v>84</v>
      </c>
      <c r="AY139" s="14" t="s">
        <v>156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4" t="s">
        <v>84</v>
      </c>
      <c r="BK139" s="193">
        <f>ROUND(I139*H139,2)</f>
        <v>0</v>
      </c>
      <c r="BL139" s="14" t="s">
        <v>187</v>
      </c>
      <c r="BM139" s="192" t="s">
        <v>384</v>
      </c>
    </row>
    <row r="140" spans="1:47" s="2" customFormat="1" ht="11.25">
      <c r="A140" s="31"/>
      <c r="B140" s="32"/>
      <c r="C140" s="33"/>
      <c r="D140" s="194" t="s">
        <v>164</v>
      </c>
      <c r="E140" s="33"/>
      <c r="F140" s="195" t="s">
        <v>194</v>
      </c>
      <c r="G140" s="33"/>
      <c r="H140" s="33"/>
      <c r="I140" s="196"/>
      <c r="J140" s="33"/>
      <c r="K140" s="33"/>
      <c r="L140" s="36"/>
      <c r="M140" s="197"/>
      <c r="N140" s="198"/>
      <c r="O140" s="68"/>
      <c r="P140" s="68"/>
      <c r="Q140" s="68"/>
      <c r="R140" s="68"/>
      <c r="S140" s="68"/>
      <c r="T140" s="69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T140" s="14" t="s">
        <v>164</v>
      </c>
      <c r="AU140" s="14" t="s">
        <v>84</v>
      </c>
    </row>
    <row r="141" spans="1:65" s="2" customFormat="1" ht="44.25" customHeight="1">
      <c r="A141" s="31"/>
      <c r="B141" s="32"/>
      <c r="C141" s="181" t="s">
        <v>197</v>
      </c>
      <c r="D141" s="181" t="s">
        <v>157</v>
      </c>
      <c r="E141" s="182" t="s">
        <v>309</v>
      </c>
      <c r="F141" s="183" t="s">
        <v>310</v>
      </c>
      <c r="G141" s="184" t="s">
        <v>257</v>
      </c>
      <c r="H141" s="220"/>
      <c r="I141" s="186"/>
      <c r="J141" s="187">
        <f>ROUND(I141*H141,2)</f>
        <v>0</v>
      </c>
      <c r="K141" s="183" t="s">
        <v>161</v>
      </c>
      <c r="L141" s="36"/>
      <c r="M141" s="188" t="s">
        <v>1</v>
      </c>
      <c r="N141" s="189" t="s">
        <v>42</v>
      </c>
      <c r="O141" s="68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2" t="s">
        <v>187</v>
      </c>
      <c r="AT141" s="192" t="s">
        <v>157</v>
      </c>
      <c r="AU141" s="192" t="s">
        <v>84</v>
      </c>
      <c r="AY141" s="14" t="s">
        <v>156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4" t="s">
        <v>84</v>
      </c>
      <c r="BK141" s="193">
        <f>ROUND(I141*H141,2)</f>
        <v>0</v>
      </c>
      <c r="BL141" s="14" t="s">
        <v>187</v>
      </c>
      <c r="BM141" s="192" t="s">
        <v>385</v>
      </c>
    </row>
    <row r="142" spans="1:47" s="2" customFormat="1" ht="11.25">
      <c r="A142" s="31"/>
      <c r="B142" s="32"/>
      <c r="C142" s="33"/>
      <c r="D142" s="194" t="s">
        <v>164</v>
      </c>
      <c r="E142" s="33"/>
      <c r="F142" s="195" t="s">
        <v>312</v>
      </c>
      <c r="G142" s="33"/>
      <c r="H142" s="33"/>
      <c r="I142" s="196"/>
      <c r="J142" s="33"/>
      <c r="K142" s="33"/>
      <c r="L142" s="36"/>
      <c r="M142" s="197"/>
      <c r="N142" s="198"/>
      <c r="O142" s="68"/>
      <c r="P142" s="68"/>
      <c r="Q142" s="68"/>
      <c r="R142" s="68"/>
      <c r="S142" s="68"/>
      <c r="T142" s="69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4" t="s">
        <v>164</v>
      </c>
      <c r="AU142" s="14" t="s">
        <v>84</v>
      </c>
    </row>
    <row r="143" spans="2:63" s="11" customFormat="1" ht="25.9" customHeight="1">
      <c r="B143" s="167"/>
      <c r="C143" s="168"/>
      <c r="D143" s="169" t="s">
        <v>76</v>
      </c>
      <c r="E143" s="170" t="s">
        <v>313</v>
      </c>
      <c r="F143" s="170" t="s">
        <v>314</v>
      </c>
      <c r="G143" s="168"/>
      <c r="H143" s="168"/>
      <c r="I143" s="171"/>
      <c r="J143" s="172">
        <f>BK143</f>
        <v>0</v>
      </c>
      <c r="K143" s="168"/>
      <c r="L143" s="173"/>
      <c r="M143" s="174"/>
      <c r="N143" s="175"/>
      <c r="O143" s="175"/>
      <c r="P143" s="176">
        <f>SUM(P144:P147)</f>
        <v>0</v>
      </c>
      <c r="Q143" s="175"/>
      <c r="R143" s="176">
        <f>SUM(R144:R147)</f>
        <v>0.000673</v>
      </c>
      <c r="S143" s="175"/>
      <c r="T143" s="177">
        <f>SUM(T144:T147)</f>
        <v>0</v>
      </c>
      <c r="AR143" s="178" t="s">
        <v>86</v>
      </c>
      <c r="AT143" s="179" t="s">
        <v>76</v>
      </c>
      <c r="AU143" s="179" t="s">
        <v>77</v>
      </c>
      <c r="AY143" s="178" t="s">
        <v>156</v>
      </c>
      <c r="BK143" s="180">
        <f>SUM(BK144:BK147)</f>
        <v>0</v>
      </c>
    </row>
    <row r="144" spans="1:65" s="2" customFormat="1" ht="44.25" customHeight="1">
      <c r="A144" s="31"/>
      <c r="B144" s="32"/>
      <c r="C144" s="181" t="s">
        <v>203</v>
      </c>
      <c r="D144" s="181" t="s">
        <v>157</v>
      </c>
      <c r="E144" s="182" t="s">
        <v>315</v>
      </c>
      <c r="F144" s="183" t="s">
        <v>316</v>
      </c>
      <c r="G144" s="184" t="s">
        <v>200</v>
      </c>
      <c r="H144" s="185">
        <v>67.3</v>
      </c>
      <c r="I144" s="186"/>
      <c r="J144" s="187">
        <f>ROUND(I144*H144,2)</f>
        <v>0</v>
      </c>
      <c r="K144" s="183" t="s">
        <v>161</v>
      </c>
      <c r="L144" s="36"/>
      <c r="M144" s="188" t="s">
        <v>1</v>
      </c>
      <c r="N144" s="189" t="s">
        <v>42</v>
      </c>
      <c r="O144" s="68"/>
      <c r="P144" s="190">
        <f>O144*H144</f>
        <v>0</v>
      </c>
      <c r="Q144" s="190">
        <v>1E-05</v>
      </c>
      <c r="R144" s="190">
        <f>Q144*H144</f>
        <v>0.000673</v>
      </c>
      <c r="S144" s="190">
        <v>0</v>
      </c>
      <c r="T144" s="19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2" t="s">
        <v>187</v>
      </c>
      <c r="AT144" s="192" t="s">
        <v>157</v>
      </c>
      <c r="AU144" s="192" t="s">
        <v>84</v>
      </c>
      <c r="AY144" s="14" t="s">
        <v>156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4" t="s">
        <v>84</v>
      </c>
      <c r="BK144" s="193">
        <f>ROUND(I144*H144,2)</f>
        <v>0</v>
      </c>
      <c r="BL144" s="14" t="s">
        <v>187</v>
      </c>
      <c r="BM144" s="192" t="s">
        <v>386</v>
      </c>
    </row>
    <row r="145" spans="1:47" s="2" customFormat="1" ht="11.25">
      <c r="A145" s="31"/>
      <c r="B145" s="32"/>
      <c r="C145" s="33"/>
      <c r="D145" s="194" t="s">
        <v>164</v>
      </c>
      <c r="E145" s="33"/>
      <c r="F145" s="195" t="s">
        <v>318</v>
      </c>
      <c r="G145" s="33"/>
      <c r="H145" s="33"/>
      <c r="I145" s="196"/>
      <c r="J145" s="33"/>
      <c r="K145" s="33"/>
      <c r="L145" s="36"/>
      <c r="M145" s="197"/>
      <c r="N145" s="198"/>
      <c r="O145" s="68"/>
      <c r="P145" s="68"/>
      <c r="Q145" s="68"/>
      <c r="R145" s="68"/>
      <c r="S145" s="68"/>
      <c r="T145" s="69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4" t="s">
        <v>164</v>
      </c>
      <c r="AU145" s="14" t="s">
        <v>84</v>
      </c>
    </row>
    <row r="146" spans="1:65" s="2" customFormat="1" ht="44.25" customHeight="1">
      <c r="A146" s="31"/>
      <c r="B146" s="32"/>
      <c r="C146" s="181" t="s">
        <v>208</v>
      </c>
      <c r="D146" s="181" t="s">
        <v>157</v>
      </c>
      <c r="E146" s="182" t="s">
        <v>319</v>
      </c>
      <c r="F146" s="183" t="s">
        <v>320</v>
      </c>
      <c r="G146" s="184" t="s">
        <v>257</v>
      </c>
      <c r="H146" s="220"/>
      <c r="I146" s="186"/>
      <c r="J146" s="187">
        <f>ROUND(I146*H146,2)</f>
        <v>0</v>
      </c>
      <c r="K146" s="183" t="s">
        <v>161</v>
      </c>
      <c r="L146" s="36"/>
      <c r="M146" s="188" t="s">
        <v>1</v>
      </c>
      <c r="N146" s="189" t="s">
        <v>42</v>
      </c>
      <c r="O146" s="68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2" t="s">
        <v>187</v>
      </c>
      <c r="AT146" s="192" t="s">
        <v>157</v>
      </c>
      <c r="AU146" s="192" t="s">
        <v>84</v>
      </c>
      <c r="AY146" s="14" t="s">
        <v>156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4" t="s">
        <v>84</v>
      </c>
      <c r="BK146" s="193">
        <f>ROUND(I146*H146,2)</f>
        <v>0</v>
      </c>
      <c r="BL146" s="14" t="s">
        <v>187</v>
      </c>
      <c r="BM146" s="192" t="s">
        <v>387</v>
      </c>
    </row>
    <row r="147" spans="1:47" s="2" customFormat="1" ht="11.25">
      <c r="A147" s="31"/>
      <c r="B147" s="32"/>
      <c r="C147" s="33"/>
      <c r="D147" s="194" t="s">
        <v>164</v>
      </c>
      <c r="E147" s="33"/>
      <c r="F147" s="195" t="s">
        <v>322</v>
      </c>
      <c r="G147" s="33"/>
      <c r="H147" s="33"/>
      <c r="I147" s="196"/>
      <c r="J147" s="33"/>
      <c r="K147" s="33"/>
      <c r="L147" s="36"/>
      <c r="M147" s="197"/>
      <c r="N147" s="198"/>
      <c r="O147" s="68"/>
      <c r="P147" s="68"/>
      <c r="Q147" s="68"/>
      <c r="R147" s="68"/>
      <c r="S147" s="68"/>
      <c r="T147" s="69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4" t="s">
        <v>164</v>
      </c>
      <c r="AU147" s="14" t="s">
        <v>84</v>
      </c>
    </row>
    <row r="148" spans="2:63" s="11" customFormat="1" ht="25.9" customHeight="1">
      <c r="B148" s="167"/>
      <c r="C148" s="168"/>
      <c r="D148" s="169" t="s">
        <v>76</v>
      </c>
      <c r="E148" s="170" t="s">
        <v>195</v>
      </c>
      <c r="F148" s="170" t="s">
        <v>196</v>
      </c>
      <c r="G148" s="168"/>
      <c r="H148" s="168"/>
      <c r="I148" s="171"/>
      <c r="J148" s="172">
        <f>BK148</f>
        <v>0</v>
      </c>
      <c r="K148" s="168"/>
      <c r="L148" s="173"/>
      <c r="M148" s="174"/>
      <c r="N148" s="175"/>
      <c r="O148" s="175"/>
      <c r="P148" s="176">
        <f>SUM(P149:P167)</f>
        <v>0</v>
      </c>
      <c r="Q148" s="175"/>
      <c r="R148" s="176">
        <f>SUM(R149:R167)</f>
        <v>0.21808006</v>
      </c>
      <c r="S148" s="175"/>
      <c r="T148" s="177">
        <f>SUM(T149:T167)</f>
        <v>0.21018</v>
      </c>
      <c r="AR148" s="178" t="s">
        <v>86</v>
      </c>
      <c r="AT148" s="179" t="s">
        <v>76</v>
      </c>
      <c r="AU148" s="179" t="s">
        <v>77</v>
      </c>
      <c r="AY148" s="178" t="s">
        <v>156</v>
      </c>
      <c r="BK148" s="180">
        <f>SUM(BK149:BK167)</f>
        <v>0</v>
      </c>
    </row>
    <row r="149" spans="1:65" s="2" customFormat="1" ht="24.2" customHeight="1">
      <c r="A149" s="31"/>
      <c r="B149" s="32"/>
      <c r="C149" s="181" t="s">
        <v>213</v>
      </c>
      <c r="D149" s="181" t="s">
        <v>157</v>
      </c>
      <c r="E149" s="182" t="s">
        <v>323</v>
      </c>
      <c r="F149" s="183" t="s">
        <v>324</v>
      </c>
      <c r="G149" s="184" t="s">
        <v>200</v>
      </c>
      <c r="H149" s="185">
        <v>79.8</v>
      </c>
      <c r="I149" s="186"/>
      <c r="J149" s="187">
        <f>ROUND(I149*H149,2)</f>
        <v>0</v>
      </c>
      <c r="K149" s="183" t="s">
        <v>161</v>
      </c>
      <c r="L149" s="36"/>
      <c r="M149" s="188" t="s">
        <v>1</v>
      </c>
      <c r="N149" s="189" t="s">
        <v>42</v>
      </c>
      <c r="O149" s="68"/>
      <c r="P149" s="190">
        <f>O149*H149</f>
        <v>0</v>
      </c>
      <c r="Q149" s="190">
        <v>0</v>
      </c>
      <c r="R149" s="190">
        <f>Q149*H149</f>
        <v>0</v>
      </c>
      <c r="S149" s="190">
        <v>0.0025</v>
      </c>
      <c r="T149" s="191">
        <f>S149*H149</f>
        <v>0.1995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2" t="s">
        <v>187</v>
      </c>
      <c r="AT149" s="192" t="s">
        <v>157</v>
      </c>
      <c r="AU149" s="192" t="s">
        <v>84</v>
      </c>
      <c r="AY149" s="14" t="s">
        <v>156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4" t="s">
        <v>84</v>
      </c>
      <c r="BK149" s="193">
        <f>ROUND(I149*H149,2)</f>
        <v>0</v>
      </c>
      <c r="BL149" s="14" t="s">
        <v>187</v>
      </c>
      <c r="BM149" s="192" t="s">
        <v>388</v>
      </c>
    </row>
    <row r="150" spans="1:47" s="2" customFormat="1" ht="11.25">
      <c r="A150" s="31"/>
      <c r="B150" s="32"/>
      <c r="C150" s="33"/>
      <c r="D150" s="194" t="s">
        <v>164</v>
      </c>
      <c r="E150" s="33"/>
      <c r="F150" s="195" t="s">
        <v>326</v>
      </c>
      <c r="G150" s="33"/>
      <c r="H150" s="33"/>
      <c r="I150" s="196"/>
      <c r="J150" s="33"/>
      <c r="K150" s="33"/>
      <c r="L150" s="36"/>
      <c r="M150" s="197"/>
      <c r="N150" s="198"/>
      <c r="O150" s="68"/>
      <c r="P150" s="68"/>
      <c r="Q150" s="68"/>
      <c r="R150" s="68"/>
      <c r="S150" s="68"/>
      <c r="T150" s="69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T150" s="14" t="s">
        <v>164</v>
      </c>
      <c r="AU150" s="14" t="s">
        <v>84</v>
      </c>
    </row>
    <row r="151" spans="2:51" s="12" customFormat="1" ht="11.25">
      <c r="B151" s="199"/>
      <c r="C151" s="200"/>
      <c r="D151" s="201" t="s">
        <v>175</v>
      </c>
      <c r="E151" s="225" t="s">
        <v>1</v>
      </c>
      <c r="F151" s="202" t="s">
        <v>389</v>
      </c>
      <c r="G151" s="200"/>
      <c r="H151" s="203">
        <v>79.8</v>
      </c>
      <c r="I151" s="204"/>
      <c r="J151" s="200"/>
      <c r="K151" s="200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175</v>
      </c>
      <c r="AU151" s="209" t="s">
        <v>84</v>
      </c>
      <c r="AV151" s="12" t="s">
        <v>86</v>
      </c>
      <c r="AW151" s="12" t="s">
        <v>32</v>
      </c>
      <c r="AX151" s="12" t="s">
        <v>84</v>
      </c>
      <c r="AY151" s="209" t="s">
        <v>156</v>
      </c>
    </row>
    <row r="152" spans="1:65" s="2" customFormat="1" ht="24.2" customHeight="1">
      <c r="A152" s="31"/>
      <c r="B152" s="32"/>
      <c r="C152" s="181" t="s">
        <v>8</v>
      </c>
      <c r="D152" s="181" t="s">
        <v>157</v>
      </c>
      <c r="E152" s="182" t="s">
        <v>219</v>
      </c>
      <c r="F152" s="183" t="s">
        <v>220</v>
      </c>
      <c r="G152" s="184" t="s">
        <v>200</v>
      </c>
      <c r="H152" s="185">
        <v>67.3</v>
      </c>
      <c r="I152" s="186"/>
      <c r="J152" s="187">
        <f>ROUND(I152*H152,2)</f>
        <v>0</v>
      </c>
      <c r="K152" s="183" t="s">
        <v>161</v>
      </c>
      <c r="L152" s="36"/>
      <c r="M152" s="188" t="s">
        <v>1</v>
      </c>
      <c r="N152" s="189" t="s">
        <v>42</v>
      </c>
      <c r="O152" s="68"/>
      <c r="P152" s="190">
        <f>O152*H152</f>
        <v>0</v>
      </c>
      <c r="Q152" s="190">
        <v>0.0003</v>
      </c>
      <c r="R152" s="190">
        <f>Q152*H152</f>
        <v>0.020189999999999996</v>
      </c>
      <c r="S152" s="190">
        <v>0</v>
      </c>
      <c r="T152" s="191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2" t="s">
        <v>187</v>
      </c>
      <c r="AT152" s="192" t="s">
        <v>157</v>
      </c>
      <c r="AU152" s="192" t="s">
        <v>84</v>
      </c>
      <c r="AY152" s="14" t="s">
        <v>156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4" t="s">
        <v>84</v>
      </c>
      <c r="BK152" s="193">
        <f>ROUND(I152*H152,2)</f>
        <v>0</v>
      </c>
      <c r="BL152" s="14" t="s">
        <v>187</v>
      </c>
      <c r="BM152" s="192" t="s">
        <v>390</v>
      </c>
    </row>
    <row r="153" spans="1:47" s="2" customFormat="1" ht="11.25">
      <c r="A153" s="31"/>
      <c r="B153" s="32"/>
      <c r="C153" s="33"/>
      <c r="D153" s="194" t="s">
        <v>164</v>
      </c>
      <c r="E153" s="33"/>
      <c r="F153" s="195" t="s">
        <v>222</v>
      </c>
      <c r="G153" s="33"/>
      <c r="H153" s="33"/>
      <c r="I153" s="196"/>
      <c r="J153" s="33"/>
      <c r="K153" s="33"/>
      <c r="L153" s="36"/>
      <c r="M153" s="197"/>
      <c r="N153" s="198"/>
      <c r="O153" s="68"/>
      <c r="P153" s="68"/>
      <c r="Q153" s="68"/>
      <c r="R153" s="68"/>
      <c r="S153" s="68"/>
      <c r="T153" s="69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T153" s="14" t="s">
        <v>164</v>
      </c>
      <c r="AU153" s="14" t="s">
        <v>84</v>
      </c>
    </row>
    <row r="154" spans="1:65" s="2" customFormat="1" ht="49.15" customHeight="1">
      <c r="A154" s="31"/>
      <c r="B154" s="32"/>
      <c r="C154" s="210" t="s">
        <v>229</v>
      </c>
      <c r="D154" s="210" t="s">
        <v>223</v>
      </c>
      <c r="E154" s="211" t="s">
        <v>224</v>
      </c>
      <c r="F154" s="212" t="s">
        <v>225</v>
      </c>
      <c r="G154" s="213" t="s">
        <v>200</v>
      </c>
      <c r="H154" s="214">
        <v>74.03</v>
      </c>
      <c r="I154" s="215"/>
      <c r="J154" s="216">
        <f>ROUND(I154*H154,2)</f>
        <v>0</v>
      </c>
      <c r="K154" s="212" t="s">
        <v>161</v>
      </c>
      <c r="L154" s="217"/>
      <c r="M154" s="218" t="s">
        <v>1</v>
      </c>
      <c r="N154" s="219" t="s">
        <v>42</v>
      </c>
      <c r="O154" s="68"/>
      <c r="P154" s="190">
        <f>O154*H154</f>
        <v>0</v>
      </c>
      <c r="Q154" s="190">
        <v>0.0026</v>
      </c>
      <c r="R154" s="190">
        <f>Q154*H154</f>
        <v>0.19247799999999998</v>
      </c>
      <c r="S154" s="190">
        <v>0</v>
      </c>
      <c r="T154" s="191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2" t="s">
        <v>226</v>
      </c>
      <c r="AT154" s="192" t="s">
        <v>223</v>
      </c>
      <c r="AU154" s="192" t="s">
        <v>84</v>
      </c>
      <c r="AY154" s="14" t="s">
        <v>156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4" t="s">
        <v>84</v>
      </c>
      <c r="BK154" s="193">
        <f>ROUND(I154*H154,2)</f>
        <v>0</v>
      </c>
      <c r="BL154" s="14" t="s">
        <v>187</v>
      </c>
      <c r="BM154" s="192" t="s">
        <v>391</v>
      </c>
    </row>
    <row r="155" spans="2:51" s="12" customFormat="1" ht="11.25">
      <c r="B155" s="199"/>
      <c r="C155" s="200"/>
      <c r="D155" s="201" t="s">
        <v>175</v>
      </c>
      <c r="E155" s="200"/>
      <c r="F155" s="202" t="s">
        <v>392</v>
      </c>
      <c r="G155" s="200"/>
      <c r="H155" s="203">
        <v>74.03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175</v>
      </c>
      <c r="AU155" s="209" t="s">
        <v>84</v>
      </c>
      <c r="AV155" s="12" t="s">
        <v>86</v>
      </c>
      <c r="AW155" s="12" t="s">
        <v>4</v>
      </c>
      <c r="AX155" s="12" t="s">
        <v>84</v>
      </c>
      <c r="AY155" s="209" t="s">
        <v>156</v>
      </c>
    </row>
    <row r="156" spans="1:65" s="2" customFormat="1" ht="21.75" customHeight="1">
      <c r="A156" s="31"/>
      <c r="B156" s="32"/>
      <c r="C156" s="181" t="s">
        <v>235</v>
      </c>
      <c r="D156" s="181" t="s">
        <v>157</v>
      </c>
      <c r="E156" s="182" t="s">
        <v>230</v>
      </c>
      <c r="F156" s="183" t="s">
        <v>231</v>
      </c>
      <c r="G156" s="184" t="s">
        <v>232</v>
      </c>
      <c r="H156" s="185">
        <v>35.6</v>
      </c>
      <c r="I156" s="186"/>
      <c r="J156" s="187">
        <f>ROUND(I156*H156,2)</f>
        <v>0</v>
      </c>
      <c r="K156" s="183" t="s">
        <v>161</v>
      </c>
      <c r="L156" s="36"/>
      <c r="M156" s="188" t="s">
        <v>1</v>
      </c>
      <c r="N156" s="189" t="s">
        <v>42</v>
      </c>
      <c r="O156" s="68"/>
      <c r="P156" s="190">
        <f>O156*H156</f>
        <v>0</v>
      </c>
      <c r="Q156" s="190">
        <v>0</v>
      </c>
      <c r="R156" s="190">
        <f>Q156*H156</f>
        <v>0</v>
      </c>
      <c r="S156" s="190">
        <v>0.0003</v>
      </c>
      <c r="T156" s="191">
        <f>S156*H156</f>
        <v>0.01068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2" t="s">
        <v>187</v>
      </c>
      <c r="AT156" s="192" t="s">
        <v>157</v>
      </c>
      <c r="AU156" s="192" t="s">
        <v>84</v>
      </c>
      <c r="AY156" s="14" t="s">
        <v>156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4" t="s">
        <v>84</v>
      </c>
      <c r="BK156" s="193">
        <f>ROUND(I156*H156,2)</f>
        <v>0</v>
      </c>
      <c r="BL156" s="14" t="s">
        <v>187</v>
      </c>
      <c r="BM156" s="192" t="s">
        <v>393</v>
      </c>
    </row>
    <row r="157" spans="1:47" s="2" customFormat="1" ht="11.25">
      <c r="A157" s="31"/>
      <c r="B157" s="32"/>
      <c r="C157" s="33"/>
      <c r="D157" s="194" t="s">
        <v>164</v>
      </c>
      <c r="E157" s="33"/>
      <c r="F157" s="195" t="s">
        <v>234</v>
      </c>
      <c r="G157" s="33"/>
      <c r="H157" s="33"/>
      <c r="I157" s="196"/>
      <c r="J157" s="33"/>
      <c r="K157" s="33"/>
      <c r="L157" s="36"/>
      <c r="M157" s="197"/>
      <c r="N157" s="198"/>
      <c r="O157" s="68"/>
      <c r="P157" s="68"/>
      <c r="Q157" s="68"/>
      <c r="R157" s="68"/>
      <c r="S157" s="68"/>
      <c r="T157" s="69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T157" s="14" t="s">
        <v>164</v>
      </c>
      <c r="AU157" s="14" t="s">
        <v>84</v>
      </c>
    </row>
    <row r="158" spans="1:65" s="2" customFormat="1" ht="16.5" customHeight="1">
      <c r="A158" s="31"/>
      <c r="B158" s="32"/>
      <c r="C158" s="181" t="s">
        <v>240</v>
      </c>
      <c r="D158" s="181" t="s">
        <v>157</v>
      </c>
      <c r="E158" s="182" t="s">
        <v>236</v>
      </c>
      <c r="F158" s="183" t="s">
        <v>237</v>
      </c>
      <c r="G158" s="184" t="s">
        <v>232</v>
      </c>
      <c r="H158" s="185">
        <v>36</v>
      </c>
      <c r="I158" s="186"/>
      <c r="J158" s="187">
        <f>ROUND(I158*H158,2)</f>
        <v>0</v>
      </c>
      <c r="K158" s="183" t="s">
        <v>161</v>
      </c>
      <c r="L158" s="36"/>
      <c r="M158" s="188" t="s">
        <v>1</v>
      </c>
      <c r="N158" s="189" t="s">
        <v>42</v>
      </c>
      <c r="O158" s="68"/>
      <c r="P158" s="190">
        <f>O158*H158</f>
        <v>0</v>
      </c>
      <c r="Q158" s="190">
        <v>1E-05</v>
      </c>
      <c r="R158" s="190">
        <f>Q158*H158</f>
        <v>0.00036</v>
      </c>
      <c r="S158" s="190">
        <v>0</v>
      </c>
      <c r="T158" s="191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2" t="s">
        <v>187</v>
      </c>
      <c r="AT158" s="192" t="s">
        <v>157</v>
      </c>
      <c r="AU158" s="192" t="s">
        <v>84</v>
      </c>
      <c r="AY158" s="14" t="s">
        <v>156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4" t="s">
        <v>84</v>
      </c>
      <c r="BK158" s="193">
        <f>ROUND(I158*H158,2)</f>
        <v>0</v>
      </c>
      <c r="BL158" s="14" t="s">
        <v>187</v>
      </c>
      <c r="BM158" s="192" t="s">
        <v>394</v>
      </c>
    </row>
    <row r="159" spans="1:47" s="2" customFormat="1" ht="11.25">
      <c r="A159" s="31"/>
      <c r="B159" s="32"/>
      <c r="C159" s="33"/>
      <c r="D159" s="194" t="s">
        <v>164</v>
      </c>
      <c r="E159" s="33"/>
      <c r="F159" s="195" t="s">
        <v>239</v>
      </c>
      <c r="G159" s="33"/>
      <c r="H159" s="33"/>
      <c r="I159" s="196"/>
      <c r="J159" s="33"/>
      <c r="K159" s="33"/>
      <c r="L159" s="36"/>
      <c r="M159" s="197"/>
      <c r="N159" s="198"/>
      <c r="O159" s="68"/>
      <c r="P159" s="68"/>
      <c r="Q159" s="68"/>
      <c r="R159" s="68"/>
      <c r="S159" s="68"/>
      <c r="T159" s="69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4" t="s">
        <v>164</v>
      </c>
      <c r="AU159" s="14" t="s">
        <v>84</v>
      </c>
    </row>
    <row r="160" spans="1:65" s="2" customFormat="1" ht="16.5" customHeight="1">
      <c r="A160" s="31"/>
      <c r="B160" s="32"/>
      <c r="C160" s="210" t="s">
        <v>187</v>
      </c>
      <c r="D160" s="210" t="s">
        <v>223</v>
      </c>
      <c r="E160" s="211" t="s">
        <v>241</v>
      </c>
      <c r="F160" s="212" t="s">
        <v>242</v>
      </c>
      <c r="G160" s="213" t="s">
        <v>232</v>
      </c>
      <c r="H160" s="214">
        <v>61.2</v>
      </c>
      <c r="I160" s="215"/>
      <c r="J160" s="216">
        <f>ROUND(I160*H160,2)</f>
        <v>0</v>
      </c>
      <c r="K160" s="212" t="s">
        <v>161</v>
      </c>
      <c r="L160" s="217"/>
      <c r="M160" s="218" t="s">
        <v>1</v>
      </c>
      <c r="N160" s="219" t="s">
        <v>42</v>
      </c>
      <c r="O160" s="68"/>
      <c r="P160" s="190">
        <f>O160*H160</f>
        <v>0</v>
      </c>
      <c r="Q160" s="190">
        <v>8E-05</v>
      </c>
      <c r="R160" s="190">
        <f>Q160*H160</f>
        <v>0.004896000000000001</v>
      </c>
      <c r="S160" s="190">
        <v>0</v>
      </c>
      <c r="T160" s="191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2" t="s">
        <v>226</v>
      </c>
      <c r="AT160" s="192" t="s">
        <v>223</v>
      </c>
      <c r="AU160" s="192" t="s">
        <v>84</v>
      </c>
      <c r="AY160" s="14" t="s">
        <v>156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4" t="s">
        <v>84</v>
      </c>
      <c r="BK160" s="193">
        <f>ROUND(I160*H160,2)</f>
        <v>0</v>
      </c>
      <c r="BL160" s="14" t="s">
        <v>187</v>
      </c>
      <c r="BM160" s="192" t="s">
        <v>395</v>
      </c>
    </row>
    <row r="161" spans="2:51" s="12" customFormat="1" ht="11.25">
      <c r="B161" s="199"/>
      <c r="C161" s="200"/>
      <c r="D161" s="201" t="s">
        <v>175</v>
      </c>
      <c r="E161" s="200"/>
      <c r="F161" s="202" t="s">
        <v>396</v>
      </c>
      <c r="G161" s="200"/>
      <c r="H161" s="203">
        <v>61.2</v>
      </c>
      <c r="I161" s="204"/>
      <c r="J161" s="200"/>
      <c r="K161" s="200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175</v>
      </c>
      <c r="AU161" s="209" t="s">
        <v>84</v>
      </c>
      <c r="AV161" s="12" t="s">
        <v>86</v>
      </c>
      <c r="AW161" s="12" t="s">
        <v>4</v>
      </c>
      <c r="AX161" s="12" t="s">
        <v>84</v>
      </c>
      <c r="AY161" s="209" t="s">
        <v>156</v>
      </c>
    </row>
    <row r="162" spans="1:65" s="2" customFormat="1" ht="16.5" customHeight="1">
      <c r="A162" s="31"/>
      <c r="B162" s="32"/>
      <c r="C162" s="181" t="s">
        <v>249</v>
      </c>
      <c r="D162" s="181" t="s">
        <v>157</v>
      </c>
      <c r="E162" s="182" t="s">
        <v>245</v>
      </c>
      <c r="F162" s="183" t="s">
        <v>246</v>
      </c>
      <c r="G162" s="184" t="s">
        <v>232</v>
      </c>
      <c r="H162" s="185">
        <v>0.9</v>
      </c>
      <c r="I162" s="186"/>
      <c r="J162" s="187">
        <f>ROUND(I162*H162,2)</f>
        <v>0</v>
      </c>
      <c r="K162" s="183" t="s">
        <v>161</v>
      </c>
      <c r="L162" s="36"/>
      <c r="M162" s="188" t="s">
        <v>1</v>
      </c>
      <c r="N162" s="189" t="s">
        <v>42</v>
      </c>
      <c r="O162" s="68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2" t="s">
        <v>187</v>
      </c>
      <c r="AT162" s="192" t="s">
        <v>157</v>
      </c>
      <c r="AU162" s="192" t="s">
        <v>84</v>
      </c>
      <c r="AY162" s="14" t="s">
        <v>156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4" t="s">
        <v>84</v>
      </c>
      <c r="BK162" s="193">
        <f>ROUND(I162*H162,2)</f>
        <v>0</v>
      </c>
      <c r="BL162" s="14" t="s">
        <v>187</v>
      </c>
      <c r="BM162" s="192" t="s">
        <v>397</v>
      </c>
    </row>
    <row r="163" spans="1:47" s="2" customFormat="1" ht="11.25">
      <c r="A163" s="31"/>
      <c r="B163" s="32"/>
      <c r="C163" s="33"/>
      <c r="D163" s="194" t="s">
        <v>164</v>
      </c>
      <c r="E163" s="33"/>
      <c r="F163" s="195" t="s">
        <v>248</v>
      </c>
      <c r="G163" s="33"/>
      <c r="H163" s="33"/>
      <c r="I163" s="196"/>
      <c r="J163" s="33"/>
      <c r="K163" s="33"/>
      <c r="L163" s="36"/>
      <c r="M163" s="197"/>
      <c r="N163" s="198"/>
      <c r="O163" s="68"/>
      <c r="P163" s="68"/>
      <c r="Q163" s="68"/>
      <c r="R163" s="68"/>
      <c r="S163" s="68"/>
      <c r="T163" s="69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T163" s="14" t="s">
        <v>164</v>
      </c>
      <c r="AU163" s="14" t="s">
        <v>84</v>
      </c>
    </row>
    <row r="164" spans="1:65" s="2" customFormat="1" ht="16.5" customHeight="1">
      <c r="A164" s="31"/>
      <c r="B164" s="32"/>
      <c r="C164" s="210" t="s">
        <v>254</v>
      </c>
      <c r="D164" s="210" t="s">
        <v>223</v>
      </c>
      <c r="E164" s="211" t="s">
        <v>250</v>
      </c>
      <c r="F164" s="212" t="s">
        <v>251</v>
      </c>
      <c r="G164" s="213" t="s">
        <v>232</v>
      </c>
      <c r="H164" s="214">
        <v>0.918</v>
      </c>
      <c r="I164" s="215"/>
      <c r="J164" s="216">
        <f>ROUND(I164*H164,2)</f>
        <v>0</v>
      </c>
      <c r="K164" s="212" t="s">
        <v>161</v>
      </c>
      <c r="L164" s="217"/>
      <c r="M164" s="218" t="s">
        <v>1</v>
      </c>
      <c r="N164" s="219" t="s">
        <v>42</v>
      </c>
      <c r="O164" s="68"/>
      <c r="P164" s="190">
        <f>O164*H164</f>
        <v>0</v>
      </c>
      <c r="Q164" s="190">
        <v>0.00017</v>
      </c>
      <c r="R164" s="190">
        <f>Q164*H164</f>
        <v>0.00015606000000000002</v>
      </c>
      <c r="S164" s="190">
        <v>0</v>
      </c>
      <c r="T164" s="191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2" t="s">
        <v>226</v>
      </c>
      <c r="AT164" s="192" t="s">
        <v>223</v>
      </c>
      <c r="AU164" s="192" t="s">
        <v>84</v>
      </c>
      <c r="AY164" s="14" t="s">
        <v>156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4" t="s">
        <v>84</v>
      </c>
      <c r="BK164" s="193">
        <f>ROUND(I164*H164,2)</f>
        <v>0</v>
      </c>
      <c r="BL164" s="14" t="s">
        <v>187</v>
      </c>
      <c r="BM164" s="192" t="s">
        <v>398</v>
      </c>
    </row>
    <row r="165" spans="2:51" s="12" customFormat="1" ht="11.25">
      <c r="B165" s="199"/>
      <c r="C165" s="200"/>
      <c r="D165" s="201" t="s">
        <v>175</v>
      </c>
      <c r="E165" s="200"/>
      <c r="F165" s="202" t="s">
        <v>253</v>
      </c>
      <c r="G165" s="200"/>
      <c r="H165" s="203">
        <v>0.918</v>
      </c>
      <c r="I165" s="204"/>
      <c r="J165" s="200"/>
      <c r="K165" s="200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175</v>
      </c>
      <c r="AU165" s="209" t="s">
        <v>84</v>
      </c>
      <c r="AV165" s="12" t="s">
        <v>86</v>
      </c>
      <c r="AW165" s="12" t="s">
        <v>4</v>
      </c>
      <c r="AX165" s="12" t="s">
        <v>84</v>
      </c>
      <c r="AY165" s="209" t="s">
        <v>156</v>
      </c>
    </row>
    <row r="166" spans="1:65" s="2" customFormat="1" ht="44.25" customHeight="1">
      <c r="A166" s="31"/>
      <c r="B166" s="32"/>
      <c r="C166" s="181" t="s">
        <v>339</v>
      </c>
      <c r="D166" s="181" t="s">
        <v>157</v>
      </c>
      <c r="E166" s="182" t="s">
        <v>255</v>
      </c>
      <c r="F166" s="183" t="s">
        <v>256</v>
      </c>
      <c r="G166" s="184" t="s">
        <v>257</v>
      </c>
      <c r="H166" s="220"/>
      <c r="I166" s="186"/>
      <c r="J166" s="187">
        <f>ROUND(I166*H166,2)</f>
        <v>0</v>
      </c>
      <c r="K166" s="183" t="s">
        <v>161</v>
      </c>
      <c r="L166" s="36"/>
      <c r="M166" s="188" t="s">
        <v>1</v>
      </c>
      <c r="N166" s="189" t="s">
        <v>42</v>
      </c>
      <c r="O166" s="68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2" t="s">
        <v>187</v>
      </c>
      <c r="AT166" s="192" t="s">
        <v>157</v>
      </c>
      <c r="AU166" s="192" t="s">
        <v>84</v>
      </c>
      <c r="AY166" s="14" t="s">
        <v>156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4" t="s">
        <v>84</v>
      </c>
      <c r="BK166" s="193">
        <f>ROUND(I166*H166,2)</f>
        <v>0</v>
      </c>
      <c r="BL166" s="14" t="s">
        <v>187</v>
      </c>
      <c r="BM166" s="192" t="s">
        <v>399</v>
      </c>
    </row>
    <row r="167" spans="1:47" s="2" customFormat="1" ht="11.25">
      <c r="A167" s="31"/>
      <c r="B167" s="32"/>
      <c r="C167" s="33"/>
      <c r="D167" s="194" t="s">
        <v>164</v>
      </c>
      <c r="E167" s="33"/>
      <c r="F167" s="195" t="s">
        <v>259</v>
      </c>
      <c r="G167" s="33"/>
      <c r="H167" s="33"/>
      <c r="I167" s="196"/>
      <c r="J167" s="33"/>
      <c r="K167" s="33"/>
      <c r="L167" s="36"/>
      <c r="M167" s="197"/>
      <c r="N167" s="198"/>
      <c r="O167" s="68"/>
      <c r="P167" s="68"/>
      <c r="Q167" s="68"/>
      <c r="R167" s="68"/>
      <c r="S167" s="68"/>
      <c r="T167" s="69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T167" s="14" t="s">
        <v>164</v>
      </c>
      <c r="AU167" s="14" t="s">
        <v>84</v>
      </c>
    </row>
    <row r="168" spans="2:63" s="11" customFormat="1" ht="25.9" customHeight="1">
      <c r="B168" s="167"/>
      <c r="C168" s="168"/>
      <c r="D168" s="169" t="s">
        <v>76</v>
      </c>
      <c r="E168" s="170" t="s">
        <v>337</v>
      </c>
      <c r="F168" s="170" t="s">
        <v>338</v>
      </c>
      <c r="G168" s="168"/>
      <c r="H168" s="168"/>
      <c r="I168" s="171"/>
      <c r="J168" s="172">
        <f>BK168</f>
        <v>0</v>
      </c>
      <c r="K168" s="168"/>
      <c r="L168" s="173"/>
      <c r="M168" s="174"/>
      <c r="N168" s="175"/>
      <c r="O168" s="175"/>
      <c r="P168" s="176">
        <f>SUM(P169:P172)</f>
        <v>0</v>
      </c>
      <c r="Q168" s="175"/>
      <c r="R168" s="176">
        <f>SUM(R169:R172)</f>
        <v>0.026247</v>
      </c>
      <c r="S168" s="175"/>
      <c r="T168" s="177">
        <f>SUM(T169:T172)</f>
        <v>0</v>
      </c>
      <c r="AR168" s="178" t="s">
        <v>86</v>
      </c>
      <c r="AT168" s="179" t="s">
        <v>76</v>
      </c>
      <c r="AU168" s="179" t="s">
        <v>77</v>
      </c>
      <c r="AY168" s="178" t="s">
        <v>156</v>
      </c>
      <c r="BK168" s="180">
        <f>SUM(BK169:BK172)</f>
        <v>0</v>
      </c>
    </row>
    <row r="169" spans="1:65" s="2" customFormat="1" ht="24.2" customHeight="1">
      <c r="A169" s="31"/>
      <c r="B169" s="32"/>
      <c r="C169" s="181" t="s">
        <v>344</v>
      </c>
      <c r="D169" s="181" t="s">
        <v>157</v>
      </c>
      <c r="E169" s="182" t="s">
        <v>340</v>
      </c>
      <c r="F169" s="183" t="s">
        <v>341</v>
      </c>
      <c r="G169" s="184" t="s">
        <v>200</v>
      </c>
      <c r="H169" s="185">
        <v>67.3</v>
      </c>
      <c r="I169" s="186"/>
      <c r="J169" s="187">
        <f>ROUND(I169*H169,2)</f>
        <v>0</v>
      </c>
      <c r="K169" s="183" t="s">
        <v>161</v>
      </c>
      <c r="L169" s="36"/>
      <c r="M169" s="188" t="s">
        <v>1</v>
      </c>
      <c r="N169" s="189" t="s">
        <v>42</v>
      </c>
      <c r="O169" s="68"/>
      <c r="P169" s="190">
        <f>O169*H169</f>
        <v>0</v>
      </c>
      <c r="Q169" s="190">
        <v>0.00014</v>
      </c>
      <c r="R169" s="190">
        <f>Q169*H169</f>
        <v>0.009421999999999998</v>
      </c>
      <c r="S169" s="190">
        <v>0</v>
      </c>
      <c r="T169" s="191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2" t="s">
        <v>187</v>
      </c>
      <c r="AT169" s="192" t="s">
        <v>157</v>
      </c>
      <c r="AU169" s="192" t="s">
        <v>84</v>
      </c>
      <c r="AY169" s="14" t="s">
        <v>156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4" t="s">
        <v>84</v>
      </c>
      <c r="BK169" s="193">
        <f>ROUND(I169*H169,2)</f>
        <v>0</v>
      </c>
      <c r="BL169" s="14" t="s">
        <v>187</v>
      </c>
      <c r="BM169" s="192" t="s">
        <v>400</v>
      </c>
    </row>
    <row r="170" spans="1:47" s="2" customFormat="1" ht="11.25">
      <c r="A170" s="31"/>
      <c r="B170" s="32"/>
      <c r="C170" s="33"/>
      <c r="D170" s="194" t="s">
        <v>164</v>
      </c>
      <c r="E170" s="33"/>
      <c r="F170" s="195" t="s">
        <v>343</v>
      </c>
      <c r="G170" s="33"/>
      <c r="H170" s="33"/>
      <c r="I170" s="196"/>
      <c r="J170" s="33"/>
      <c r="K170" s="33"/>
      <c r="L170" s="36"/>
      <c r="M170" s="197"/>
      <c r="N170" s="198"/>
      <c r="O170" s="68"/>
      <c r="P170" s="68"/>
      <c r="Q170" s="68"/>
      <c r="R170" s="68"/>
      <c r="S170" s="68"/>
      <c r="T170" s="69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T170" s="14" t="s">
        <v>164</v>
      </c>
      <c r="AU170" s="14" t="s">
        <v>84</v>
      </c>
    </row>
    <row r="171" spans="1:65" s="2" customFormat="1" ht="24.2" customHeight="1">
      <c r="A171" s="31"/>
      <c r="B171" s="32"/>
      <c r="C171" s="181" t="s">
        <v>7</v>
      </c>
      <c r="D171" s="181" t="s">
        <v>157</v>
      </c>
      <c r="E171" s="182" t="s">
        <v>345</v>
      </c>
      <c r="F171" s="183" t="s">
        <v>346</v>
      </c>
      <c r="G171" s="184" t="s">
        <v>200</v>
      </c>
      <c r="H171" s="185">
        <v>67.3</v>
      </c>
      <c r="I171" s="186"/>
      <c r="J171" s="187">
        <f>ROUND(I171*H171,2)</f>
        <v>0</v>
      </c>
      <c r="K171" s="183" t="s">
        <v>161</v>
      </c>
      <c r="L171" s="36"/>
      <c r="M171" s="188" t="s">
        <v>1</v>
      </c>
      <c r="N171" s="189" t="s">
        <v>42</v>
      </c>
      <c r="O171" s="68"/>
      <c r="P171" s="190">
        <f>O171*H171</f>
        <v>0</v>
      </c>
      <c r="Q171" s="190">
        <v>0.00025</v>
      </c>
      <c r="R171" s="190">
        <f>Q171*H171</f>
        <v>0.016825</v>
      </c>
      <c r="S171" s="190">
        <v>0</v>
      </c>
      <c r="T171" s="191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2" t="s">
        <v>187</v>
      </c>
      <c r="AT171" s="192" t="s">
        <v>157</v>
      </c>
      <c r="AU171" s="192" t="s">
        <v>84</v>
      </c>
      <c r="AY171" s="14" t="s">
        <v>156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4" t="s">
        <v>84</v>
      </c>
      <c r="BK171" s="193">
        <f>ROUND(I171*H171,2)</f>
        <v>0</v>
      </c>
      <c r="BL171" s="14" t="s">
        <v>187</v>
      </c>
      <c r="BM171" s="192" t="s">
        <v>401</v>
      </c>
    </row>
    <row r="172" spans="1:47" s="2" customFormat="1" ht="11.25">
      <c r="A172" s="31"/>
      <c r="B172" s="32"/>
      <c r="C172" s="33"/>
      <c r="D172" s="194" t="s">
        <v>164</v>
      </c>
      <c r="E172" s="33"/>
      <c r="F172" s="195" t="s">
        <v>348</v>
      </c>
      <c r="G172" s="33"/>
      <c r="H172" s="33"/>
      <c r="I172" s="196"/>
      <c r="J172" s="33"/>
      <c r="K172" s="33"/>
      <c r="L172" s="36"/>
      <c r="M172" s="221"/>
      <c r="N172" s="222"/>
      <c r="O172" s="223"/>
      <c r="P172" s="223"/>
      <c r="Q172" s="223"/>
      <c r="R172" s="223"/>
      <c r="S172" s="223"/>
      <c r="T172" s="224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T172" s="14" t="s">
        <v>164</v>
      </c>
      <c r="AU172" s="14" t="s">
        <v>84</v>
      </c>
    </row>
    <row r="173" spans="1:31" s="2" customFormat="1" ht="6.95" customHeight="1">
      <c r="A173" s="31"/>
      <c r="B173" s="51"/>
      <c r="C173" s="52"/>
      <c r="D173" s="52"/>
      <c r="E173" s="52"/>
      <c r="F173" s="52"/>
      <c r="G173" s="52"/>
      <c r="H173" s="52"/>
      <c r="I173" s="52"/>
      <c r="J173" s="52"/>
      <c r="K173" s="52"/>
      <c r="L173" s="36"/>
      <c r="M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</row>
  </sheetData>
  <sheetProtection algorithmName="SHA-512" hashValue="Y85p7KCZMDZ2IEZYdRLMGaVIOB9XvxAM4BrmICdmmX7Zr/mB8hsp/WApkot+BV29ROx6YW7dmtgeMp9n4l/neg==" saltValue="EuPGw2/7tZzd7oe1lwNwEObMJR/kGzKpxikWNCrnUYCtCxokPl0+BAkc0xy6xvPcjHdCZbpsE3Fg3xMbipno8w==" spinCount="100000" sheet="1" objects="1" scenarios="1" formatColumns="0" formatRows="0" autoFilter="0"/>
  <autoFilter ref="C124:K172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hyperlinks>
    <hyperlink ref="F128" r:id="rId1" display="https://podminky.urs.cz/item/CS_URS_2024_01/997013211"/>
    <hyperlink ref="F130" r:id="rId2" display="https://podminky.urs.cz/item/CS_URS_2024_01/997013501"/>
    <hyperlink ref="F132" r:id="rId3" display="https://podminky.urs.cz/item/CS_URS_2024_01/997013509"/>
    <hyperlink ref="F135" r:id="rId4" display="https://podminky.urs.cz/item/CS_URS_2024_01/997013813"/>
    <hyperlink ref="F138" r:id="rId5" display="https://podminky.urs.cz/item/CS_URS_2024_01/766491851"/>
    <hyperlink ref="F140" r:id="rId6" display="https://podminky.urs.cz/item/CS_URS_2024_01/766825821"/>
    <hyperlink ref="F142" r:id="rId7" display="https://podminky.urs.cz/item/CS_URS_2024_01/998766201"/>
    <hyperlink ref="F145" r:id="rId8" display="https://podminky.urs.cz/item/CS_URS_2024_01/775591912"/>
    <hyperlink ref="F147" r:id="rId9" display="https://podminky.urs.cz/item/CS_URS_2024_01/998775201"/>
    <hyperlink ref="F150" r:id="rId10" display="https://podminky.urs.cz/item/CS_URS_2024_01/776201811"/>
    <hyperlink ref="F153" r:id="rId11" display="https://podminky.urs.cz/item/CS_URS_2024_01/776221111"/>
    <hyperlink ref="F157" r:id="rId12" display="https://podminky.urs.cz/item/CS_URS_2024_01/776410811"/>
    <hyperlink ref="F159" r:id="rId13" display="https://podminky.urs.cz/item/CS_URS_2024_01/776421111"/>
    <hyperlink ref="F163" r:id="rId14" display="https://podminky.urs.cz/item/CS_URS_2024_01/776421312"/>
    <hyperlink ref="F167" r:id="rId15" display="https://podminky.urs.cz/item/CS_URS_2024_01/998776201"/>
    <hyperlink ref="F170" r:id="rId16" display="https://podminky.urs.cz/item/CS_URS_2024_01/783923101"/>
    <hyperlink ref="F172" r:id="rId17" display="https://podminky.urs.cz/item/CS_URS_2024_01/7839282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4" t="s">
        <v>115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7"/>
      <c r="AT3" s="14" t="s">
        <v>86</v>
      </c>
    </row>
    <row r="4" spans="2:46" s="1" customFormat="1" ht="24.95" customHeight="1">
      <c r="B4" s="17"/>
      <c r="D4" s="114" t="s">
        <v>128</v>
      </c>
      <c r="L4" s="17"/>
      <c r="M4" s="115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16" t="s">
        <v>16</v>
      </c>
      <c r="L6" s="17"/>
    </row>
    <row r="7" spans="2:12" s="1" customFormat="1" ht="26.25" customHeight="1">
      <c r="B7" s="17"/>
      <c r="E7" s="271" t="str">
        <f>'Rekapitulace stavby'!K6</f>
        <v>VÝMĚNA NÁŠLAPNÝCH VRSTEV, VÝMALBA S VÝMĚNA DVEŘÍ V ZŠ A MŠ V KOPŘIVNICI</v>
      </c>
      <c r="F7" s="272"/>
      <c r="G7" s="272"/>
      <c r="H7" s="272"/>
      <c r="L7" s="17"/>
    </row>
    <row r="8" spans="2:12" s="1" customFormat="1" ht="12" customHeight="1">
      <c r="B8" s="17"/>
      <c r="D8" s="116" t="s">
        <v>129</v>
      </c>
      <c r="L8" s="17"/>
    </row>
    <row r="9" spans="1:31" s="2" customFormat="1" ht="16.5" customHeight="1">
      <c r="A9" s="31"/>
      <c r="B9" s="36"/>
      <c r="C9" s="31"/>
      <c r="D9" s="31"/>
      <c r="E9" s="271" t="s">
        <v>402</v>
      </c>
      <c r="F9" s="273"/>
      <c r="G9" s="273"/>
      <c r="H9" s="273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6" t="s">
        <v>131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274" t="s">
        <v>403</v>
      </c>
      <c r="F11" s="273"/>
      <c r="G11" s="273"/>
      <c r="H11" s="273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6" t="s">
        <v>18</v>
      </c>
      <c r="E13" s="31"/>
      <c r="F13" s="107" t="s">
        <v>1</v>
      </c>
      <c r="G13" s="31"/>
      <c r="H13" s="31"/>
      <c r="I13" s="116" t="s">
        <v>19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6" t="s">
        <v>20</v>
      </c>
      <c r="E14" s="31"/>
      <c r="F14" s="107" t="s">
        <v>21</v>
      </c>
      <c r="G14" s="31"/>
      <c r="H14" s="31"/>
      <c r="I14" s="116" t="s">
        <v>22</v>
      </c>
      <c r="J14" s="117" t="str">
        <f>'Rekapitulace stavby'!AN8</f>
        <v>27. 3. 2024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6" t="s">
        <v>24</v>
      </c>
      <c r="E16" s="31"/>
      <c r="F16" s="31"/>
      <c r="G16" s="31"/>
      <c r="H16" s="31"/>
      <c r="I16" s="116" t="s">
        <v>25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26</v>
      </c>
      <c r="F17" s="31"/>
      <c r="G17" s="31"/>
      <c r="H17" s="31"/>
      <c r="I17" s="116" t="s">
        <v>27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6" t="s">
        <v>28</v>
      </c>
      <c r="E19" s="31"/>
      <c r="F19" s="31"/>
      <c r="G19" s="31"/>
      <c r="H19" s="31"/>
      <c r="I19" s="116" t="s">
        <v>25</v>
      </c>
      <c r="J19" s="27" t="str">
        <f>'Rekapitulace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75" t="str">
        <f>'Rekapitulace stavby'!E14</f>
        <v>Vyplň údaj</v>
      </c>
      <c r="F20" s="276"/>
      <c r="G20" s="276"/>
      <c r="H20" s="276"/>
      <c r="I20" s="116" t="s">
        <v>27</v>
      </c>
      <c r="J20" s="27" t="str">
        <f>'Rekapitulace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6" t="s">
        <v>30</v>
      </c>
      <c r="E22" s="31"/>
      <c r="F22" s="31"/>
      <c r="G22" s="31"/>
      <c r="H22" s="31"/>
      <c r="I22" s="116" t="s">
        <v>25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31</v>
      </c>
      <c r="F23" s="31"/>
      <c r="G23" s="31"/>
      <c r="H23" s="31"/>
      <c r="I23" s="116" t="s">
        <v>27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6" t="s">
        <v>33</v>
      </c>
      <c r="E25" s="31"/>
      <c r="F25" s="31"/>
      <c r="G25" s="31"/>
      <c r="H25" s="31"/>
      <c r="I25" s="116" t="s">
        <v>25</v>
      </c>
      <c r="J25" s="107" t="s">
        <v>34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35</v>
      </c>
      <c r="F26" s="31"/>
      <c r="G26" s="31"/>
      <c r="H26" s="31"/>
      <c r="I26" s="116" t="s">
        <v>27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6" t="s">
        <v>36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18"/>
      <c r="B29" s="119"/>
      <c r="C29" s="118"/>
      <c r="D29" s="118"/>
      <c r="E29" s="277" t="s">
        <v>1</v>
      </c>
      <c r="F29" s="277"/>
      <c r="G29" s="277"/>
      <c r="H29" s="277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1"/>
      <c r="E31" s="121"/>
      <c r="F31" s="121"/>
      <c r="G31" s="121"/>
      <c r="H31" s="121"/>
      <c r="I31" s="121"/>
      <c r="J31" s="121"/>
      <c r="K31" s="12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2" t="s">
        <v>37</v>
      </c>
      <c r="E32" s="31"/>
      <c r="F32" s="31"/>
      <c r="G32" s="31"/>
      <c r="H32" s="31"/>
      <c r="I32" s="31"/>
      <c r="J32" s="123">
        <f>ROUND(J123,2)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1"/>
      <c r="E33" s="121"/>
      <c r="F33" s="121"/>
      <c r="G33" s="121"/>
      <c r="H33" s="121"/>
      <c r="I33" s="121"/>
      <c r="J33" s="121"/>
      <c r="K33" s="12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4" t="s">
        <v>39</v>
      </c>
      <c r="G34" s="31"/>
      <c r="H34" s="31"/>
      <c r="I34" s="124" t="s">
        <v>38</v>
      </c>
      <c r="J34" s="124" t="s">
        <v>40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5" t="s">
        <v>41</v>
      </c>
      <c r="E35" s="116" t="s">
        <v>42</v>
      </c>
      <c r="F35" s="126">
        <f>ROUND((SUM(BE123:BE161)),2)</f>
        <v>0</v>
      </c>
      <c r="G35" s="31"/>
      <c r="H35" s="31"/>
      <c r="I35" s="127">
        <v>0.21</v>
      </c>
      <c r="J35" s="126">
        <f>ROUND(((SUM(BE123:BE161))*I35),2)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6" t="s">
        <v>43</v>
      </c>
      <c r="F36" s="126">
        <f>ROUND((SUM(BF123:BF161)),2)</f>
        <v>0</v>
      </c>
      <c r="G36" s="31"/>
      <c r="H36" s="31"/>
      <c r="I36" s="127">
        <v>0.12</v>
      </c>
      <c r="J36" s="126">
        <f>ROUND(((SUM(BF123:BF161))*I36),2)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6" t="s">
        <v>44</v>
      </c>
      <c r="F37" s="126">
        <f>ROUND((SUM(BG123:BG161)),2)</f>
        <v>0</v>
      </c>
      <c r="G37" s="31"/>
      <c r="H37" s="31"/>
      <c r="I37" s="127">
        <v>0.21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16" t="s">
        <v>45</v>
      </c>
      <c r="F38" s="126">
        <f>ROUND((SUM(BH123:BH161)),2)</f>
        <v>0</v>
      </c>
      <c r="G38" s="31"/>
      <c r="H38" s="31"/>
      <c r="I38" s="127">
        <v>0.12</v>
      </c>
      <c r="J38" s="126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6" t="s">
        <v>46</v>
      </c>
      <c r="F39" s="126">
        <f>ROUND((SUM(BI123:BI161)),2)</f>
        <v>0</v>
      </c>
      <c r="G39" s="31"/>
      <c r="H39" s="31"/>
      <c r="I39" s="127">
        <v>0</v>
      </c>
      <c r="J39" s="126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28"/>
      <c r="D41" s="129" t="s">
        <v>47</v>
      </c>
      <c r="E41" s="130"/>
      <c r="F41" s="130"/>
      <c r="G41" s="131" t="s">
        <v>48</v>
      </c>
      <c r="H41" s="132" t="s">
        <v>49</v>
      </c>
      <c r="I41" s="130"/>
      <c r="J41" s="133">
        <f>SUM(J32:J39)</f>
        <v>0</v>
      </c>
      <c r="K41" s="134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35" t="s">
        <v>50</v>
      </c>
      <c r="E50" s="136"/>
      <c r="F50" s="136"/>
      <c r="G50" s="135" t="s">
        <v>51</v>
      </c>
      <c r="H50" s="136"/>
      <c r="I50" s="136"/>
      <c r="J50" s="136"/>
      <c r="K50" s="136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7" t="s">
        <v>52</v>
      </c>
      <c r="E61" s="138"/>
      <c r="F61" s="139" t="s">
        <v>53</v>
      </c>
      <c r="G61" s="137" t="s">
        <v>52</v>
      </c>
      <c r="H61" s="138"/>
      <c r="I61" s="138"/>
      <c r="J61" s="140" t="s">
        <v>53</v>
      </c>
      <c r="K61" s="138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35" t="s">
        <v>54</v>
      </c>
      <c r="E65" s="141"/>
      <c r="F65" s="141"/>
      <c r="G65" s="135" t="s">
        <v>55</v>
      </c>
      <c r="H65" s="141"/>
      <c r="I65" s="141"/>
      <c r="J65" s="141"/>
      <c r="K65" s="14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7" t="s">
        <v>52</v>
      </c>
      <c r="E76" s="138"/>
      <c r="F76" s="139" t="s">
        <v>53</v>
      </c>
      <c r="G76" s="137" t="s">
        <v>52</v>
      </c>
      <c r="H76" s="138"/>
      <c r="I76" s="138"/>
      <c r="J76" s="140" t="s">
        <v>53</v>
      </c>
      <c r="K76" s="138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133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6.25" customHeight="1">
      <c r="A85" s="31"/>
      <c r="B85" s="32"/>
      <c r="C85" s="33"/>
      <c r="D85" s="33"/>
      <c r="E85" s="278" t="str">
        <f>E7</f>
        <v>VÝMĚNA NÁŠLAPNÝCH VRSTEV, VÝMALBA S VÝMĚNA DVEŘÍ V ZŠ A MŠ V KOPŘIVNICI</v>
      </c>
      <c r="F85" s="279"/>
      <c r="G85" s="279"/>
      <c r="H85" s="279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>
      <c r="B86" s="18"/>
      <c r="C86" s="26" t="s">
        <v>129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78" t="s">
        <v>402</v>
      </c>
      <c r="F87" s="280"/>
      <c r="G87" s="280"/>
      <c r="H87" s="280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131</v>
      </c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31" t="str">
        <f>E11</f>
        <v>03-01 - Žabičky</v>
      </c>
      <c r="F89" s="280"/>
      <c r="G89" s="280"/>
      <c r="H89" s="280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20</v>
      </c>
      <c r="D91" s="33"/>
      <c r="E91" s="33"/>
      <c r="F91" s="24" t="str">
        <f>F14</f>
        <v xml:space="preserve"> </v>
      </c>
      <c r="G91" s="33"/>
      <c r="H91" s="33"/>
      <c r="I91" s="26" t="s">
        <v>22</v>
      </c>
      <c r="J91" s="63" t="str">
        <f>IF(J14="","",J14)</f>
        <v>27. 3. 2024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24</v>
      </c>
      <c r="D93" s="33"/>
      <c r="E93" s="33"/>
      <c r="F93" s="24" t="str">
        <f>E17</f>
        <v>Město Kopřivnice</v>
      </c>
      <c r="G93" s="33"/>
      <c r="H93" s="33"/>
      <c r="I93" s="26" t="s">
        <v>30</v>
      </c>
      <c r="J93" s="29" t="str">
        <f>E23</f>
        <v>Ing. Jan Stuchlík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28</v>
      </c>
      <c r="D94" s="33"/>
      <c r="E94" s="33"/>
      <c r="F94" s="24" t="str">
        <f>IF(E20="","",E20)</f>
        <v>Vyplň údaj</v>
      </c>
      <c r="G94" s="33"/>
      <c r="H94" s="33"/>
      <c r="I94" s="26" t="s">
        <v>33</v>
      </c>
      <c r="J94" s="29" t="str">
        <f>E26</f>
        <v>Ladislav Pekárek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46" t="s">
        <v>134</v>
      </c>
      <c r="D96" s="147"/>
      <c r="E96" s="147"/>
      <c r="F96" s="147"/>
      <c r="G96" s="147"/>
      <c r="H96" s="147"/>
      <c r="I96" s="147"/>
      <c r="J96" s="148" t="s">
        <v>135</v>
      </c>
      <c r="K96" s="147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49" t="s">
        <v>136</v>
      </c>
      <c r="D98" s="33"/>
      <c r="E98" s="33"/>
      <c r="F98" s="33"/>
      <c r="G98" s="33"/>
      <c r="H98" s="33"/>
      <c r="I98" s="33"/>
      <c r="J98" s="81">
        <f>J123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137</v>
      </c>
    </row>
    <row r="99" spans="2:12" s="9" customFormat="1" ht="24.95" customHeight="1">
      <c r="B99" s="150"/>
      <c r="C99" s="151"/>
      <c r="D99" s="152" t="s">
        <v>138</v>
      </c>
      <c r="E99" s="153"/>
      <c r="F99" s="153"/>
      <c r="G99" s="153"/>
      <c r="H99" s="153"/>
      <c r="I99" s="153"/>
      <c r="J99" s="154">
        <f>J124</f>
        <v>0</v>
      </c>
      <c r="K99" s="151"/>
      <c r="L99" s="155"/>
    </row>
    <row r="100" spans="2:12" s="9" customFormat="1" ht="24.95" customHeight="1">
      <c r="B100" s="150"/>
      <c r="C100" s="151"/>
      <c r="D100" s="152" t="s">
        <v>139</v>
      </c>
      <c r="E100" s="153"/>
      <c r="F100" s="153"/>
      <c r="G100" s="153"/>
      <c r="H100" s="153"/>
      <c r="I100" s="153"/>
      <c r="J100" s="154">
        <f>J134</f>
        <v>0</v>
      </c>
      <c r="K100" s="151"/>
      <c r="L100" s="155"/>
    </row>
    <row r="101" spans="2:12" s="9" customFormat="1" ht="24.95" customHeight="1">
      <c r="B101" s="150"/>
      <c r="C101" s="151"/>
      <c r="D101" s="152" t="s">
        <v>140</v>
      </c>
      <c r="E101" s="153"/>
      <c r="F101" s="153"/>
      <c r="G101" s="153"/>
      <c r="H101" s="153"/>
      <c r="I101" s="153"/>
      <c r="J101" s="154">
        <f>J137</f>
        <v>0</v>
      </c>
      <c r="K101" s="151"/>
      <c r="L101" s="155"/>
    </row>
    <row r="102" spans="1:31" s="2" customFormat="1" ht="21.75" customHeight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customHeight="1">
      <c r="A103" s="31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7" spans="1:31" s="2" customFormat="1" ht="6.95" customHeight="1">
      <c r="A107" s="31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5" customHeight="1">
      <c r="A108" s="31"/>
      <c r="B108" s="32"/>
      <c r="C108" s="20" t="s">
        <v>141</v>
      </c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16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6.25" customHeight="1">
      <c r="A111" s="31"/>
      <c r="B111" s="32"/>
      <c r="C111" s="33"/>
      <c r="D111" s="33"/>
      <c r="E111" s="278" t="str">
        <f>E7</f>
        <v>VÝMĚNA NÁŠLAPNÝCH VRSTEV, VÝMALBA S VÝMĚNA DVEŘÍ V ZŠ A MŠ V KOPŘIVNICI</v>
      </c>
      <c r="F111" s="279"/>
      <c r="G111" s="279"/>
      <c r="H111" s="279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2:12" s="1" customFormat="1" ht="12" customHeight="1">
      <c r="B112" s="18"/>
      <c r="C112" s="26" t="s">
        <v>129</v>
      </c>
      <c r="D112" s="19"/>
      <c r="E112" s="19"/>
      <c r="F112" s="19"/>
      <c r="G112" s="19"/>
      <c r="H112" s="19"/>
      <c r="I112" s="19"/>
      <c r="J112" s="19"/>
      <c r="K112" s="19"/>
      <c r="L112" s="17"/>
    </row>
    <row r="113" spans="1:31" s="2" customFormat="1" ht="16.5" customHeight="1">
      <c r="A113" s="31"/>
      <c r="B113" s="32"/>
      <c r="C113" s="33"/>
      <c r="D113" s="33"/>
      <c r="E113" s="278" t="s">
        <v>402</v>
      </c>
      <c r="F113" s="280"/>
      <c r="G113" s="280"/>
      <c r="H113" s="280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131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3"/>
      <c r="D115" s="33"/>
      <c r="E115" s="231" t="str">
        <f>E11</f>
        <v>03-01 - Žabičky</v>
      </c>
      <c r="F115" s="280"/>
      <c r="G115" s="280"/>
      <c r="H115" s="280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20</v>
      </c>
      <c r="D117" s="33"/>
      <c r="E117" s="33"/>
      <c r="F117" s="24" t="str">
        <f>F14</f>
        <v xml:space="preserve"> </v>
      </c>
      <c r="G117" s="33"/>
      <c r="H117" s="33"/>
      <c r="I117" s="26" t="s">
        <v>22</v>
      </c>
      <c r="J117" s="63" t="str">
        <f>IF(J14="","",J14)</f>
        <v>27. 3. 2024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5.2" customHeight="1">
      <c r="A119" s="31"/>
      <c r="B119" s="32"/>
      <c r="C119" s="26" t="s">
        <v>24</v>
      </c>
      <c r="D119" s="33"/>
      <c r="E119" s="33"/>
      <c r="F119" s="24" t="str">
        <f>E17</f>
        <v>Město Kopřivnice</v>
      </c>
      <c r="G119" s="33"/>
      <c r="H119" s="33"/>
      <c r="I119" s="26" t="s">
        <v>30</v>
      </c>
      <c r="J119" s="29" t="str">
        <f>E23</f>
        <v>Ing. Jan Stuchlík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5.2" customHeight="1">
      <c r="A120" s="31"/>
      <c r="B120" s="32"/>
      <c r="C120" s="26" t="s">
        <v>28</v>
      </c>
      <c r="D120" s="33"/>
      <c r="E120" s="33"/>
      <c r="F120" s="24" t="str">
        <f>IF(E20="","",E20)</f>
        <v>Vyplň údaj</v>
      </c>
      <c r="G120" s="33"/>
      <c r="H120" s="33"/>
      <c r="I120" s="26" t="s">
        <v>33</v>
      </c>
      <c r="J120" s="29" t="str">
        <f>E26</f>
        <v>Ladislav Pekárek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0.3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0" customFormat="1" ht="29.25" customHeight="1">
      <c r="A122" s="156"/>
      <c r="B122" s="157"/>
      <c r="C122" s="158" t="s">
        <v>142</v>
      </c>
      <c r="D122" s="159" t="s">
        <v>62</v>
      </c>
      <c r="E122" s="159" t="s">
        <v>58</v>
      </c>
      <c r="F122" s="159" t="s">
        <v>59</v>
      </c>
      <c r="G122" s="159" t="s">
        <v>143</v>
      </c>
      <c r="H122" s="159" t="s">
        <v>144</v>
      </c>
      <c r="I122" s="159" t="s">
        <v>145</v>
      </c>
      <c r="J122" s="159" t="s">
        <v>135</v>
      </c>
      <c r="K122" s="160" t="s">
        <v>146</v>
      </c>
      <c r="L122" s="161"/>
      <c r="M122" s="72" t="s">
        <v>1</v>
      </c>
      <c r="N122" s="73" t="s">
        <v>41</v>
      </c>
      <c r="O122" s="73" t="s">
        <v>147</v>
      </c>
      <c r="P122" s="73" t="s">
        <v>148</v>
      </c>
      <c r="Q122" s="73" t="s">
        <v>149</v>
      </c>
      <c r="R122" s="73" t="s">
        <v>150</v>
      </c>
      <c r="S122" s="73" t="s">
        <v>151</v>
      </c>
      <c r="T122" s="74" t="s">
        <v>152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9" customHeight="1">
      <c r="A123" s="31"/>
      <c r="B123" s="32"/>
      <c r="C123" s="79" t="s">
        <v>153</v>
      </c>
      <c r="D123" s="33"/>
      <c r="E123" s="33"/>
      <c r="F123" s="33"/>
      <c r="G123" s="33"/>
      <c r="H123" s="33"/>
      <c r="I123" s="33"/>
      <c r="J123" s="162">
        <f>BK123</f>
        <v>0</v>
      </c>
      <c r="K123" s="33"/>
      <c r="L123" s="36"/>
      <c r="M123" s="75"/>
      <c r="N123" s="163"/>
      <c r="O123" s="76"/>
      <c r="P123" s="164">
        <f>P124+P134+P137</f>
        <v>0</v>
      </c>
      <c r="Q123" s="76"/>
      <c r="R123" s="164">
        <f>R124+R134+R137</f>
        <v>0.2555993</v>
      </c>
      <c r="S123" s="76"/>
      <c r="T123" s="165">
        <f>T124+T134+T137</f>
        <v>0.07861000000000001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4" t="s">
        <v>76</v>
      </c>
      <c r="AU123" s="14" t="s">
        <v>137</v>
      </c>
      <c r="BK123" s="166">
        <f>BK124+BK134+BK137</f>
        <v>0</v>
      </c>
    </row>
    <row r="124" spans="2:63" s="11" customFormat="1" ht="25.9" customHeight="1">
      <c r="B124" s="167"/>
      <c r="C124" s="168"/>
      <c r="D124" s="169" t="s">
        <v>76</v>
      </c>
      <c r="E124" s="170" t="s">
        <v>154</v>
      </c>
      <c r="F124" s="170" t="s">
        <v>155</v>
      </c>
      <c r="G124" s="168"/>
      <c r="H124" s="168"/>
      <c r="I124" s="171"/>
      <c r="J124" s="172">
        <f>BK124</f>
        <v>0</v>
      </c>
      <c r="K124" s="168"/>
      <c r="L124" s="173"/>
      <c r="M124" s="174"/>
      <c r="N124" s="175"/>
      <c r="O124" s="175"/>
      <c r="P124" s="176">
        <f>SUM(P125:P133)</f>
        <v>0</v>
      </c>
      <c r="Q124" s="175"/>
      <c r="R124" s="176">
        <f>SUM(R125:R133)</f>
        <v>0</v>
      </c>
      <c r="S124" s="175"/>
      <c r="T124" s="177">
        <f>SUM(T125:T133)</f>
        <v>0</v>
      </c>
      <c r="AR124" s="178" t="s">
        <v>84</v>
      </c>
      <c r="AT124" s="179" t="s">
        <v>76</v>
      </c>
      <c r="AU124" s="179" t="s">
        <v>77</v>
      </c>
      <c r="AY124" s="178" t="s">
        <v>156</v>
      </c>
      <c r="BK124" s="180">
        <f>SUM(BK125:BK133)</f>
        <v>0</v>
      </c>
    </row>
    <row r="125" spans="1:65" s="2" customFormat="1" ht="37.9" customHeight="1">
      <c r="A125" s="31"/>
      <c r="B125" s="32"/>
      <c r="C125" s="181" t="s">
        <v>84</v>
      </c>
      <c r="D125" s="181" t="s">
        <v>157</v>
      </c>
      <c r="E125" s="182" t="s">
        <v>158</v>
      </c>
      <c r="F125" s="183" t="s">
        <v>159</v>
      </c>
      <c r="G125" s="184" t="s">
        <v>160</v>
      </c>
      <c r="H125" s="185">
        <v>0.079</v>
      </c>
      <c r="I125" s="186"/>
      <c r="J125" s="187">
        <f>ROUND(I125*H125,2)</f>
        <v>0</v>
      </c>
      <c r="K125" s="183" t="s">
        <v>161</v>
      </c>
      <c r="L125" s="36"/>
      <c r="M125" s="188" t="s">
        <v>1</v>
      </c>
      <c r="N125" s="189" t="s">
        <v>42</v>
      </c>
      <c r="O125" s="68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2" t="s">
        <v>162</v>
      </c>
      <c r="AT125" s="192" t="s">
        <v>157</v>
      </c>
      <c r="AU125" s="192" t="s">
        <v>84</v>
      </c>
      <c r="AY125" s="14" t="s">
        <v>156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4" t="s">
        <v>84</v>
      </c>
      <c r="BK125" s="193">
        <f>ROUND(I125*H125,2)</f>
        <v>0</v>
      </c>
      <c r="BL125" s="14" t="s">
        <v>162</v>
      </c>
      <c r="BM125" s="192" t="s">
        <v>404</v>
      </c>
    </row>
    <row r="126" spans="1:47" s="2" customFormat="1" ht="11.25">
      <c r="A126" s="31"/>
      <c r="B126" s="32"/>
      <c r="C126" s="33"/>
      <c r="D126" s="194" t="s">
        <v>164</v>
      </c>
      <c r="E126" s="33"/>
      <c r="F126" s="195" t="s">
        <v>165</v>
      </c>
      <c r="G126" s="33"/>
      <c r="H126" s="33"/>
      <c r="I126" s="196"/>
      <c r="J126" s="33"/>
      <c r="K126" s="33"/>
      <c r="L126" s="36"/>
      <c r="M126" s="197"/>
      <c r="N126" s="198"/>
      <c r="O126" s="68"/>
      <c r="P126" s="68"/>
      <c r="Q126" s="68"/>
      <c r="R126" s="68"/>
      <c r="S126" s="68"/>
      <c r="T126" s="69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4" t="s">
        <v>164</v>
      </c>
      <c r="AU126" s="14" t="s">
        <v>84</v>
      </c>
    </row>
    <row r="127" spans="1:65" s="2" customFormat="1" ht="33" customHeight="1">
      <c r="A127" s="31"/>
      <c r="B127" s="32"/>
      <c r="C127" s="181" t="s">
        <v>86</v>
      </c>
      <c r="D127" s="181" t="s">
        <v>157</v>
      </c>
      <c r="E127" s="182" t="s">
        <v>166</v>
      </c>
      <c r="F127" s="183" t="s">
        <v>167</v>
      </c>
      <c r="G127" s="184" t="s">
        <v>160</v>
      </c>
      <c r="H127" s="185">
        <v>0.079</v>
      </c>
      <c r="I127" s="186"/>
      <c r="J127" s="187">
        <f>ROUND(I127*H127,2)</f>
        <v>0</v>
      </c>
      <c r="K127" s="183" t="s">
        <v>161</v>
      </c>
      <c r="L127" s="36"/>
      <c r="M127" s="188" t="s">
        <v>1</v>
      </c>
      <c r="N127" s="189" t="s">
        <v>42</v>
      </c>
      <c r="O127" s="68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2" t="s">
        <v>162</v>
      </c>
      <c r="AT127" s="192" t="s">
        <v>157</v>
      </c>
      <c r="AU127" s="192" t="s">
        <v>84</v>
      </c>
      <c r="AY127" s="14" t="s">
        <v>156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4" t="s">
        <v>84</v>
      </c>
      <c r="BK127" s="193">
        <f>ROUND(I127*H127,2)</f>
        <v>0</v>
      </c>
      <c r="BL127" s="14" t="s">
        <v>162</v>
      </c>
      <c r="BM127" s="192" t="s">
        <v>405</v>
      </c>
    </row>
    <row r="128" spans="1:47" s="2" customFormat="1" ht="11.25">
      <c r="A128" s="31"/>
      <c r="B128" s="32"/>
      <c r="C128" s="33"/>
      <c r="D128" s="194" t="s">
        <v>164</v>
      </c>
      <c r="E128" s="33"/>
      <c r="F128" s="195" t="s">
        <v>169</v>
      </c>
      <c r="G128" s="33"/>
      <c r="H128" s="33"/>
      <c r="I128" s="196"/>
      <c r="J128" s="33"/>
      <c r="K128" s="33"/>
      <c r="L128" s="36"/>
      <c r="M128" s="197"/>
      <c r="N128" s="198"/>
      <c r="O128" s="68"/>
      <c r="P128" s="68"/>
      <c r="Q128" s="68"/>
      <c r="R128" s="68"/>
      <c r="S128" s="68"/>
      <c r="T128" s="69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4" t="s">
        <v>164</v>
      </c>
      <c r="AU128" s="14" t="s">
        <v>84</v>
      </c>
    </row>
    <row r="129" spans="1:65" s="2" customFormat="1" ht="44.25" customHeight="1">
      <c r="A129" s="31"/>
      <c r="B129" s="32"/>
      <c r="C129" s="181" t="s">
        <v>170</v>
      </c>
      <c r="D129" s="181" t="s">
        <v>157</v>
      </c>
      <c r="E129" s="182" t="s">
        <v>171</v>
      </c>
      <c r="F129" s="183" t="s">
        <v>172</v>
      </c>
      <c r="G129" s="184" t="s">
        <v>160</v>
      </c>
      <c r="H129" s="185">
        <v>1.106</v>
      </c>
      <c r="I129" s="186"/>
      <c r="J129" s="187">
        <f>ROUND(I129*H129,2)</f>
        <v>0</v>
      </c>
      <c r="K129" s="183" t="s">
        <v>161</v>
      </c>
      <c r="L129" s="36"/>
      <c r="M129" s="188" t="s">
        <v>1</v>
      </c>
      <c r="N129" s="189" t="s">
        <v>42</v>
      </c>
      <c r="O129" s="68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2" t="s">
        <v>162</v>
      </c>
      <c r="AT129" s="192" t="s">
        <v>157</v>
      </c>
      <c r="AU129" s="192" t="s">
        <v>84</v>
      </c>
      <c r="AY129" s="14" t="s">
        <v>156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4" t="s">
        <v>84</v>
      </c>
      <c r="BK129" s="193">
        <f>ROUND(I129*H129,2)</f>
        <v>0</v>
      </c>
      <c r="BL129" s="14" t="s">
        <v>162</v>
      </c>
      <c r="BM129" s="192" t="s">
        <v>406</v>
      </c>
    </row>
    <row r="130" spans="1:47" s="2" customFormat="1" ht="11.25">
      <c r="A130" s="31"/>
      <c r="B130" s="32"/>
      <c r="C130" s="33"/>
      <c r="D130" s="194" t="s">
        <v>164</v>
      </c>
      <c r="E130" s="33"/>
      <c r="F130" s="195" t="s">
        <v>174</v>
      </c>
      <c r="G130" s="33"/>
      <c r="H130" s="33"/>
      <c r="I130" s="196"/>
      <c r="J130" s="33"/>
      <c r="K130" s="33"/>
      <c r="L130" s="36"/>
      <c r="M130" s="197"/>
      <c r="N130" s="198"/>
      <c r="O130" s="68"/>
      <c r="P130" s="68"/>
      <c r="Q130" s="68"/>
      <c r="R130" s="68"/>
      <c r="S130" s="68"/>
      <c r="T130" s="69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4" t="s">
        <v>164</v>
      </c>
      <c r="AU130" s="14" t="s">
        <v>84</v>
      </c>
    </row>
    <row r="131" spans="2:51" s="12" customFormat="1" ht="11.25">
      <c r="B131" s="199"/>
      <c r="C131" s="200"/>
      <c r="D131" s="201" t="s">
        <v>175</v>
      </c>
      <c r="E131" s="200"/>
      <c r="F131" s="202" t="s">
        <v>407</v>
      </c>
      <c r="G131" s="200"/>
      <c r="H131" s="203">
        <v>1.106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175</v>
      </c>
      <c r="AU131" s="209" t="s">
        <v>84</v>
      </c>
      <c r="AV131" s="12" t="s">
        <v>86</v>
      </c>
      <c r="AW131" s="12" t="s">
        <v>4</v>
      </c>
      <c r="AX131" s="12" t="s">
        <v>84</v>
      </c>
      <c r="AY131" s="209" t="s">
        <v>156</v>
      </c>
    </row>
    <row r="132" spans="1:65" s="2" customFormat="1" ht="44.25" customHeight="1">
      <c r="A132" s="31"/>
      <c r="B132" s="32"/>
      <c r="C132" s="181" t="s">
        <v>162</v>
      </c>
      <c r="D132" s="181" t="s">
        <v>157</v>
      </c>
      <c r="E132" s="182" t="s">
        <v>177</v>
      </c>
      <c r="F132" s="183" t="s">
        <v>178</v>
      </c>
      <c r="G132" s="184" t="s">
        <v>160</v>
      </c>
      <c r="H132" s="185">
        <v>0.079</v>
      </c>
      <c r="I132" s="186"/>
      <c r="J132" s="187">
        <f>ROUND(I132*H132,2)</f>
        <v>0</v>
      </c>
      <c r="K132" s="183" t="s">
        <v>161</v>
      </c>
      <c r="L132" s="36"/>
      <c r="M132" s="188" t="s">
        <v>1</v>
      </c>
      <c r="N132" s="189" t="s">
        <v>42</v>
      </c>
      <c r="O132" s="68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2" t="s">
        <v>162</v>
      </c>
      <c r="AT132" s="192" t="s">
        <v>157</v>
      </c>
      <c r="AU132" s="192" t="s">
        <v>84</v>
      </c>
      <c r="AY132" s="14" t="s">
        <v>156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4" t="s">
        <v>84</v>
      </c>
      <c r="BK132" s="193">
        <f>ROUND(I132*H132,2)</f>
        <v>0</v>
      </c>
      <c r="BL132" s="14" t="s">
        <v>162</v>
      </c>
      <c r="BM132" s="192" t="s">
        <v>408</v>
      </c>
    </row>
    <row r="133" spans="1:47" s="2" customFormat="1" ht="11.25">
      <c r="A133" s="31"/>
      <c r="B133" s="32"/>
      <c r="C133" s="33"/>
      <c r="D133" s="194" t="s">
        <v>164</v>
      </c>
      <c r="E133" s="33"/>
      <c r="F133" s="195" t="s">
        <v>180</v>
      </c>
      <c r="G133" s="33"/>
      <c r="H133" s="33"/>
      <c r="I133" s="196"/>
      <c r="J133" s="33"/>
      <c r="K133" s="33"/>
      <c r="L133" s="36"/>
      <c r="M133" s="197"/>
      <c r="N133" s="198"/>
      <c r="O133" s="68"/>
      <c r="P133" s="68"/>
      <c r="Q133" s="68"/>
      <c r="R133" s="68"/>
      <c r="S133" s="68"/>
      <c r="T133" s="69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4" t="s">
        <v>164</v>
      </c>
      <c r="AU133" s="14" t="s">
        <v>84</v>
      </c>
    </row>
    <row r="134" spans="2:63" s="11" customFormat="1" ht="25.9" customHeight="1">
      <c r="B134" s="167"/>
      <c r="C134" s="168"/>
      <c r="D134" s="169" t="s">
        <v>76</v>
      </c>
      <c r="E134" s="170" t="s">
        <v>181</v>
      </c>
      <c r="F134" s="170" t="s">
        <v>182</v>
      </c>
      <c r="G134" s="168"/>
      <c r="H134" s="168"/>
      <c r="I134" s="171"/>
      <c r="J134" s="172">
        <f>BK134</f>
        <v>0</v>
      </c>
      <c r="K134" s="168"/>
      <c r="L134" s="173"/>
      <c r="M134" s="174"/>
      <c r="N134" s="175"/>
      <c r="O134" s="175"/>
      <c r="P134" s="176">
        <f>SUM(P135:P136)</f>
        <v>0</v>
      </c>
      <c r="Q134" s="175"/>
      <c r="R134" s="176">
        <f>SUM(R135:R136)</f>
        <v>0</v>
      </c>
      <c r="S134" s="175"/>
      <c r="T134" s="177">
        <f>SUM(T135:T136)</f>
        <v>0.001</v>
      </c>
      <c r="AR134" s="178" t="s">
        <v>86</v>
      </c>
      <c r="AT134" s="179" t="s">
        <v>76</v>
      </c>
      <c r="AU134" s="179" t="s">
        <v>77</v>
      </c>
      <c r="AY134" s="178" t="s">
        <v>156</v>
      </c>
      <c r="BK134" s="180">
        <f>SUM(BK135:BK136)</f>
        <v>0</v>
      </c>
    </row>
    <row r="135" spans="1:65" s="2" customFormat="1" ht="24.2" customHeight="1">
      <c r="A135" s="31"/>
      <c r="B135" s="32"/>
      <c r="C135" s="181" t="s">
        <v>183</v>
      </c>
      <c r="D135" s="181" t="s">
        <v>157</v>
      </c>
      <c r="E135" s="182" t="s">
        <v>184</v>
      </c>
      <c r="F135" s="183" t="s">
        <v>185</v>
      </c>
      <c r="G135" s="184" t="s">
        <v>186</v>
      </c>
      <c r="H135" s="185">
        <v>1</v>
      </c>
      <c r="I135" s="186"/>
      <c r="J135" s="187">
        <f>ROUND(I135*H135,2)</f>
        <v>0</v>
      </c>
      <c r="K135" s="183" t="s">
        <v>161</v>
      </c>
      <c r="L135" s="36"/>
      <c r="M135" s="188" t="s">
        <v>1</v>
      </c>
      <c r="N135" s="189" t="s">
        <v>42</v>
      </c>
      <c r="O135" s="68"/>
      <c r="P135" s="190">
        <f>O135*H135</f>
        <v>0</v>
      </c>
      <c r="Q135" s="190">
        <v>0</v>
      </c>
      <c r="R135" s="190">
        <f>Q135*H135</f>
        <v>0</v>
      </c>
      <c r="S135" s="190">
        <v>0.001</v>
      </c>
      <c r="T135" s="191">
        <f>S135*H135</f>
        <v>0.001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2" t="s">
        <v>187</v>
      </c>
      <c r="AT135" s="192" t="s">
        <v>157</v>
      </c>
      <c r="AU135" s="192" t="s">
        <v>84</v>
      </c>
      <c r="AY135" s="14" t="s">
        <v>156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4" t="s">
        <v>84</v>
      </c>
      <c r="BK135" s="193">
        <f>ROUND(I135*H135,2)</f>
        <v>0</v>
      </c>
      <c r="BL135" s="14" t="s">
        <v>187</v>
      </c>
      <c r="BM135" s="192" t="s">
        <v>409</v>
      </c>
    </row>
    <row r="136" spans="1:47" s="2" customFormat="1" ht="11.25">
      <c r="A136" s="31"/>
      <c r="B136" s="32"/>
      <c r="C136" s="33"/>
      <c r="D136" s="194" t="s">
        <v>164</v>
      </c>
      <c r="E136" s="33"/>
      <c r="F136" s="195" t="s">
        <v>189</v>
      </c>
      <c r="G136" s="33"/>
      <c r="H136" s="33"/>
      <c r="I136" s="196"/>
      <c r="J136" s="33"/>
      <c r="K136" s="33"/>
      <c r="L136" s="36"/>
      <c r="M136" s="197"/>
      <c r="N136" s="198"/>
      <c r="O136" s="68"/>
      <c r="P136" s="68"/>
      <c r="Q136" s="68"/>
      <c r="R136" s="68"/>
      <c r="S136" s="68"/>
      <c r="T136" s="69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4" t="s">
        <v>164</v>
      </c>
      <c r="AU136" s="14" t="s">
        <v>84</v>
      </c>
    </row>
    <row r="137" spans="2:63" s="11" customFormat="1" ht="25.9" customHeight="1">
      <c r="B137" s="167"/>
      <c r="C137" s="168"/>
      <c r="D137" s="169" t="s">
        <v>76</v>
      </c>
      <c r="E137" s="170" t="s">
        <v>195</v>
      </c>
      <c r="F137" s="170" t="s">
        <v>196</v>
      </c>
      <c r="G137" s="168"/>
      <c r="H137" s="168"/>
      <c r="I137" s="171"/>
      <c r="J137" s="172">
        <f>BK137</f>
        <v>0</v>
      </c>
      <c r="K137" s="168"/>
      <c r="L137" s="173"/>
      <c r="M137" s="174"/>
      <c r="N137" s="175"/>
      <c r="O137" s="175"/>
      <c r="P137" s="176">
        <f>SUM(P138:P161)</f>
        <v>0</v>
      </c>
      <c r="Q137" s="175"/>
      <c r="R137" s="176">
        <f>SUM(R138:R161)</f>
        <v>0.2555993</v>
      </c>
      <c r="S137" s="175"/>
      <c r="T137" s="177">
        <f>SUM(T138:T161)</f>
        <v>0.07761000000000001</v>
      </c>
      <c r="AR137" s="178" t="s">
        <v>86</v>
      </c>
      <c r="AT137" s="179" t="s">
        <v>76</v>
      </c>
      <c r="AU137" s="179" t="s">
        <v>77</v>
      </c>
      <c r="AY137" s="178" t="s">
        <v>156</v>
      </c>
      <c r="BK137" s="180">
        <f>SUM(BK138:BK161)</f>
        <v>0</v>
      </c>
    </row>
    <row r="138" spans="1:65" s="2" customFormat="1" ht="33" customHeight="1">
      <c r="A138" s="31"/>
      <c r="B138" s="32"/>
      <c r="C138" s="181" t="s">
        <v>190</v>
      </c>
      <c r="D138" s="181" t="s">
        <v>157</v>
      </c>
      <c r="E138" s="182" t="s">
        <v>198</v>
      </c>
      <c r="F138" s="183" t="s">
        <v>199</v>
      </c>
      <c r="G138" s="184" t="s">
        <v>200</v>
      </c>
      <c r="H138" s="185">
        <v>23.5</v>
      </c>
      <c r="I138" s="186"/>
      <c r="J138" s="187">
        <f>ROUND(I138*H138,2)</f>
        <v>0</v>
      </c>
      <c r="K138" s="183" t="s">
        <v>161</v>
      </c>
      <c r="L138" s="36"/>
      <c r="M138" s="188" t="s">
        <v>1</v>
      </c>
      <c r="N138" s="189" t="s">
        <v>42</v>
      </c>
      <c r="O138" s="68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2" t="s">
        <v>187</v>
      </c>
      <c r="AT138" s="192" t="s">
        <v>157</v>
      </c>
      <c r="AU138" s="192" t="s">
        <v>84</v>
      </c>
      <c r="AY138" s="14" t="s">
        <v>156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4" t="s">
        <v>84</v>
      </c>
      <c r="BK138" s="193">
        <f>ROUND(I138*H138,2)</f>
        <v>0</v>
      </c>
      <c r="BL138" s="14" t="s">
        <v>187</v>
      </c>
      <c r="BM138" s="192" t="s">
        <v>410</v>
      </c>
    </row>
    <row r="139" spans="1:47" s="2" customFormat="1" ht="11.25">
      <c r="A139" s="31"/>
      <c r="B139" s="32"/>
      <c r="C139" s="33"/>
      <c r="D139" s="194" t="s">
        <v>164</v>
      </c>
      <c r="E139" s="33"/>
      <c r="F139" s="195" t="s">
        <v>202</v>
      </c>
      <c r="G139" s="33"/>
      <c r="H139" s="33"/>
      <c r="I139" s="196"/>
      <c r="J139" s="33"/>
      <c r="K139" s="33"/>
      <c r="L139" s="36"/>
      <c r="M139" s="197"/>
      <c r="N139" s="198"/>
      <c r="O139" s="68"/>
      <c r="P139" s="68"/>
      <c r="Q139" s="68"/>
      <c r="R139" s="68"/>
      <c r="S139" s="68"/>
      <c r="T139" s="69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4" t="s">
        <v>164</v>
      </c>
      <c r="AU139" s="14" t="s">
        <v>84</v>
      </c>
    </row>
    <row r="140" spans="1:65" s="2" customFormat="1" ht="24.2" customHeight="1">
      <c r="A140" s="31"/>
      <c r="B140" s="32"/>
      <c r="C140" s="181" t="s">
        <v>197</v>
      </c>
      <c r="D140" s="181" t="s">
        <v>157</v>
      </c>
      <c r="E140" s="182" t="s">
        <v>204</v>
      </c>
      <c r="F140" s="183" t="s">
        <v>205</v>
      </c>
      <c r="G140" s="184" t="s">
        <v>200</v>
      </c>
      <c r="H140" s="185">
        <v>23.5</v>
      </c>
      <c r="I140" s="186"/>
      <c r="J140" s="187">
        <f>ROUND(I140*H140,2)</f>
        <v>0</v>
      </c>
      <c r="K140" s="183" t="s">
        <v>161</v>
      </c>
      <c r="L140" s="36"/>
      <c r="M140" s="188" t="s">
        <v>1</v>
      </c>
      <c r="N140" s="189" t="s">
        <v>42</v>
      </c>
      <c r="O140" s="68"/>
      <c r="P140" s="190">
        <f>O140*H140</f>
        <v>0</v>
      </c>
      <c r="Q140" s="190">
        <v>3E-05</v>
      </c>
      <c r="R140" s="190">
        <f>Q140*H140</f>
        <v>0.000705</v>
      </c>
      <c r="S140" s="190">
        <v>0</v>
      </c>
      <c r="T140" s="191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2" t="s">
        <v>187</v>
      </c>
      <c r="AT140" s="192" t="s">
        <v>157</v>
      </c>
      <c r="AU140" s="192" t="s">
        <v>84</v>
      </c>
      <c r="AY140" s="14" t="s">
        <v>156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4" t="s">
        <v>84</v>
      </c>
      <c r="BK140" s="193">
        <f>ROUND(I140*H140,2)</f>
        <v>0</v>
      </c>
      <c r="BL140" s="14" t="s">
        <v>187</v>
      </c>
      <c r="BM140" s="192" t="s">
        <v>411</v>
      </c>
    </row>
    <row r="141" spans="1:47" s="2" customFormat="1" ht="11.25">
      <c r="A141" s="31"/>
      <c r="B141" s="32"/>
      <c r="C141" s="33"/>
      <c r="D141" s="194" t="s">
        <v>164</v>
      </c>
      <c r="E141" s="33"/>
      <c r="F141" s="195" t="s">
        <v>207</v>
      </c>
      <c r="G141" s="33"/>
      <c r="H141" s="33"/>
      <c r="I141" s="196"/>
      <c r="J141" s="33"/>
      <c r="K141" s="33"/>
      <c r="L141" s="36"/>
      <c r="M141" s="197"/>
      <c r="N141" s="198"/>
      <c r="O141" s="68"/>
      <c r="P141" s="68"/>
      <c r="Q141" s="68"/>
      <c r="R141" s="68"/>
      <c r="S141" s="68"/>
      <c r="T141" s="69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4" t="s">
        <v>164</v>
      </c>
      <c r="AU141" s="14" t="s">
        <v>84</v>
      </c>
    </row>
    <row r="142" spans="1:65" s="2" customFormat="1" ht="37.9" customHeight="1">
      <c r="A142" s="31"/>
      <c r="B142" s="32"/>
      <c r="C142" s="181" t="s">
        <v>203</v>
      </c>
      <c r="D142" s="181" t="s">
        <v>157</v>
      </c>
      <c r="E142" s="182" t="s">
        <v>209</v>
      </c>
      <c r="F142" s="183" t="s">
        <v>210</v>
      </c>
      <c r="G142" s="184" t="s">
        <v>200</v>
      </c>
      <c r="H142" s="185">
        <v>23.5</v>
      </c>
      <c r="I142" s="186"/>
      <c r="J142" s="187">
        <f>ROUND(I142*H142,2)</f>
        <v>0</v>
      </c>
      <c r="K142" s="183" t="s">
        <v>161</v>
      </c>
      <c r="L142" s="36"/>
      <c r="M142" s="188" t="s">
        <v>1</v>
      </c>
      <c r="N142" s="189" t="s">
        <v>42</v>
      </c>
      <c r="O142" s="68"/>
      <c r="P142" s="190">
        <f>O142*H142</f>
        <v>0</v>
      </c>
      <c r="Q142" s="190">
        <v>0.00758</v>
      </c>
      <c r="R142" s="190">
        <f>Q142*H142</f>
        <v>0.17813</v>
      </c>
      <c r="S142" s="190">
        <v>0</v>
      </c>
      <c r="T142" s="191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2" t="s">
        <v>187</v>
      </c>
      <c r="AT142" s="192" t="s">
        <v>157</v>
      </c>
      <c r="AU142" s="192" t="s">
        <v>84</v>
      </c>
      <c r="AY142" s="14" t="s">
        <v>156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4" t="s">
        <v>84</v>
      </c>
      <c r="BK142" s="193">
        <f>ROUND(I142*H142,2)</f>
        <v>0</v>
      </c>
      <c r="BL142" s="14" t="s">
        <v>187</v>
      </c>
      <c r="BM142" s="192" t="s">
        <v>412</v>
      </c>
    </row>
    <row r="143" spans="1:47" s="2" customFormat="1" ht="11.25">
      <c r="A143" s="31"/>
      <c r="B143" s="32"/>
      <c r="C143" s="33"/>
      <c r="D143" s="194" t="s">
        <v>164</v>
      </c>
      <c r="E143" s="33"/>
      <c r="F143" s="195" t="s">
        <v>212</v>
      </c>
      <c r="G143" s="33"/>
      <c r="H143" s="33"/>
      <c r="I143" s="196"/>
      <c r="J143" s="33"/>
      <c r="K143" s="33"/>
      <c r="L143" s="36"/>
      <c r="M143" s="197"/>
      <c r="N143" s="198"/>
      <c r="O143" s="68"/>
      <c r="P143" s="68"/>
      <c r="Q143" s="68"/>
      <c r="R143" s="68"/>
      <c r="S143" s="68"/>
      <c r="T143" s="69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4" t="s">
        <v>164</v>
      </c>
      <c r="AU143" s="14" t="s">
        <v>84</v>
      </c>
    </row>
    <row r="144" spans="1:65" s="2" customFormat="1" ht="24.2" customHeight="1">
      <c r="A144" s="31"/>
      <c r="B144" s="32"/>
      <c r="C144" s="181" t="s">
        <v>208</v>
      </c>
      <c r="D144" s="181" t="s">
        <v>157</v>
      </c>
      <c r="E144" s="182" t="s">
        <v>214</v>
      </c>
      <c r="F144" s="183" t="s">
        <v>215</v>
      </c>
      <c r="G144" s="184" t="s">
        <v>200</v>
      </c>
      <c r="H144" s="185">
        <v>23.5</v>
      </c>
      <c r="I144" s="186"/>
      <c r="J144" s="187">
        <f>ROUND(I144*H144,2)</f>
        <v>0</v>
      </c>
      <c r="K144" s="183" t="s">
        <v>161</v>
      </c>
      <c r="L144" s="36"/>
      <c r="M144" s="188" t="s">
        <v>1</v>
      </c>
      <c r="N144" s="189" t="s">
        <v>42</v>
      </c>
      <c r="O144" s="68"/>
      <c r="P144" s="190">
        <f>O144*H144</f>
        <v>0</v>
      </c>
      <c r="Q144" s="190">
        <v>0</v>
      </c>
      <c r="R144" s="190">
        <f>Q144*H144</f>
        <v>0</v>
      </c>
      <c r="S144" s="190">
        <v>0.003</v>
      </c>
      <c r="T144" s="191">
        <f>S144*H144</f>
        <v>0.07050000000000001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2" t="s">
        <v>187</v>
      </c>
      <c r="AT144" s="192" t="s">
        <v>157</v>
      </c>
      <c r="AU144" s="192" t="s">
        <v>84</v>
      </c>
      <c r="AY144" s="14" t="s">
        <v>156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4" t="s">
        <v>84</v>
      </c>
      <c r="BK144" s="193">
        <f>ROUND(I144*H144,2)</f>
        <v>0</v>
      </c>
      <c r="BL144" s="14" t="s">
        <v>187</v>
      </c>
      <c r="BM144" s="192" t="s">
        <v>413</v>
      </c>
    </row>
    <row r="145" spans="1:47" s="2" customFormat="1" ht="11.25">
      <c r="A145" s="31"/>
      <c r="B145" s="32"/>
      <c r="C145" s="33"/>
      <c r="D145" s="194" t="s">
        <v>164</v>
      </c>
      <c r="E145" s="33"/>
      <c r="F145" s="195" t="s">
        <v>217</v>
      </c>
      <c r="G145" s="33"/>
      <c r="H145" s="33"/>
      <c r="I145" s="196"/>
      <c r="J145" s="33"/>
      <c r="K145" s="33"/>
      <c r="L145" s="36"/>
      <c r="M145" s="197"/>
      <c r="N145" s="198"/>
      <c r="O145" s="68"/>
      <c r="P145" s="68"/>
      <c r="Q145" s="68"/>
      <c r="R145" s="68"/>
      <c r="S145" s="68"/>
      <c r="T145" s="69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4" t="s">
        <v>164</v>
      </c>
      <c r="AU145" s="14" t="s">
        <v>84</v>
      </c>
    </row>
    <row r="146" spans="1:65" s="2" customFormat="1" ht="24.2" customHeight="1">
      <c r="A146" s="31"/>
      <c r="B146" s="32"/>
      <c r="C146" s="181" t="s">
        <v>213</v>
      </c>
      <c r="D146" s="181" t="s">
        <v>157</v>
      </c>
      <c r="E146" s="182" t="s">
        <v>219</v>
      </c>
      <c r="F146" s="183" t="s">
        <v>220</v>
      </c>
      <c r="G146" s="184" t="s">
        <v>200</v>
      </c>
      <c r="H146" s="185">
        <v>23.5</v>
      </c>
      <c r="I146" s="186"/>
      <c r="J146" s="187">
        <f>ROUND(I146*H146,2)</f>
        <v>0</v>
      </c>
      <c r="K146" s="183" t="s">
        <v>161</v>
      </c>
      <c r="L146" s="36"/>
      <c r="M146" s="188" t="s">
        <v>1</v>
      </c>
      <c r="N146" s="189" t="s">
        <v>42</v>
      </c>
      <c r="O146" s="68"/>
      <c r="P146" s="190">
        <f>O146*H146</f>
        <v>0</v>
      </c>
      <c r="Q146" s="190">
        <v>0.0003</v>
      </c>
      <c r="R146" s="190">
        <f>Q146*H146</f>
        <v>0.007049999999999999</v>
      </c>
      <c r="S146" s="190">
        <v>0</v>
      </c>
      <c r="T146" s="191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2" t="s">
        <v>187</v>
      </c>
      <c r="AT146" s="192" t="s">
        <v>157</v>
      </c>
      <c r="AU146" s="192" t="s">
        <v>84</v>
      </c>
      <c r="AY146" s="14" t="s">
        <v>156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4" t="s">
        <v>84</v>
      </c>
      <c r="BK146" s="193">
        <f>ROUND(I146*H146,2)</f>
        <v>0</v>
      </c>
      <c r="BL146" s="14" t="s">
        <v>187</v>
      </c>
      <c r="BM146" s="192" t="s">
        <v>414</v>
      </c>
    </row>
    <row r="147" spans="1:47" s="2" customFormat="1" ht="11.25">
      <c r="A147" s="31"/>
      <c r="B147" s="32"/>
      <c r="C147" s="33"/>
      <c r="D147" s="194" t="s">
        <v>164</v>
      </c>
      <c r="E147" s="33"/>
      <c r="F147" s="195" t="s">
        <v>222</v>
      </c>
      <c r="G147" s="33"/>
      <c r="H147" s="33"/>
      <c r="I147" s="196"/>
      <c r="J147" s="33"/>
      <c r="K147" s="33"/>
      <c r="L147" s="36"/>
      <c r="M147" s="197"/>
      <c r="N147" s="198"/>
      <c r="O147" s="68"/>
      <c r="P147" s="68"/>
      <c r="Q147" s="68"/>
      <c r="R147" s="68"/>
      <c r="S147" s="68"/>
      <c r="T147" s="69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4" t="s">
        <v>164</v>
      </c>
      <c r="AU147" s="14" t="s">
        <v>84</v>
      </c>
    </row>
    <row r="148" spans="1:65" s="2" customFormat="1" ht="49.15" customHeight="1">
      <c r="A148" s="31"/>
      <c r="B148" s="32"/>
      <c r="C148" s="210" t="s">
        <v>218</v>
      </c>
      <c r="D148" s="210" t="s">
        <v>223</v>
      </c>
      <c r="E148" s="211" t="s">
        <v>224</v>
      </c>
      <c r="F148" s="212" t="s">
        <v>225</v>
      </c>
      <c r="G148" s="213" t="s">
        <v>200</v>
      </c>
      <c r="H148" s="214">
        <v>25.85</v>
      </c>
      <c r="I148" s="215"/>
      <c r="J148" s="216">
        <f>ROUND(I148*H148,2)</f>
        <v>0</v>
      </c>
      <c r="K148" s="212" t="s">
        <v>161</v>
      </c>
      <c r="L148" s="217"/>
      <c r="M148" s="218" t="s">
        <v>1</v>
      </c>
      <c r="N148" s="219" t="s">
        <v>42</v>
      </c>
      <c r="O148" s="68"/>
      <c r="P148" s="190">
        <f>O148*H148</f>
        <v>0</v>
      </c>
      <c r="Q148" s="190">
        <v>0.0026</v>
      </c>
      <c r="R148" s="190">
        <f>Q148*H148</f>
        <v>0.06721</v>
      </c>
      <c r="S148" s="190">
        <v>0</v>
      </c>
      <c r="T148" s="19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2" t="s">
        <v>226</v>
      </c>
      <c r="AT148" s="192" t="s">
        <v>223</v>
      </c>
      <c r="AU148" s="192" t="s">
        <v>84</v>
      </c>
      <c r="AY148" s="14" t="s">
        <v>156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4" t="s">
        <v>84</v>
      </c>
      <c r="BK148" s="193">
        <f>ROUND(I148*H148,2)</f>
        <v>0</v>
      </c>
      <c r="BL148" s="14" t="s">
        <v>187</v>
      </c>
      <c r="BM148" s="192" t="s">
        <v>415</v>
      </c>
    </row>
    <row r="149" spans="2:51" s="12" customFormat="1" ht="11.25">
      <c r="B149" s="199"/>
      <c r="C149" s="200"/>
      <c r="D149" s="201" t="s">
        <v>175</v>
      </c>
      <c r="E149" s="200"/>
      <c r="F149" s="202" t="s">
        <v>416</v>
      </c>
      <c r="G149" s="200"/>
      <c r="H149" s="203">
        <v>25.85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175</v>
      </c>
      <c r="AU149" s="209" t="s">
        <v>84</v>
      </c>
      <c r="AV149" s="12" t="s">
        <v>86</v>
      </c>
      <c r="AW149" s="12" t="s">
        <v>4</v>
      </c>
      <c r="AX149" s="12" t="s">
        <v>84</v>
      </c>
      <c r="AY149" s="209" t="s">
        <v>156</v>
      </c>
    </row>
    <row r="150" spans="1:65" s="2" customFormat="1" ht="21.75" customHeight="1">
      <c r="A150" s="31"/>
      <c r="B150" s="32"/>
      <c r="C150" s="181" t="s">
        <v>8</v>
      </c>
      <c r="D150" s="181" t="s">
        <v>157</v>
      </c>
      <c r="E150" s="182" t="s">
        <v>230</v>
      </c>
      <c r="F150" s="183" t="s">
        <v>231</v>
      </c>
      <c r="G150" s="184" t="s">
        <v>232</v>
      </c>
      <c r="H150" s="185">
        <v>23.7</v>
      </c>
      <c r="I150" s="186"/>
      <c r="J150" s="187">
        <f>ROUND(I150*H150,2)</f>
        <v>0</v>
      </c>
      <c r="K150" s="183" t="s">
        <v>161</v>
      </c>
      <c r="L150" s="36"/>
      <c r="M150" s="188" t="s">
        <v>1</v>
      </c>
      <c r="N150" s="189" t="s">
        <v>42</v>
      </c>
      <c r="O150" s="68"/>
      <c r="P150" s="190">
        <f>O150*H150</f>
        <v>0</v>
      </c>
      <c r="Q150" s="190">
        <v>0</v>
      </c>
      <c r="R150" s="190">
        <f>Q150*H150</f>
        <v>0</v>
      </c>
      <c r="S150" s="190">
        <v>0.0003</v>
      </c>
      <c r="T150" s="191">
        <f>S150*H150</f>
        <v>0.007109999999999999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2" t="s">
        <v>187</v>
      </c>
      <c r="AT150" s="192" t="s">
        <v>157</v>
      </c>
      <c r="AU150" s="192" t="s">
        <v>84</v>
      </c>
      <c r="AY150" s="14" t="s">
        <v>156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4" t="s">
        <v>84</v>
      </c>
      <c r="BK150" s="193">
        <f>ROUND(I150*H150,2)</f>
        <v>0</v>
      </c>
      <c r="BL150" s="14" t="s">
        <v>187</v>
      </c>
      <c r="BM150" s="192" t="s">
        <v>417</v>
      </c>
    </row>
    <row r="151" spans="1:47" s="2" customFormat="1" ht="11.25">
      <c r="A151" s="31"/>
      <c r="B151" s="32"/>
      <c r="C151" s="33"/>
      <c r="D151" s="194" t="s">
        <v>164</v>
      </c>
      <c r="E151" s="33"/>
      <c r="F151" s="195" t="s">
        <v>234</v>
      </c>
      <c r="G151" s="33"/>
      <c r="H151" s="33"/>
      <c r="I151" s="196"/>
      <c r="J151" s="33"/>
      <c r="K151" s="33"/>
      <c r="L151" s="36"/>
      <c r="M151" s="197"/>
      <c r="N151" s="198"/>
      <c r="O151" s="68"/>
      <c r="P151" s="68"/>
      <c r="Q151" s="68"/>
      <c r="R151" s="68"/>
      <c r="S151" s="68"/>
      <c r="T151" s="69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T151" s="14" t="s">
        <v>164</v>
      </c>
      <c r="AU151" s="14" t="s">
        <v>84</v>
      </c>
    </row>
    <row r="152" spans="1:65" s="2" customFormat="1" ht="16.5" customHeight="1">
      <c r="A152" s="31"/>
      <c r="B152" s="32"/>
      <c r="C152" s="181" t="s">
        <v>229</v>
      </c>
      <c r="D152" s="181" t="s">
        <v>157</v>
      </c>
      <c r="E152" s="182" t="s">
        <v>236</v>
      </c>
      <c r="F152" s="183" t="s">
        <v>237</v>
      </c>
      <c r="G152" s="184" t="s">
        <v>232</v>
      </c>
      <c r="H152" s="185">
        <v>24.5</v>
      </c>
      <c r="I152" s="186"/>
      <c r="J152" s="187">
        <f>ROUND(I152*H152,2)</f>
        <v>0</v>
      </c>
      <c r="K152" s="183" t="s">
        <v>161</v>
      </c>
      <c r="L152" s="36"/>
      <c r="M152" s="188" t="s">
        <v>1</v>
      </c>
      <c r="N152" s="189" t="s">
        <v>42</v>
      </c>
      <c r="O152" s="68"/>
      <c r="P152" s="190">
        <f>O152*H152</f>
        <v>0</v>
      </c>
      <c r="Q152" s="190">
        <v>1E-05</v>
      </c>
      <c r="R152" s="190">
        <f>Q152*H152</f>
        <v>0.00024500000000000005</v>
      </c>
      <c r="S152" s="190">
        <v>0</v>
      </c>
      <c r="T152" s="191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2" t="s">
        <v>187</v>
      </c>
      <c r="AT152" s="192" t="s">
        <v>157</v>
      </c>
      <c r="AU152" s="192" t="s">
        <v>84</v>
      </c>
      <c r="AY152" s="14" t="s">
        <v>156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4" t="s">
        <v>84</v>
      </c>
      <c r="BK152" s="193">
        <f>ROUND(I152*H152,2)</f>
        <v>0</v>
      </c>
      <c r="BL152" s="14" t="s">
        <v>187</v>
      </c>
      <c r="BM152" s="192" t="s">
        <v>418</v>
      </c>
    </row>
    <row r="153" spans="1:47" s="2" customFormat="1" ht="11.25">
      <c r="A153" s="31"/>
      <c r="B153" s="32"/>
      <c r="C153" s="33"/>
      <c r="D153" s="194" t="s">
        <v>164</v>
      </c>
      <c r="E153" s="33"/>
      <c r="F153" s="195" t="s">
        <v>239</v>
      </c>
      <c r="G153" s="33"/>
      <c r="H153" s="33"/>
      <c r="I153" s="196"/>
      <c r="J153" s="33"/>
      <c r="K153" s="33"/>
      <c r="L153" s="36"/>
      <c r="M153" s="197"/>
      <c r="N153" s="198"/>
      <c r="O153" s="68"/>
      <c r="P153" s="68"/>
      <c r="Q153" s="68"/>
      <c r="R153" s="68"/>
      <c r="S153" s="68"/>
      <c r="T153" s="69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T153" s="14" t="s">
        <v>164</v>
      </c>
      <c r="AU153" s="14" t="s">
        <v>84</v>
      </c>
    </row>
    <row r="154" spans="1:65" s="2" customFormat="1" ht="16.5" customHeight="1">
      <c r="A154" s="31"/>
      <c r="B154" s="32"/>
      <c r="C154" s="210" t="s">
        <v>235</v>
      </c>
      <c r="D154" s="210" t="s">
        <v>223</v>
      </c>
      <c r="E154" s="211" t="s">
        <v>241</v>
      </c>
      <c r="F154" s="212" t="s">
        <v>242</v>
      </c>
      <c r="G154" s="213" t="s">
        <v>232</v>
      </c>
      <c r="H154" s="214">
        <v>24.99</v>
      </c>
      <c r="I154" s="215"/>
      <c r="J154" s="216">
        <f>ROUND(I154*H154,2)</f>
        <v>0</v>
      </c>
      <c r="K154" s="212" t="s">
        <v>161</v>
      </c>
      <c r="L154" s="217"/>
      <c r="M154" s="218" t="s">
        <v>1</v>
      </c>
      <c r="N154" s="219" t="s">
        <v>42</v>
      </c>
      <c r="O154" s="68"/>
      <c r="P154" s="190">
        <f>O154*H154</f>
        <v>0</v>
      </c>
      <c r="Q154" s="190">
        <v>8E-05</v>
      </c>
      <c r="R154" s="190">
        <f>Q154*H154</f>
        <v>0.0019992</v>
      </c>
      <c r="S154" s="190">
        <v>0</v>
      </c>
      <c r="T154" s="191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2" t="s">
        <v>226</v>
      </c>
      <c r="AT154" s="192" t="s">
        <v>223</v>
      </c>
      <c r="AU154" s="192" t="s">
        <v>84</v>
      </c>
      <c r="AY154" s="14" t="s">
        <v>156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4" t="s">
        <v>84</v>
      </c>
      <c r="BK154" s="193">
        <f>ROUND(I154*H154,2)</f>
        <v>0</v>
      </c>
      <c r="BL154" s="14" t="s">
        <v>187</v>
      </c>
      <c r="BM154" s="192" t="s">
        <v>419</v>
      </c>
    </row>
    <row r="155" spans="2:51" s="12" customFormat="1" ht="11.25">
      <c r="B155" s="199"/>
      <c r="C155" s="200"/>
      <c r="D155" s="201" t="s">
        <v>175</v>
      </c>
      <c r="E155" s="200"/>
      <c r="F155" s="202" t="s">
        <v>420</v>
      </c>
      <c r="G155" s="200"/>
      <c r="H155" s="203">
        <v>24.99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175</v>
      </c>
      <c r="AU155" s="209" t="s">
        <v>84</v>
      </c>
      <c r="AV155" s="12" t="s">
        <v>86</v>
      </c>
      <c r="AW155" s="12" t="s">
        <v>4</v>
      </c>
      <c r="AX155" s="12" t="s">
        <v>84</v>
      </c>
      <c r="AY155" s="209" t="s">
        <v>156</v>
      </c>
    </row>
    <row r="156" spans="1:65" s="2" customFormat="1" ht="16.5" customHeight="1">
      <c r="A156" s="31"/>
      <c r="B156" s="32"/>
      <c r="C156" s="181" t="s">
        <v>240</v>
      </c>
      <c r="D156" s="181" t="s">
        <v>157</v>
      </c>
      <c r="E156" s="182" t="s">
        <v>245</v>
      </c>
      <c r="F156" s="183" t="s">
        <v>246</v>
      </c>
      <c r="G156" s="184" t="s">
        <v>232</v>
      </c>
      <c r="H156" s="185">
        <v>1.5</v>
      </c>
      <c r="I156" s="186"/>
      <c r="J156" s="187">
        <f>ROUND(I156*H156,2)</f>
        <v>0</v>
      </c>
      <c r="K156" s="183" t="s">
        <v>161</v>
      </c>
      <c r="L156" s="36"/>
      <c r="M156" s="188" t="s">
        <v>1</v>
      </c>
      <c r="N156" s="189" t="s">
        <v>42</v>
      </c>
      <c r="O156" s="68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2" t="s">
        <v>187</v>
      </c>
      <c r="AT156" s="192" t="s">
        <v>157</v>
      </c>
      <c r="AU156" s="192" t="s">
        <v>84</v>
      </c>
      <c r="AY156" s="14" t="s">
        <v>156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4" t="s">
        <v>84</v>
      </c>
      <c r="BK156" s="193">
        <f>ROUND(I156*H156,2)</f>
        <v>0</v>
      </c>
      <c r="BL156" s="14" t="s">
        <v>187</v>
      </c>
      <c r="BM156" s="192" t="s">
        <v>421</v>
      </c>
    </row>
    <row r="157" spans="1:47" s="2" customFormat="1" ht="11.25">
      <c r="A157" s="31"/>
      <c r="B157" s="32"/>
      <c r="C157" s="33"/>
      <c r="D157" s="194" t="s">
        <v>164</v>
      </c>
      <c r="E157" s="33"/>
      <c r="F157" s="195" t="s">
        <v>248</v>
      </c>
      <c r="G157" s="33"/>
      <c r="H157" s="33"/>
      <c r="I157" s="196"/>
      <c r="J157" s="33"/>
      <c r="K157" s="33"/>
      <c r="L157" s="36"/>
      <c r="M157" s="197"/>
      <c r="N157" s="198"/>
      <c r="O157" s="68"/>
      <c r="P157" s="68"/>
      <c r="Q157" s="68"/>
      <c r="R157" s="68"/>
      <c r="S157" s="68"/>
      <c r="T157" s="69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T157" s="14" t="s">
        <v>164</v>
      </c>
      <c r="AU157" s="14" t="s">
        <v>84</v>
      </c>
    </row>
    <row r="158" spans="1:65" s="2" customFormat="1" ht="16.5" customHeight="1">
      <c r="A158" s="31"/>
      <c r="B158" s="32"/>
      <c r="C158" s="210" t="s">
        <v>187</v>
      </c>
      <c r="D158" s="210" t="s">
        <v>223</v>
      </c>
      <c r="E158" s="211" t="s">
        <v>250</v>
      </c>
      <c r="F158" s="212" t="s">
        <v>251</v>
      </c>
      <c r="G158" s="213" t="s">
        <v>232</v>
      </c>
      <c r="H158" s="214">
        <v>1.53</v>
      </c>
      <c r="I158" s="215"/>
      <c r="J158" s="216">
        <f>ROUND(I158*H158,2)</f>
        <v>0</v>
      </c>
      <c r="K158" s="212" t="s">
        <v>161</v>
      </c>
      <c r="L158" s="217"/>
      <c r="M158" s="218" t="s">
        <v>1</v>
      </c>
      <c r="N158" s="219" t="s">
        <v>42</v>
      </c>
      <c r="O158" s="68"/>
      <c r="P158" s="190">
        <f>O158*H158</f>
        <v>0</v>
      </c>
      <c r="Q158" s="190">
        <v>0.00017</v>
      </c>
      <c r="R158" s="190">
        <f>Q158*H158</f>
        <v>0.00026010000000000003</v>
      </c>
      <c r="S158" s="190">
        <v>0</v>
      </c>
      <c r="T158" s="191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2" t="s">
        <v>226</v>
      </c>
      <c r="AT158" s="192" t="s">
        <v>223</v>
      </c>
      <c r="AU158" s="192" t="s">
        <v>84</v>
      </c>
      <c r="AY158" s="14" t="s">
        <v>156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4" t="s">
        <v>84</v>
      </c>
      <c r="BK158" s="193">
        <f>ROUND(I158*H158,2)</f>
        <v>0</v>
      </c>
      <c r="BL158" s="14" t="s">
        <v>187</v>
      </c>
      <c r="BM158" s="192" t="s">
        <v>422</v>
      </c>
    </row>
    <row r="159" spans="2:51" s="12" customFormat="1" ht="11.25">
      <c r="B159" s="199"/>
      <c r="C159" s="200"/>
      <c r="D159" s="201" t="s">
        <v>175</v>
      </c>
      <c r="E159" s="200"/>
      <c r="F159" s="202" t="s">
        <v>423</v>
      </c>
      <c r="G159" s="200"/>
      <c r="H159" s="203">
        <v>1.53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175</v>
      </c>
      <c r="AU159" s="209" t="s">
        <v>84</v>
      </c>
      <c r="AV159" s="12" t="s">
        <v>86</v>
      </c>
      <c r="AW159" s="12" t="s">
        <v>4</v>
      </c>
      <c r="AX159" s="12" t="s">
        <v>84</v>
      </c>
      <c r="AY159" s="209" t="s">
        <v>156</v>
      </c>
    </row>
    <row r="160" spans="1:65" s="2" customFormat="1" ht="44.25" customHeight="1">
      <c r="A160" s="31"/>
      <c r="B160" s="32"/>
      <c r="C160" s="181" t="s">
        <v>249</v>
      </c>
      <c r="D160" s="181" t="s">
        <v>157</v>
      </c>
      <c r="E160" s="182" t="s">
        <v>255</v>
      </c>
      <c r="F160" s="183" t="s">
        <v>256</v>
      </c>
      <c r="G160" s="184" t="s">
        <v>257</v>
      </c>
      <c r="H160" s="220"/>
      <c r="I160" s="186"/>
      <c r="J160" s="187">
        <f>ROUND(I160*H160,2)</f>
        <v>0</v>
      </c>
      <c r="K160" s="183" t="s">
        <v>161</v>
      </c>
      <c r="L160" s="36"/>
      <c r="M160" s="188" t="s">
        <v>1</v>
      </c>
      <c r="N160" s="189" t="s">
        <v>42</v>
      </c>
      <c r="O160" s="68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2" t="s">
        <v>187</v>
      </c>
      <c r="AT160" s="192" t="s">
        <v>157</v>
      </c>
      <c r="AU160" s="192" t="s">
        <v>84</v>
      </c>
      <c r="AY160" s="14" t="s">
        <v>156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4" t="s">
        <v>84</v>
      </c>
      <c r="BK160" s="193">
        <f>ROUND(I160*H160,2)</f>
        <v>0</v>
      </c>
      <c r="BL160" s="14" t="s">
        <v>187</v>
      </c>
      <c r="BM160" s="192" t="s">
        <v>424</v>
      </c>
    </row>
    <row r="161" spans="1:47" s="2" customFormat="1" ht="11.25">
      <c r="A161" s="31"/>
      <c r="B161" s="32"/>
      <c r="C161" s="33"/>
      <c r="D161" s="194" t="s">
        <v>164</v>
      </c>
      <c r="E161" s="33"/>
      <c r="F161" s="195" t="s">
        <v>259</v>
      </c>
      <c r="G161" s="33"/>
      <c r="H161" s="33"/>
      <c r="I161" s="196"/>
      <c r="J161" s="33"/>
      <c r="K161" s="33"/>
      <c r="L161" s="36"/>
      <c r="M161" s="221"/>
      <c r="N161" s="222"/>
      <c r="O161" s="223"/>
      <c r="P161" s="223"/>
      <c r="Q161" s="223"/>
      <c r="R161" s="223"/>
      <c r="S161" s="223"/>
      <c r="T161" s="224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T161" s="14" t="s">
        <v>164</v>
      </c>
      <c r="AU161" s="14" t="s">
        <v>84</v>
      </c>
    </row>
    <row r="162" spans="1:31" s="2" customFormat="1" ht="6.95" customHeight="1">
      <c r="A162" s="31"/>
      <c r="B162" s="51"/>
      <c r="C162" s="52"/>
      <c r="D162" s="52"/>
      <c r="E162" s="52"/>
      <c r="F162" s="52"/>
      <c r="G162" s="52"/>
      <c r="H162" s="52"/>
      <c r="I162" s="52"/>
      <c r="J162" s="52"/>
      <c r="K162" s="52"/>
      <c r="L162" s="36"/>
      <c r="M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</row>
  </sheetData>
  <sheetProtection algorithmName="SHA-512" hashValue="/lPa5zzAST67q97ZHhLBHOx7/SujDE6LpekD0CROyykKWbP1GxvQuYdnv5dLKuTgiOPgCCAD0JjSbfgf8Q4Oxg==" saltValue="D0cRVYPwPY9qUWUecWiIBLQe7DwPvLXnWlB4Wz8za3/WoJwdB5kPTV8t0x09TJQwkxUHNOYVJtpvgRTupqcKfg==" spinCount="100000" sheet="1" objects="1" scenarios="1" formatColumns="0" formatRows="0" autoFilter="0"/>
  <autoFilter ref="C122:K161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hyperlinks>
    <hyperlink ref="F126" r:id="rId1" display="https://podminky.urs.cz/item/CS_URS_2024_01/997013211"/>
    <hyperlink ref="F128" r:id="rId2" display="https://podminky.urs.cz/item/CS_URS_2024_01/997013501"/>
    <hyperlink ref="F130" r:id="rId3" display="https://podminky.urs.cz/item/CS_URS_2024_01/997013509"/>
    <hyperlink ref="F133" r:id="rId4" display="https://podminky.urs.cz/item/CS_URS_2024_01/997013813"/>
    <hyperlink ref="F136" r:id="rId5" display="https://podminky.urs.cz/item/CS_URS_2024_01/766491851"/>
    <hyperlink ref="F139" r:id="rId6" display="https://podminky.urs.cz/item/CS_URS_2024_01/776111115"/>
    <hyperlink ref="F141" r:id="rId7" display="https://podminky.urs.cz/item/CS_URS_2024_01/776121112"/>
    <hyperlink ref="F143" r:id="rId8" display="https://podminky.urs.cz/item/CS_URS_2024_01/776141112"/>
    <hyperlink ref="F145" r:id="rId9" display="https://podminky.urs.cz/item/CS_URS_2024_01/776201812"/>
    <hyperlink ref="F147" r:id="rId10" display="https://podminky.urs.cz/item/CS_URS_2024_01/776221111"/>
    <hyperlink ref="F151" r:id="rId11" display="https://podminky.urs.cz/item/CS_URS_2024_01/776410811"/>
    <hyperlink ref="F153" r:id="rId12" display="https://podminky.urs.cz/item/CS_URS_2024_01/776421111"/>
    <hyperlink ref="F157" r:id="rId13" display="https://podminky.urs.cz/item/CS_URS_2024_01/776421312"/>
    <hyperlink ref="F161" r:id="rId14" display="https://podminky.urs.cz/item/CS_URS_2024_01/998776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4" t="s">
        <v>118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7"/>
      <c r="AT3" s="14" t="s">
        <v>86</v>
      </c>
    </row>
    <row r="4" spans="2:46" s="1" customFormat="1" ht="24.95" customHeight="1">
      <c r="B4" s="17"/>
      <c r="D4" s="114" t="s">
        <v>128</v>
      </c>
      <c r="L4" s="17"/>
      <c r="M4" s="115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16" t="s">
        <v>16</v>
      </c>
      <c r="L6" s="17"/>
    </row>
    <row r="7" spans="2:12" s="1" customFormat="1" ht="26.25" customHeight="1">
      <c r="B7" s="17"/>
      <c r="E7" s="271" t="str">
        <f>'Rekapitulace stavby'!K6</f>
        <v>VÝMĚNA NÁŠLAPNÝCH VRSTEV, VÝMALBA S VÝMĚNA DVEŘÍ V ZŠ A MŠ V KOPŘIVNICI</v>
      </c>
      <c r="F7" s="272"/>
      <c r="G7" s="272"/>
      <c r="H7" s="272"/>
      <c r="L7" s="17"/>
    </row>
    <row r="8" spans="2:12" s="1" customFormat="1" ht="12" customHeight="1">
      <c r="B8" s="17"/>
      <c r="D8" s="116" t="s">
        <v>129</v>
      </c>
      <c r="L8" s="17"/>
    </row>
    <row r="9" spans="1:31" s="2" customFormat="1" ht="16.5" customHeight="1">
      <c r="A9" s="31"/>
      <c r="B9" s="36"/>
      <c r="C9" s="31"/>
      <c r="D9" s="31"/>
      <c r="E9" s="271" t="s">
        <v>402</v>
      </c>
      <c r="F9" s="273"/>
      <c r="G9" s="273"/>
      <c r="H9" s="273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6" t="s">
        <v>131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274" t="s">
        <v>425</v>
      </c>
      <c r="F11" s="273"/>
      <c r="G11" s="273"/>
      <c r="H11" s="273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1.25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6" t="s">
        <v>18</v>
      </c>
      <c r="E13" s="31"/>
      <c r="F13" s="107" t="s">
        <v>1</v>
      </c>
      <c r="G13" s="31"/>
      <c r="H13" s="31"/>
      <c r="I13" s="116" t="s">
        <v>19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6" t="s">
        <v>20</v>
      </c>
      <c r="E14" s="31"/>
      <c r="F14" s="107" t="s">
        <v>21</v>
      </c>
      <c r="G14" s="31"/>
      <c r="H14" s="31"/>
      <c r="I14" s="116" t="s">
        <v>22</v>
      </c>
      <c r="J14" s="117" t="str">
        <f>'Rekapitulace stavby'!AN8</f>
        <v>27. 3. 2024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6" t="s">
        <v>24</v>
      </c>
      <c r="E16" s="31"/>
      <c r="F16" s="31"/>
      <c r="G16" s="31"/>
      <c r="H16" s="31"/>
      <c r="I16" s="116" t="s">
        <v>25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26</v>
      </c>
      <c r="F17" s="31"/>
      <c r="G17" s="31"/>
      <c r="H17" s="31"/>
      <c r="I17" s="116" t="s">
        <v>27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6" t="s">
        <v>28</v>
      </c>
      <c r="E19" s="31"/>
      <c r="F19" s="31"/>
      <c r="G19" s="31"/>
      <c r="H19" s="31"/>
      <c r="I19" s="116" t="s">
        <v>25</v>
      </c>
      <c r="J19" s="27" t="str">
        <f>'Rekapitulace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75" t="str">
        <f>'Rekapitulace stavby'!E14</f>
        <v>Vyplň údaj</v>
      </c>
      <c r="F20" s="276"/>
      <c r="G20" s="276"/>
      <c r="H20" s="276"/>
      <c r="I20" s="116" t="s">
        <v>27</v>
      </c>
      <c r="J20" s="27" t="str">
        <f>'Rekapitulace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6" t="s">
        <v>30</v>
      </c>
      <c r="E22" s="31"/>
      <c r="F22" s="31"/>
      <c r="G22" s="31"/>
      <c r="H22" s="31"/>
      <c r="I22" s="116" t="s">
        <v>25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31</v>
      </c>
      <c r="F23" s="31"/>
      <c r="G23" s="31"/>
      <c r="H23" s="31"/>
      <c r="I23" s="116" t="s">
        <v>27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6" t="s">
        <v>33</v>
      </c>
      <c r="E25" s="31"/>
      <c r="F25" s="31"/>
      <c r="G25" s="31"/>
      <c r="H25" s="31"/>
      <c r="I25" s="116" t="s">
        <v>25</v>
      </c>
      <c r="J25" s="107" t="s">
        <v>34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35</v>
      </c>
      <c r="F26" s="31"/>
      <c r="G26" s="31"/>
      <c r="H26" s="31"/>
      <c r="I26" s="116" t="s">
        <v>27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6" t="s">
        <v>36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18"/>
      <c r="B29" s="119"/>
      <c r="C29" s="118"/>
      <c r="D29" s="118"/>
      <c r="E29" s="277" t="s">
        <v>1</v>
      </c>
      <c r="F29" s="277"/>
      <c r="G29" s="277"/>
      <c r="H29" s="277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1"/>
      <c r="E31" s="121"/>
      <c r="F31" s="121"/>
      <c r="G31" s="121"/>
      <c r="H31" s="121"/>
      <c r="I31" s="121"/>
      <c r="J31" s="121"/>
      <c r="K31" s="12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2" t="s">
        <v>37</v>
      </c>
      <c r="E32" s="31"/>
      <c r="F32" s="31"/>
      <c r="G32" s="31"/>
      <c r="H32" s="31"/>
      <c r="I32" s="31"/>
      <c r="J32" s="123">
        <f>ROUND(J123,2)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1"/>
      <c r="E33" s="121"/>
      <c r="F33" s="121"/>
      <c r="G33" s="121"/>
      <c r="H33" s="121"/>
      <c r="I33" s="121"/>
      <c r="J33" s="121"/>
      <c r="K33" s="12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4" t="s">
        <v>39</v>
      </c>
      <c r="G34" s="31"/>
      <c r="H34" s="31"/>
      <c r="I34" s="124" t="s">
        <v>38</v>
      </c>
      <c r="J34" s="124" t="s">
        <v>40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5" t="s">
        <v>41</v>
      </c>
      <c r="E35" s="116" t="s">
        <v>42</v>
      </c>
      <c r="F35" s="126">
        <f>ROUND((SUM(BE123:BE161)),2)</f>
        <v>0</v>
      </c>
      <c r="G35" s="31"/>
      <c r="H35" s="31"/>
      <c r="I35" s="127">
        <v>0.21</v>
      </c>
      <c r="J35" s="126">
        <f>ROUND(((SUM(BE123:BE161))*I35),2)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6" t="s">
        <v>43</v>
      </c>
      <c r="F36" s="126">
        <f>ROUND((SUM(BF123:BF161)),2)</f>
        <v>0</v>
      </c>
      <c r="G36" s="31"/>
      <c r="H36" s="31"/>
      <c r="I36" s="127">
        <v>0.12</v>
      </c>
      <c r="J36" s="126">
        <f>ROUND(((SUM(BF123:BF161))*I36),2)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6" t="s">
        <v>44</v>
      </c>
      <c r="F37" s="126">
        <f>ROUND((SUM(BG123:BG161)),2)</f>
        <v>0</v>
      </c>
      <c r="G37" s="31"/>
      <c r="H37" s="31"/>
      <c r="I37" s="127">
        <v>0.21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16" t="s">
        <v>45</v>
      </c>
      <c r="F38" s="126">
        <f>ROUND((SUM(BH123:BH161)),2)</f>
        <v>0</v>
      </c>
      <c r="G38" s="31"/>
      <c r="H38" s="31"/>
      <c r="I38" s="127">
        <v>0.12</v>
      </c>
      <c r="J38" s="126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6" t="s">
        <v>46</v>
      </c>
      <c r="F39" s="126">
        <f>ROUND((SUM(BI123:BI161)),2)</f>
        <v>0</v>
      </c>
      <c r="G39" s="31"/>
      <c r="H39" s="31"/>
      <c r="I39" s="127">
        <v>0</v>
      </c>
      <c r="J39" s="126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28"/>
      <c r="D41" s="129" t="s">
        <v>47</v>
      </c>
      <c r="E41" s="130"/>
      <c r="F41" s="130"/>
      <c r="G41" s="131" t="s">
        <v>48</v>
      </c>
      <c r="H41" s="132" t="s">
        <v>49</v>
      </c>
      <c r="I41" s="130"/>
      <c r="J41" s="133">
        <f>SUM(J32:J39)</f>
        <v>0</v>
      </c>
      <c r="K41" s="134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35" t="s">
        <v>50</v>
      </c>
      <c r="E50" s="136"/>
      <c r="F50" s="136"/>
      <c r="G50" s="135" t="s">
        <v>51</v>
      </c>
      <c r="H50" s="136"/>
      <c r="I50" s="136"/>
      <c r="J50" s="136"/>
      <c r="K50" s="136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7" t="s">
        <v>52</v>
      </c>
      <c r="E61" s="138"/>
      <c r="F61" s="139" t="s">
        <v>53</v>
      </c>
      <c r="G61" s="137" t="s">
        <v>52</v>
      </c>
      <c r="H61" s="138"/>
      <c r="I61" s="138"/>
      <c r="J61" s="140" t="s">
        <v>53</v>
      </c>
      <c r="K61" s="138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35" t="s">
        <v>54</v>
      </c>
      <c r="E65" s="141"/>
      <c r="F65" s="141"/>
      <c r="G65" s="135" t="s">
        <v>55</v>
      </c>
      <c r="H65" s="141"/>
      <c r="I65" s="141"/>
      <c r="J65" s="141"/>
      <c r="K65" s="14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7" t="s">
        <v>52</v>
      </c>
      <c r="E76" s="138"/>
      <c r="F76" s="139" t="s">
        <v>53</v>
      </c>
      <c r="G76" s="137" t="s">
        <v>52</v>
      </c>
      <c r="H76" s="138"/>
      <c r="I76" s="138"/>
      <c r="J76" s="140" t="s">
        <v>53</v>
      </c>
      <c r="K76" s="138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133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6.25" customHeight="1">
      <c r="A85" s="31"/>
      <c r="B85" s="32"/>
      <c r="C85" s="33"/>
      <c r="D85" s="33"/>
      <c r="E85" s="278" t="str">
        <f>E7</f>
        <v>VÝMĚNA NÁŠLAPNÝCH VRSTEV, VÝMALBA S VÝMĚNA DVEŘÍ V ZŠ A MŠ V KOPŘIVNICI</v>
      </c>
      <c r="F85" s="279"/>
      <c r="G85" s="279"/>
      <c r="H85" s="279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>
      <c r="B86" s="18"/>
      <c r="C86" s="26" t="s">
        <v>129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78" t="s">
        <v>402</v>
      </c>
      <c r="F87" s="280"/>
      <c r="G87" s="280"/>
      <c r="H87" s="280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131</v>
      </c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31" t="str">
        <f>E11</f>
        <v>03-02 - Kapičky</v>
      </c>
      <c r="F89" s="280"/>
      <c r="G89" s="280"/>
      <c r="H89" s="280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20</v>
      </c>
      <c r="D91" s="33"/>
      <c r="E91" s="33"/>
      <c r="F91" s="24" t="str">
        <f>F14</f>
        <v xml:space="preserve"> </v>
      </c>
      <c r="G91" s="33"/>
      <c r="H91" s="33"/>
      <c r="I91" s="26" t="s">
        <v>22</v>
      </c>
      <c r="J91" s="63" t="str">
        <f>IF(J14="","",J14)</f>
        <v>27. 3. 2024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24</v>
      </c>
      <c r="D93" s="33"/>
      <c r="E93" s="33"/>
      <c r="F93" s="24" t="str">
        <f>E17</f>
        <v>Město Kopřivnice</v>
      </c>
      <c r="G93" s="33"/>
      <c r="H93" s="33"/>
      <c r="I93" s="26" t="s">
        <v>30</v>
      </c>
      <c r="J93" s="29" t="str">
        <f>E23</f>
        <v>Ing. Jan Stuchlík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28</v>
      </c>
      <c r="D94" s="33"/>
      <c r="E94" s="33"/>
      <c r="F94" s="24" t="str">
        <f>IF(E20="","",E20)</f>
        <v>Vyplň údaj</v>
      </c>
      <c r="G94" s="33"/>
      <c r="H94" s="33"/>
      <c r="I94" s="26" t="s">
        <v>33</v>
      </c>
      <c r="J94" s="29" t="str">
        <f>E26</f>
        <v>Ladislav Pekárek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46" t="s">
        <v>134</v>
      </c>
      <c r="D96" s="147"/>
      <c r="E96" s="147"/>
      <c r="F96" s="147"/>
      <c r="G96" s="147"/>
      <c r="H96" s="147"/>
      <c r="I96" s="147"/>
      <c r="J96" s="148" t="s">
        <v>135</v>
      </c>
      <c r="K96" s="147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49" t="s">
        <v>136</v>
      </c>
      <c r="D98" s="33"/>
      <c r="E98" s="33"/>
      <c r="F98" s="33"/>
      <c r="G98" s="33"/>
      <c r="H98" s="33"/>
      <c r="I98" s="33"/>
      <c r="J98" s="81">
        <f>J123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137</v>
      </c>
    </row>
    <row r="99" spans="2:12" s="9" customFormat="1" ht="24.95" customHeight="1">
      <c r="B99" s="150"/>
      <c r="C99" s="151"/>
      <c r="D99" s="152" t="s">
        <v>138</v>
      </c>
      <c r="E99" s="153"/>
      <c r="F99" s="153"/>
      <c r="G99" s="153"/>
      <c r="H99" s="153"/>
      <c r="I99" s="153"/>
      <c r="J99" s="154">
        <f>J124</f>
        <v>0</v>
      </c>
      <c r="K99" s="151"/>
      <c r="L99" s="155"/>
    </row>
    <row r="100" spans="2:12" s="9" customFormat="1" ht="24.95" customHeight="1">
      <c r="B100" s="150"/>
      <c r="C100" s="151"/>
      <c r="D100" s="152" t="s">
        <v>139</v>
      </c>
      <c r="E100" s="153"/>
      <c r="F100" s="153"/>
      <c r="G100" s="153"/>
      <c r="H100" s="153"/>
      <c r="I100" s="153"/>
      <c r="J100" s="154">
        <f>J134</f>
        <v>0</v>
      </c>
      <c r="K100" s="151"/>
      <c r="L100" s="155"/>
    </row>
    <row r="101" spans="2:12" s="9" customFormat="1" ht="24.95" customHeight="1">
      <c r="B101" s="150"/>
      <c r="C101" s="151"/>
      <c r="D101" s="152" t="s">
        <v>140</v>
      </c>
      <c r="E101" s="153"/>
      <c r="F101" s="153"/>
      <c r="G101" s="153"/>
      <c r="H101" s="153"/>
      <c r="I101" s="153"/>
      <c r="J101" s="154">
        <f>J137</f>
        <v>0</v>
      </c>
      <c r="K101" s="151"/>
      <c r="L101" s="155"/>
    </row>
    <row r="102" spans="1:31" s="2" customFormat="1" ht="21.75" customHeight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customHeight="1">
      <c r="A103" s="31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7" spans="1:31" s="2" customFormat="1" ht="6.95" customHeight="1">
      <c r="A107" s="31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5" customHeight="1">
      <c r="A108" s="31"/>
      <c r="B108" s="32"/>
      <c r="C108" s="20" t="s">
        <v>141</v>
      </c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16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6.25" customHeight="1">
      <c r="A111" s="31"/>
      <c r="B111" s="32"/>
      <c r="C111" s="33"/>
      <c r="D111" s="33"/>
      <c r="E111" s="278" t="str">
        <f>E7</f>
        <v>VÝMĚNA NÁŠLAPNÝCH VRSTEV, VÝMALBA S VÝMĚNA DVEŘÍ V ZŠ A MŠ V KOPŘIVNICI</v>
      </c>
      <c r="F111" s="279"/>
      <c r="G111" s="279"/>
      <c r="H111" s="279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2:12" s="1" customFormat="1" ht="12" customHeight="1">
      <c r="B112" s="18"/>
      <c r="C112" s="26" t="s">
        <v>129</v>
      </c>
      <c r="D112" s="19"/>
      <c r="E112" s="19"/>
      <c r="F112" s="19"/>
      <c r="G112" s="19"/>
      <c r="H112" s="19"/>
      <c r="I112" s="19"/>
      <c r="J112" s="19"/>
      <c r="K112" s="19"/>
      <c r="L112" s="17"/>
    </row>
    <row r="113" spans="1:31" s="2" customFormat="1" ht="16.5" customHeight="1">
      <c r="A113" s="31"/>
      <c r="B113" s="32"/>
      <c r="C113" s="33"/>
      <c r="D113" s="33"/>
      <c r="E113" s="278" t="s">
        <v>402</v>
      </c>
      <c r="F113" s="280"/>
      <c r="G113" s="280"/>
      <c r="H113" s="280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131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3"/>
      <c r="D115" s="33"/>
      <c r="E115" s="231" t="str">
        <f>E11</f>
        <v>03-02 - Kapičky</v>
      </c>
      <c r="F115" s="280"/>
      <c r="G115" s="280"/>
      <c r="H115" s="280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20</v>
      </c>
      <c r="D117" s="33"/>
      <c r="E117" s="33"/>
      <c r="F117" s="24" t="str">
        <f>F14</f>
        <v xml:space="preserve"> </v>
      </c>
      <c r="G117" s="33"/>
      <c r="H117" s="33"/>
      <c r="I117" s="26" t="s">
        <v>22</v>
      </c>
      <c r="J117" s="63" t="str">
        <f>IF(J14="","",J14)</f>
        <v>27. 3. 2024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5.2" customHeight="1">
      <c r="A119" s="31"/>
      <c r="B119" s="32"/>
      <c r="C119" s="26" t="s">
        <v>24</v>
      </c>
      <c r="D119" s="33"/>
      <c r="E119" s="33"/>
      <c r="F119" s="24" t="str">
        <f>E17</f>
        <v>Město Kopřivnice</v>
      </c>
      <c r="G119" s="33"/>
      <c r="H119" s="33"/>
      <c r="I119" s="26" t="s">
        <v>30</v>
      </c>
      <c r="J119" s="29" t="str">
        <f>E23</f>
        <v>Ing. Jan Stuchlík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5.2" customHeight="1">
      <c r="A120" s="31"/>
      <c r="B120" s="32"/>
      <c r="C120" s="26" t="s">
        <v>28</v>
      </c>
      <c r="D120" s="33"/>
      <c r="E120" s="33"/>
      <c r="F120" s="24" t="str">
        <f>IF(E20="","",E20)</f>
        <v>Vyplň údaj</v>
      </c>
      <c r="G120" s="33"/>
      <c r="H120" s="33"/>
      <c r="I120" s="26" t="s">
        <v>33</v>
      </c>
      <c r="J120" s="29" t="str">
        <f>E26</f>
        <v>Ladislav Pekárek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0.3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0" customFormat="1" ht="29.25" customHeight="1">
      <c r="A122" s="156"/>
      <c r="B122" s="157"/>
      <c r="C122" s="158" t="s">
        <v>142</v>
      </c>
      <c r="D122" s="159" t="s">
        <v>62</v>
      </c>
      <c r="E122" s="159" t="s">
        <v>58</v>
      </c>
      <c r="F122" s="159" t="s">
        <v>59</v>
      </c>
      <c r="G122" s="159" t="s">
        <v>143</v>
      </c>
      <c r="H122" s="159" t="s">
        <v>144</v>
      </c>
      <c r="I122" s="159" t="s">
        <v>145</v>
      </c>
      <c r="J122" s="159" t="s">
        <v>135</v>
      </c>
      <c r="K122" s="160" t="s">
        <v>146</v>
      </c>
      <c r="L122" s="161"/>
      <c r="M122" s="72" t="s">
        <v>1</v>
      </c>
      <c r="N122" s="73" t="s">
        <v>41</v>
      </c>
      <c r="O122" s="73" t="s">
        <v>147</v>
      </c>
      <c r="P122" s="73" t="s">
        <v>148</v>
      </c>
      <c r="Q122" s="73" t="s">
        <v>149</v>
      </c>
      <c r="R122" s="73" t="s">
        <v>150</v>
      </c>
      <c r="S122" s="73" t="s">
        <v>151</v>
      </c>
      <c r="T122" s="74" t="s">
        <v>152</v>
      </c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</row>
    <row r="123" spans="1:63" s="2" customFormat="1" ht="22.9" customHeight="1">
      <c r="A123" s="31"/>
      <c r="B123" s="32"/>
      <c r="C123" s="79" t="s">
        <v>153</v>
      </c>
      <c r="D123" s="33"/>
      <c r="E123" s="33"/>
      <c r="F123" s="33"/>
      <c r="G123" s="33"/>
      <c r="H123" s="33"/>
      <c r="I123" s="33"/>
      <c r="J123" s="162">
        <f>BK123</f>
        <v>0</v>
      </c>
      <c r="K123" s="33"/>
      <c r="L123" s="36"/>
      <c r="M123" s="75"/>
      <c r="N123" s="163"/>
      <c r="O123" s="76"/>
      <c r="P123" s="164">
        <f>P124+P134+P137</f>
        <v>0</v>
      </c>
      <c r="Q123" s="76"/>
      <c r="R123" s="164">
        <f>R124+R134+R137</f>
        <v>0.25582962000000004</v>
      </c>
      <c r="S123" s="76"/>
      <c r="T123" s="165">
        <f>T124+T134+T137</f>
        <v>0.08058000000000001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4" t="s">
        <v>76</v>
      </c>
      <c r="AU123" s="14" t="s">
        <v>137</v>
      </c>
      <c r="BK123" s="166">
        <f>BK124+BK134+BK137</f>
        <v>0</v>
      </c>
    </row>
    <row r="124" spans="2:63" s="11" customFormat="1" ht="25.9" customHeight="1">
      <c r="B124" s="167"/>
      <c r="C124" s="168"/>
      <c r="D124" s="169" t="s">
        <v>76</v>
      </c>
      <c r="E124" s="170" t="s">
        <v>154</v>
      </c>
      <c r="F124" s="170" t="s">
        <v>155</v>
      </c>
      <c r="G124" s="168"/>
      <c r="H124" s="168"/>
      <c r="I124" s="171"/>
      <c r="J124" s="172">
        <f>BK124</f>
        <v>0</v>
      </c>
      <c r="K124" s="168"/>
      <c r="L124" s="173"/>
      <c r="M124" s="174"/>
      <c r="N124" s="175"/>
      <c r="O124" s="175"/>
      <c r="P124" s="176">
        <f>SUM(P125:P133)</f>
        <v>0</v>
      </c>
      <c r="Q124" s="175"/>
      <c r="R124" s="176">
        <f>SUM(R125:R133)</f>
        <v>0</v>
      </c>
      <c r="S124" s="175"/>
      <c r="T124" s="177">
        <f>SUM(T125:T133)</f>
        <v>0</v>
      </c>
      <c r="AR124" s="178" t="s">
        <v>84</v>
      </c>
      <c r="AT124" s="179" t="s">
        <v>76</v>
      </c>
      <c r="AU124" s="179" t="s">
        <v>77</v>
      </c>
      <c r="AY124" s="178" t="s">
        <v>156</v>
      </c>
      <c r="BK124" s="180">
        <f>SUM(BK125:BK133)</f>
        <v>0</v>
      </c>
    </row>
    <row r="125" spans="1:65" s="2" customFormat="1" ht="37.9" customHeight="1">
      <c r="A125" s="31"/>
      <c r="B125" s="32"/>
      <c r="C125" s="181" t="s">
        <v>84</v>
      </c>
      <c r="D125" s="181" t="s">
        <v>157</v>
      </c>
      <c r="E125" s="182" t="s">
        <v>158</v>
      </c>
      <c r="F125" s="183" t="s">
        <v>159</v>
      </c>
      <c r="G125" s="184" t="s">
        <v>160</v>
      </c>
      <c r="H125" s="185">
        <v>0.081</v>
      </c>
      <c r="I125" s="186"/>
      <c r="J125" s="187">
        <f>ROUND(I125*H125,2)</f>
        <v>0</v>
      </c>
      <c r="K125" s="183" t="s">
        <v>161</v>
      </c>
      <c r="L125" s="36"/>
      <c r="M125" s="188" t="s">
        <v>1</v>
      </c>
      <c r="N125" s="189" t="s">
        <v>42</v>
      </c>
      <c r="O125" s="68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2" t="s">
        <v>162</v>
      </c>
      <c r="AT125" s="192" t="s">
        <v>157</v>
      </c>
      <c r="AU125" s="192" t="s">
        <v>84</v>
      </c>
      <c r="AY125" s="14" t="s">
        <v>156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4" t="s">
        <v>84</v>
      </c>
      <c r="BK125" s="193">
        <f>ROUND(I125*H125,2)</f>
        <v>0</v>
      </c>
      <c r="BL125" s="14" t="s">
        <v>162</v>
      </c>
      <c r="BM125" s="192" t="s">
        <v>426</v>
      </c>
    </row>
    <row r="126" spans="1:47" s="2" customFormat="1" ht="11.25">
      <c r="A126" s="31"/>
      <c r="B126" s="32"/>
      <c r="C126" s="33"/>
      <c r="D126" s="194" t="s">
        <v>164</v>
      </c>
      <c r="E126" s="33"/>
      <c r="F126" s="195" t="s">
        <v>165</v>
      </c>
      <c r="G126" s="33"/>
      <c r="H126" s="33"/>
      <c r="I126" s="196"/>
      <c r="J126" s="33"/>
      <c r="K126" s="33"/>
      <c r="L126" s="36"/>
      <c r="M126" s="197"/>
      <c r="N126" s="198"/>
      <c r="O126" s="68"/>
      <c r="P126" s="68"/>
      <c r="Q126" s="68"/>
      <c r="R126" s="68"/>
      <c r="S126" s="68"/>
      <c r="T126" s="69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4" t="s">
        <v>164</v>
      </c>
      <c r="AU126" s="14" t="s">
        <v>84</v>
      </c>
    </row>
    <row r="127" spans="1:65" s="2" customFormat="1" ht="33" customHeight="1">
      <c r="A127" s="31"/>
      <c r="B127" s="32"/>
      <c r="C127" s="181" t="s">
        <v>86</v>
      </c>
      <c r="D127" s="181" t="s">
        <v>157</v>
      </c>
      <c r="E127" s="182" t="s">
        <v>166</v>
      </c>
      <c r="F127" s="183" t="s">
        <v>167</v>
      </c>
      <c r="G127" s="184" t="s">
        <v>160</v>
      </c>
      <c r="H127" s="185">
        <v>0.081</v>
      </c>
      <c r="I127" s="186"/>
      <c r="J127" s="187">
        <f>ROUND(I127*H127,2)</f>
        <v>0</v>
      </c>
      <c r="K127" s="183" t="s">
        <v>161</v>
      </c>
      <c r="L127" s="36"/>
      <c r="M127" s="188" t="s">
        <v>1</v>
      </c>
      <c r="N127" s="189" t="s">
        <v>42</v>
      </c>
      <c r="O127" s="68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2" t="s">
        <v>162</v>
      </c>
      <c r="AT127" s="192" t="s">
        <v>157</v>
      </c>
      <c r="AU127" s="192" t="s">
        <v>84</v>
      </c>
      <c r="AY127" s="14" t="s">
        <v>156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4" t="s">
        <v>84</v>
      </c>
      <c r="BK127" s="193">
        <f>ROUND(I127*H127,2)</f>
        <v>0</v>
      </c>
      <c r="BL127" s="14" t="s">
        <v>162</v>
      </c>
      <c r="BM127" s="192" t="s">
        <v>427</v>
      </c>
    </row>
    <row r="128" spans="1:47" s="2" customFormat="1" ht="11.25">
      <c r="A128" s="31"/>
      <c r="B128" s="32"/>
      <c r="C128" s="33"/>
      <c r="D128" s="194" t="s">
        <v>164</v>
      </c>
      <c r="E128" s="33"/>
      <c r="F128" s="195" t="s">
        <v>169</v>
      </c>
      <c r="G128" s="33"/>
      <c r="H128" s="33"/>
      <c r="I128" s="196"/>
      <c r="J128" s="33"/>
      <c r="K128" s="33"/>
      <c r="L128" s="36"/>
      <c r="M128" s="197"/>
      <c r="N128" s="198"/>
      <c r="O128" s="68"/>
      <c r="P128" s="68"/>
      <c r="Q128" s="68"/>
      <c r="R128" s="68"/>
      <c r="S128" s="68"/>
      <c r="T128" s="69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4" t="s">
        <v>164</v>
      </c>
      <c r="AU128" s="14" t="s">
        <v>84</v>
      </c>
    </row>
    <row r="129" spans="1:65" s="2" customFormat="1" ht="44.25" customHeight="1">
      <c r="A129" s="31"/>
      <c r="B129" s="32"/>
      <c r="C129" s="181" t="s">
        <v>170</v>
      </c>
      <c r="D129" s="181" t="s">
        <v>157</v>
      </c>
      <c r="E129" s="182" t="s">
        <v>171</v>
      </c>
      <c r="F129" s="183" t="s">
        <v>172</v>
      </c>
      <c r="G129" s="184" t="s">
        <v>160</v>
      </c>
      <c r="H129" s="185">
        <v>1.134</v>
      </c>
      <c r="I129" s="186"/>
      <c r="J129" s="187">
        <f>ROUND(I129*H129,2)</f>
        <v>0</v>
      </c>
      <c r="K129" s="183" t="s">
        <v>161</v>
      </c>
      <c r="L129" s="36"/>
      <c r="M129" s="188" t="s">
        <v>1</v>
      </c>
      <c r="N129" s="189" t="s">
        <v>42</v>
      </c>
      <c r="O129" s="68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2" t="s">
        <v>162</v>
      </c>
      <c r="AT129" s="192" t="s">
        <v>157</v>
      </c>
      <c r="AU129" s="192" t="s">
        <v>84</v>
      </c>
      <c r="AY129" s="14" t="s">
        <v>156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4" t="s">
        <v>84</v>
      </c>
      <c r="BK129" s="193">
        <f>ROUND(I129*H129,2)</f>
        <v>0</v>
      </c>
      <c r="BL129" s="14" t="s">
        <v>162</v>
      </c>
      <c r="BM129" s="192" t="s">
        <v>428</v>
      </c>
    </row>
    <row r="130" spans="1:47" s="2" customFormat="1" ht="11.25">
      <c r="A130" s="31"/>
      <c r="B130" s="32"/>
      <c r="C130" s="33"/>
      <c r="D130" s="194" t="s">
        <v>164</v>
      </c>
      <c r="E130" s="33"/>
      <c r="F130" s="195" t="s">
        <v>174</v>
      </c>
      <c r="G130" s="33"/>
      <c r="H130" s="33"/>
      <c r="I130" s="196"/>
      <c r="J130" s="33"/>
      <c r="K130" s="33"/>
      <c r="L130" s="36"/>
      <c r="M130" s="197"/>
      <c r="N130" s="198"/>
      <c r="O130" s="68"/>
      <c r="P130" s="68"/>
      <c r="Q130" s="68"/>
      <c r="R130" s="68"/>
      <c r="S130" s="68"/>
      <c r="T130" s="69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4" t="s">
        <v>164</v>
      </c>
      <c r="AU130" s="14" t="s">
        <v>84</v>
      </c>
    </row>
    <row r="131" spans="2:51" s="12" customFormat="1" ht="11.25">
      <c r="B131" s="199"/>
      <c r="C131" s="200"/>
      <c r="D131" s="201" t="s">
        <v>175</v>
      </c>
      <c r="E131" s="200"/>
      <c r="F131" s="202" t="s">
        <v>429</v>
      </c>
      <c r="G131" s="200"/>
      <c r="H131" s="203">
        <v>1.134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175</v>
      </c>
      <c r="AU131" s="209" t="s">
        <v>84</v>
      </c>
      <c r="AV131" s="12" t="s">
        <v>86</v>
      </c>
      <c r="AW131" s="12" t="s">
        <v>4</v>
      </c>
      <c r="AX131" s="12" t="s">
        <v>84</v>
      </c>
      <c r="AY131" s="209" t="s">
        <v>156</v>
      </c>
    </row>
    <row r="132" spans="1:65" s="2" customFormat="1" ht="44.25" customHeight="1">
      <c r="A132" s="31"/>
      <c r="B132" s="32"/>
      <c r="C132" s="181" t="s">
        <v>162</v>
      </c>
      <c r="D132" s="181" t="s">
        <v>157</v>
      </c>
      <c r="E132" s="182" t="s">
        <v>177</v>
      </c>
      <c r="F132" s="183" t="s">
        <v>178</v>
      </c>
      <c r="G132" s="184" t="s">
        <v>160</v>
      </c>
      <c r="H132" s="185">
        <v>0.081</v>
      </c>
      <c r="I132" s="186"/>
      <c r="J132" s="187">
        <f>ROUND(I132*H132,2)</f>
        <v>0</v>
      </c>
      <c r="K132" s="183" t="s">
        <v>161</v>
      </c>
      <c r="L132" s="36"/>
      <c r="M132" s="188" t="s">
        <v>1</v>
      </c>
      <c r="N132" s="189" t="s">
        <v>42</v>
      </c>
      <c r="O132" s="68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2" t="s">
        <v>162</v>
      </c>
      <c r="AT132" s="192" t="s">
        <v>157</v>
      </c>
      <c r="AU132" s="192" t="s">
        <v>84</v>
      </c>
      <c r="AY132" s="14" t="s">
        <v>156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4" t="s">
        <v>84</v>
      </c>
      <c r="BK132" s="193">
        <f>ROUND(I132*H132,2)</f>
        <v>0</v>
      </c>
      <c r="BL132" s="14" t="s">
        <v>162</v>
      </c>
      <c r="BM132" s="192" t="s">
        <v>430</v>
      </c>
    </row>
    <row r="133" spans="1:47" s="2" customFormat="1" ht="11.25">
      <c r="A133" s="31"/>
      <c r="B133" s="32"/>
      <c r="C133" s="33"/>
      <c r="D133" s="194" t="s">
        <v>164</v>
      </c>
      <c r="E133" s="33"/>
      <c r="F133" s="195" t="s">
        <v>180</v>
      </c>
      <c r="G133" s="33"/>
      <c r="H133" s="33"/>
      <c r="I133" s="196"/>
      <c r="J133" s="33"/>
      <c r="K133" s="33"/>
      <c r="L133" s="36"/>
      <c r="M133" s="197"/>
      <c r="N133" s="198"/>
      <c r="O133" s="68"/>
      <c r="P133" s="68"/>
      <c r="Q133" s="68"/>
      <c r="R133" s="68"/>
      <c r="S133" s="68"/>
      <c r="T133" s="69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4" t="s">
        <v>164</v>
      </c>
      <c r="AU133" s="14" t="s">
        <v>84</v>
      </c>
    </row>
    <row r="134" spans="2:63" s="11" customFormat="1" ht="25.9" customHeight="1">
      <c r="B134" s="167"/>
      <c r="C134" s="168"/>
      <c r="D134" s="169" t="s">
        <v>76</v>
      </c>
      <c r="E134" s="170" t="s">
        <v>181</v>
      </c>
      <c r="F134" s="170" t="s">
        <v>182</v>
      </c>
      <c r="G134" s="168"/>
      <c r="H134" s="168"/>
      <c r="I134" s="171"/>
      <c r="J134" s="172">
        <f>BK134</f>
        <v>0</v>
      </c>
      <c r="K134" s="168"/>
      <c r="L134" s="173"/>
      <c r="M134" s="174"/>
      <c r="N134" s="175"/>
      <c r="O134" s="175"/>
      <c r="P134" s="176">
        <f>SUM(P135:P136)</f>
        <v>0</v>
      </c>
      <c r="Q134" s="175"/>
      <c r="R134" s="176">
        <f>SUM(R135:R136)</f>
        <v>0</v>
      </c>
      <c r="S134" s="175"/>
      <c r="T134" s="177">
        <f>SUM(T135:T136)</f>
        <v>0.003</v>
      </c>
      <c r="AR134" s="178" t="s">
        <v>86</v>
      </c>
      <c r="AT134" s="179" t="s">
        <v>76</v>
      </c>
      <c r="AU134" s="179" t="s">
        <v>77</v>
      </c>
      <c r="AY134" s="178" t="s">
        <v>156</v>
      </c>
      <c r="BK134" s="180">
        <f>SUM(BK135:BK136)</f>
        <v>0</v>
      </c>
    </row>
    <row r="135" spans="1:65" s="2" customFormat="1" ht="24.2" customHeight="1">
      <c r="A135" s="31"/>
      <c r="B135" s="32"/>
      <c r="C135" s="181" t="s">
        <v>183</v>
      </c>
      <c r="D135" s="181" t="s">
        <v>157</v>
      </c>
      <c r="E135" s="182" t="s">
        <v>184</v>
      </c>
      <c r="F135" s="183" t="s">
        <v>185</v>
      </c>
      <c r="G135" s="184" t="s">
        <v>186</v>
      </c>
      <c r="H135" s="185">
        <v>3</v>
      </c>
      <c r="I135" s="186"/>
      <c r="J135" s="187">
        <f>ROUND(I135*H135,2)</f>
        <v>0</v>
      </c>
      <c r="K135" s="183" t="s">
        <v>161</v>
      </c>
      <c r="L135" s="36"/>
      <c r="M135" s="188" t="s">
        <v>1</v>
      </c>
      <c r="N135" s="189" t="s">
        <v>42</v>
      </c>
      <c r="O135" s="68"/>
      <c r="P135" s="190">
        <f>O135*H135</f>
        <v>0</v>
      </c>
      <c r="Q135" s="190">
        <v>0</v>
      </c>
      <c r="R135" s="190">
        <f>Q135*H135</f>
        <v>0</v>
      </c>
      <c r="S135" s="190">
        <v>0.001</v>
      </c>
      <c r="T135" s="191">
        <f>S135*H135</f>
        <v>0.003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2" t="s">
        <v>187</v>
      </c>
      <c r="AT135" s="192" t="s">
        <v>157</v>
      </c>
      <c r="AU135" s="192" t="s">
        <v>84</v>
      </c>
      <c r="AY135" s="14" t="s">
        <v>156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4" t="s">
        <v>84</v>
      </c>
      <c r="BK135" s="193">
        <f>ROUND(I135*H135,2)</f>
        <v>0</v>
      </c>
      <c r="BL135" s="14" t="s">
        <v>187</v>
      </c>
      <c r="BM135" s="192" t="s">
        <v>431</v>
      </c>
    </row>
    <row r="136" spans="1:47" s="2" customFormat="1" ht="11.25">
      <c r="A136" s="31"/>
      <c r="B136" s="32"/>
      <c r="C136" s="33"/>
      <c r="D136" s="194" t="s">
        <v>164</v>
      </c>
      <c r="E136" s="33"/>
      <c r="F136" s="195" t="s">
        <v>189</v>
      </c>
      <c r="G136" s="33"/>
      <c r="H136" s="33"/>
      <c r="I136" s="196"/>
      <c r="J136" s="33"/>
      <c r="K136" s="33"/>
      <c r="L136" s="36"/>
      <c r="M136" s="197"/>
      <c r="N136" s="198"/>
      <c r="O136" s="68"/>
      <c r="P136" s="68"/>
      <c r="Q136" s="68"/>
      <c r="R136" s="68"/>
      <c r="S136" s="68"/>
      <c r="T136" s="69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4" t="s">
        <v>164</v>
      </c>
      <c r="AU136" s="14" t="s">
        <v>84</v>
      </c>
    </row>
    <row r="137" spans="2:63" s="11" customFormat="1" ht="25.9" customHeight="1">
      <c r="B137" s="167"/>
      <c r="C137" s="168"/>
      <c r="D137" s="169" t="s">
        <v>76</v>
      </c>
      <c r="E137" s="170" t="s">
        <v>195</v>
      </c>
      <c r="F137" s="170" t="s">
        <v>196</v>
      </c>
      <c r="G137" s="168"/>
      <c r="H137" s="168"/>
      <c r="I137" s="171"/>
      <c r="J137" s="172">
        <f>BK137</f>
        <v>0</v>
      </c>
      <c r="K137" s="168"/>
      <c r="L137" s="173"/>
      <c r="M137" s="174"/>
      <c r="N137" s="175"/>
      <c r="O137" s="175"/>
      <c r="P137" s="176">
        <f>SUM(P138:P161)</f>
        <v>0</v>
      </c>
      <c r="Q137" s="175"/>
      <c r="R137" s="176">
        <f>SUM(R138:R161)</f>
        <v>0.25582962000000004</v>
      </c>
      <c r="S137" s="175"/>
      <c r="T137" s="177">
        <f>SUM(T138:T161)</f>
        <v>0.07758000000000001</v>
      </c>
      <c r="AR137" s="178" t="s">
        <v>86</v>
      </c>
      <c r="AT137" s="179" t="s">
        <v>76</v>
      </c>
      <c r="AU137" s="179" t="s">
        <v>77</v>
      </c>
      <c r="AY137" s="178" t="s">
        <v>156</v>
      </c>
      <c r="BK137" s="180">
        <f>SUM(BK138:BK161)</f>
        <v>0</v>
      </c>
    </row>
    <row r="138" spans="1:65" s="2" customFormat="1" ht="33" customHeight="1">
      <c r="A138" s="31"/>
      <c r="B138" s="32"/>
      <c r="C138" s="181" t="s">
        <v>190</v>
      </c>
      <c r="D138" s="181" t="s">
        <v>157</v>
      </c>
      <c r="E138" s="182" t="s">
        <v>198</v>
      </c>
      <c r="F138" s="183" t="s">
        <v>199</v>
      </c>
      <c r="G138" s="184" t="s">
        <v>200</v>
      </c>
      <c r="H138" s="185">
        <v>23.5</v>
      </c>
      <c r="I138" s="186"/>
      <c r="J138" s="187">
        <f>ROUND(I138*H138,2)</f>
        <v>0</v>
      </c>
      <c r="K138" s="183" t="s">
        <v>161</v>
      </c>
      <c r="L138" s="36"/>
      <c r="M138" s="188" t="s">
        <v>1</v>
      </c>
      <c r="N138" s="189" t="s">
        <v>42</v>
      </c>
      <c r="O138" s="68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2" t="s">
        <v>187</v>
      </c>
      <c r="AT138" s="192" t="s">
        <v>157</v>
      </c>
      <c r="AU138" s="192" t="s">
        <v>84</v>
      </c>
      <c r="AY138" s="14" t="s">
        <v>156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4" t="s">
        <v>84</v>
      </c>
      <c r="BK138" s="193">
        <f>ROUND(I138*H138,2)</f>
        <v>0</v>
      </c>
      <c r="BL138" s="14" t="s">
        <v>187</v>
      </c>
      <c r="BM138" s="192" t="s">
        <v>432</v>
      </c>
    </row>
    <row r="139" spans="1:47" s="2" customFormat="1" ht="11.25">
      <c r="A139" s="31"/>
      <c r="B139" s="32"/>
      <c r="C139" s="33"/>
      <c r="D139" s="194" t="s">
        <v>164</v>
      </c>
      <c r="E139" s="33"/>
      <c r="F139" s="195" t="s">
        <v>202</v>
      </c>
      <c r="G139" s="33"/>
      <c r="H139" s="33"/>
      <c r="I139" s="196"/>
      <c r="J139" s="33"/>
      <c r="K139" s="33"/>
      <c r="L139" s="36"/>
      <c r="M139" s="197"/>
      <c r="N139" s="198"/>
      <c r="O139" s="68"/>
      <c r="P139" s="68"/>
      <c r="Q139" s="68"/>
      <c r="R139" s="68"/>
      <c r="S139" s="68"/>
      <c r="T139" s="69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4" t="s">
        <v>164</v>
      </c>
      <c r="AU139" s="14" t="s">
        <v>84</v>
      </c>
    </row>
    <row r="140" spans="1:65" s="2" customFormat="1" ht="24.2" customHeight="1">
      <c r="A140" s="31"/>
      <c r="B140" s="32"/>
      <c r="C140" s="181" t="s">
        <v>197</v>
      </c>
      <c r="D140" s="181" t="s">
        <v>157</v>
      </c>
      <c r="E140" s="182" t="s">
        <v>204</v>
      </c>
      <c r="F140" s="183" t="s">
        <v>205</v>
      </c>
      <c r="G140" s="184" t="s">
        <v>200</v>
      </c>
      <c r="H140" s="185">
        <v>23.5</v>
      </c>
      <c r="I140" s="186"/>
      <c r="J140" s="187">
        <f>ROUND(I140*H140,2)</f>
        <v>0</v>
      </c>
      <c r="K140" s="183" t="s">
        <v>161</v>
      </c>
      <c r="L140" s="36"/>
      <c r="M140" s="188" t="s">
        <v>1</v>
      </c>
      <c r="N140" s="189" t="s">
        <v>42</v>
      </c>
      <c r="O140" s="68"/>
      <c r="P140" s="190">
        <f>O140*H140</f>
        <v>0</v>
      </c>
      <c r="Q140" s="190">
        <v>3E-05</v>
      </c>
      <c r="R140" s="190">
        <f>Q140*H140</f>
        <v>0.000705</v>
      </c>
      <c r="S140" s="190">
        <v>0</v>
      </c>
      <c r="T140" s="191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2" t="s">
        <v>187</v>
      </c>
      <c r="AT140" s="192" t="s">
        <v>157</v>
      </c>
      <c r="AU140" s="192" t="s">
        <v>84</v>
      </c>
      <c r="AY140" s="14" t="s">
        <v>156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4" t="s">
        <v>84</v>
      </c>
      <c r="BK140" s="193">
        <f>ROUND(I140*H140,2)</f>
        <v>0</v>
      </c>
      <c r="BL140" s="14" t="s">
        <v>187</v>
      </c>
      <c r="BM140" s="192" t="s">
        <v>433</v>
      </c>
    </row>
    <row r="141" spans="1:47" s="2" customFormat="1" ht="11.25">
      <c r="A141" s="31"/>
      <c r="B141" s="32"/>
      <c r="C141" s="33"/>
      <c r="D141" s="194" t="s">
        <v>164</v>
      </c>
      <c r="E141" s="33"/>
      <c r="F141" s="195" t="s">
        <v>207</v>
      </c>
      <c r="G141" s="33"/>
      <c r="H141" s="33"/>
      <c r="I141" s="196"/>
      <c r="J141" s="33"/>
      <c r="K141" s="33"/>
      <c r="L141" s="36"/>
      <c r="M141" s="197"/>
      <c r="N141" s="198"/>
      <c r="O141" s="68"/>
      <c r="P141" s="68"/>
      <c r="Q141" s="68"/>
      <c r="R141" s="68"/>
      <c r="S141" s="68"/>
      <c r="T141" s="69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4" t="s">
        <v>164</v>
      </c>
      <c r="AU141" s="14" t="s">
        <v>84</v>
      </c>
    </row>
    <row r="142" spans="1:65" s="2" customFormat="1" ht="37.9" customHeight="1">
      <c r="A142" s="31"/>
      <c r="B142" s="32"/>
      <c r="C142" s="181" t="s">
        <v>203</v>
      </c>
      <c r="D142" s="181" t="s">
        <v>157</v>
      </c>
      <c r="E142" s="182" t="s">
        <v>209</v>
      </c>
      <c r="F142" s="183" t="s">
        <v>210</v>
      </c>
      <c r="G142" s="184" t="s">
        <v>200</v>
      </c>
      <c r="H142" s="185">
        <v>23.5</v>
      </c>
      <c r="I142" s="186"/>
      <c r="J142" s="187">
        <f>ROUND(I142*H142,2)</f>
        <v>0</v>
      </c>
      <c r="K142" s="183" t="s">
        <v>161</v>
      </c>
      <c r="L142" s="36"/>
      <c r="M142" s="188" t="s">
        <v>1</v>
      </c>
      <c r="N142" s="189" t="s">
        <v>42</v>
      </c>
      <c r="O142" s="68"/>
      <c r="P142" s="190">
        <f>O142*H142</f>
        <v>0</v>
      </c>
      <c r="Q142" s="190">
        <v>0.00758</v>
      </c>
      <c r="R142" s="190">
        <f>Q142*H142</f>
        <v>0.17813</v>
      </c>
      <c r="S142" s="190">
        <v>0</v>
      </c>
      <c r="T142" s="191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2" t="s">
        <v>187</v>
      </c>
      <c r="AT142" s="192" t="s">
        <v>157</v>
      </c>
      <c r="AU142" s="192" t="s">
        <v>84</v>
      </c>
      <c r="AY142" s="14" t="s">
        <v>156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4" t="s">
        <v>84</v>
      </c>
      <c r="BK142" s="193">
        <f>ROUND(I142*H142,2)</f>
        <v>0</v>
      </c>
      <c r="BL142" s="14" t="s">
        <v>187</v>
      </c>
      <c r="BM142" s="192" t="s">
        <v>434</v>
      </c>
    </row>
    <row r="143" spans="1:47" s="2" customFormat="1" ht="11.25">
      <c r="A143" s="31"/>
      <c r="B143" s="32"/>
      <c r="C143" s="33"/>
      <c r="D143" s="194" t="s">
        <v>164</v>
      </c>
      <c r="E143" s="33"/>
      <c r="F143" s="195" t="s">
        <v>212</v>
      </c>
      <c r="G143" s="33"/>
      <c r="H143" s="33"/>
      <c r="I143" s="196"/>
      <c r="J143" s="33"/>
      <c r="K143" s="33"/>
      <c r="L143" s="36"/>
      <c r="M143" s="197"/>
      <c r="N143" s="198"/>
      <c r="O143" s="68"/>
      <c r="P143" s="68"/>
      <c r="Q143" s="68"/>
      <c r="R143" s="68"/>
      <c r="S143" s="68"/>
      <c r="T143" s="69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4" t="s">
        <v>164</v>
      </c>
      <c r="AU143" s="14" t="s">
        <v>84</v>
      </c>
    </row>
    <row r="144" spans="1:65" s="2" customFormat="1" ht="24.2" customHeight="1">
      <c r="A144" s="31"/>
      <c r="B144" s="32"/>
      <c r="C144" s="181" t="s">
        <v>208</v>
      </c>
      <c r="D144" s="181" t="s">
        <v>157</v>
      </c>
      <c r="E144" s="182" t="s">
        <v>214</v>
      </c>
      <c r="F144" s="183" t="s">
        <v>215</v>
      </c>
      <c r="G144" s="184" t="s">
        <v>200</v>
      </c>
      <c r="H144" s="185">
        <v>23.5</v>
      </c>
      <c r="I144" s="186"/>
      <c r="J144" s="187">
        <f>ROUND(I144*H144,2)</f>
        <v>0</v>
      </c>
      <c r="K144" s="183" t="s">
        <v>161</v>
      </c>
      <c r="L144" s="36"/>
      <c r="M144" s="188" t="s">
        <v>1</v>
      </c>
      <c r="N144" s="189" t="s">
        <v>42</v>
      </c>
      <c r="O144" s="68"/>
      <c r="P144" s="190">
        <f>O144*H144</f>
        <v>0</v>
      </c>
      <c r="Q144" s="190">
        <v>0</v>
      </c>
      <c r="R144" s="190">
        <f>Q144*H144</f>
        <v>0</v>
      </c>
      <c r="S144" s="190">
        <v>0.003</v>
      </c>
      <c r="T144" s="191">
        <f>S144*H144</f>
        <v>0.07050000000000001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2" t="s">
        <v>187</v>
      </c>
      <c r="AT144" s="192" t="s">
        <v>157</v>
      </c>
      <c r="AU144" s="192" t="s">
        <v>84</v>
      </c>
      <c r="AY144" s="14" t="s">
        <v>156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4" t="s">
        <v>84</v>
      </c>
      <c r="BK144" s="193">
        <f>ROUND(I144*H144,2)</f>
        <v>0</v>
      </c>
      <c r="BL144" s="14" t="s">
        <v>187</v>
      </c>
      <c r="BM144" s="192" t="s">
        <v>435</v>
      </c>
    </row>
    <row r="145" spans="1:47" s="2" customFormat="1" ht="11.25">
      <c r="A145" s="31"/>
      <c r="B145" s="32"/>
      <c r="C145" s="33"/>
      <c r="D145" s="194" t="s">
        <v>164</v>
      </c>
      <c r="E145" s="33"/>
      <c r="F145" s="195" t="s">
        <v>217</v>
      </c>
      <c r="G145" s="33"/>
      <c r="H145" s="33"/>
      <c r="I145" s="196"/>
      <c r="J145" s="33"/>
      <c r="K145" s="33"/>
      <c r="L145" s="36"/>
      <c r="M145" s="197"/>
      <c r="N145" s="198"/>
      <c r="O145" s="68"/>
      <c r="P145" s="68"/>
      <c r="Q145" s="68"/>
      <c r="R145" s="68"/>
      <c r="S145" s="68"/>
      <c r="T145" s="69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4" t="s">
        <v>164</v>
      </c>
      <c r="AU145" s="14" t="s">
        <v>84</v>
      </c>
    </row>
    <row r="146" spans="1:65" s="2" customFormat="1" ht="24.2" customHeight="1">
      <c r="A146" s="31"/>
      <c r="B146" s="32"/>
      <c r="C146" s="181" t="s">
        <v>213</v>
      </c>
      <c r="D146" s="181" t="s">
        <v>157</v>
      </c>
      <c r="E146" s="182" t="s">
        <v>219</v>
      </c>
      <c r="F146" s="183" t="s">
        <v>220</v>
      </c>
      <c r="G146" s="184" t="s">
        <v>200</v>
      </c>
      <c r="H146" s="185">
        <v>23.5</v>
      </c>
      <c r="I146" s="186"/>
      <c r="J146" s="187">
        <f>ROUND(I146*H146,2)</f>
        <v>0</v>
      </c>
      <c r="K146" s="183" t="s">
        <v>161</v>
      </c>
      <c r="L146" s="36"/>
      <c r="M146" s="188" t="s">
        <v>1</v>
      </c>
      <c r="N146" s="189" t="s">
        <v>42</v>
      </c>
      <c r="O146" s="68"/>
      <c r="P146" s="190">
        <f>O146*H146</f>
        <v>0</v>
      </c>
      <c r="Q146" s="190">
        <v>0.0003</v>
      </c>
      <c r="R146" s="190">
        <f>Q146*H146</f>
        <v>0.007049999999999999</v>
      </c>
      <c r="S146" s="190">
        <v>0</v>
      </c>
      <c r="T146" s="191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2" t="s">
        <v>187</v>
      </c>
      <c r="AT146" s="192" t="s">
        <v>157</v>
      </c>
      <c r="AU146" s="192" t="s">
        <v>84</v>
      </c>
      <c r="AY146" s="14" t="s">
        <v>156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4" t="s">
        <v>84</v>
      </c>
      <c r="BK146" s="193">
        <f>ROUND(I146*H146,2)</f>
        <v>0</v>
      </c>
      <c r="BL146" s="14" t="s">
        <v>187</v>
      </c>
      <c r="BM146" s="192" t="s">
        <v>436</v>
      </c>
    </row>
    <row r="147" spans="1:47" s="2" customFormat="1" ht="11.25">
      <c r="A147" s="31"/>
      <c r="B147" s="32"/>
      <c r="C147" s="33"/>
      <c r="D147" s="194" t="s">
        <v>164</v>
      </c>
      <c r="E147" s="33"/>
      <c r="F147" s="195" t="s">
        <v>222</v>
      </c>
      <c r="G147" s="33"/>
      <c r="H147" s="33"/>
      <c r="I147" s="196"/>
      <c r="J147" s="33"/>
      <c r="K147" s="33"/>
      <c r="L147" s="36"/>
      <c r="M147" s="197"/>
      <c r="N147" s="198"/>
      <c r="O147" s="68"/>
      <c r="P147" s="68"/>
      <c r="Q147" s="68"/>
      <c r="R147" s="68"/>
      <c r="S147" s="68"/>
      <c r="T147" s="69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4" t="s">
        <v>164</v>
      </c>
      <c r="AU147" s="14" t="s">
        <v>84</v>
      </c>
    </row>
    <row r="148" spans="1:65" s="2" customFormat="1" ht="49.15" customHeight="1">
      <c r="A148" s="31"/>
      <c r="B148" s="32"/>
      <c r="C148" s="210" t="s">
        <v>218</v>
      </c>
      <c r="D148" s="210" t="s">
        <v>223</v>
      </c>
      <c r="E148" s="211" t="s">
        <v>224</v>
      </c>
      <c r="F148" s="212" t="s">
        <v>225</v>
      </c>
      <c r="G148" s="213" t="s">
        <v>200</v>
      </c>
      <c r="H148" s="214">
        <v>25.85</v>
      </c>
      <c r="I148" s="215"/>
      <c r="J148" s="216">
        <f>ROUND(I148*H148,2)</f>
        <v>0</v>
      </c>
      <c r="K148" s="212" t="s">
        <v>161</v>
      </c>
      <c r="L148" s="217"/>
      <c r="M148" s="218" t="s">
        <v>1</v>
      </c>
      <c r="N148" s="219" t="s">
        <v>42</v>
      </c>
      <c r="O148" s="68"/>
      <c r="P148" s="190">
        <f>O148*H148</f>
        <v>0</v>
      </c>
      <c r="Q148" s="190">
        <v>0.0026</v>
      </c>
      <c r="R148" s="190">
        <f>Q148*H148</f>
        <v>0.06721</v>
      </c>
      <c r="S148" s="190">
        <v>0</v>
      </c>
      <c r="T148" s="19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2" t="s">
        <v>226</v>
      </c>
      <c r="AT148" s="192" t="s">
        <v>223</v>
      </c>
      <c r="AU148" s="192" t="s">
        <v>84</v>
      </c>
      <c r="AY148" s="14" t="s">
        <v>156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4" t="s">
        <v>84</v>
      </c>
      <c r="BK148" s="193">
        <f>ROUND(I148*H148,2)</f>
        <v>0</v>
      </c>
      <c r="BL148" s="14" t="s">
        <v>187</v>
      </c>
      <c r="BM148" s="192" t="s">
        <v>437</v>
      </c>
    </row>
    <row r="149" spans="2:51" s="12" customFormat="1" ht="11.25">
      <c r="B149" s="199"/>
      <c r="C149" s="200"/>
      <c r="D149" s="201" t="s">
        <v>175</v>
      </c>
      <c r="E149" s="200"/>
      <c r="F149" s="202" t="s">
        <v>416</v>
      </c>
      <c r="G149" s="200"/>
      <c r="H149" s="203">
        <v>25.85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175</v>
      </c>
      <c r="AU149" s="209" t="s">
        <v>84</v>
      </c>
      <c r="AV149" s="12" t="s">
        <v>86</v>
      </c>
      <c r="AW149" s="12" t="s">
        <v>4</v>
      </c>
      <c r="AX149" s="12" t="s">
        <v>84</v>
      </c>
      <c r="AY149" s="209" t="s">
        <v>156</v>
      </c>
    </row>
    <row r="150" spans="1:65" s="2" customFormat="1" ht="21.75" customHeight="1">
      <c r="A150" s="31"/>
      <c r="B150" s="32"/>
      <c r="C150" s="181" t="s">
        <v>8</v>
      </c>
      <c r="D150" s="181" t="s">
        <v>157</v>
      </c>
      <c r="E150" s="182" t="s">
        <v>230</v>
      </c>
      <c r="F150" s="183" t="s">
        <v>231</v>
      </c>
      <c r="G150" s="184" t="s">
        <v>232</v>
      </c>
      <c r="H150" s="185">
        <v>23.6</v>
      </c>
      <c r="I150" s="186"/>
      <c r="J150" s="187">
        <f>ROUND(I150*H150,2)</f>
        <v>0</v>
      </c>
      <c r="K150" s="183" t="s">
        <v>161</v>
      </c>
      <c r="L150" s="36"/>
      <c r="M150" s="188" t="s">
        <v>1</v>
      </c>
      <c r="N150" s="189" t="s">
        <v>42</v>
      </c>
      <c r="O150" s="68"/>
      <c r="P150" s="190">
        <f>O150*H150</f>
        <v>0</v>
      </c>
      <c r="Q150" s="190">
        <v>0</v>
      </c>
      <c r="R150" s="190">
        <f>Q150*H150</f>
        <v>0</v>
      </c>
      <c r="S150" s="190">
        <v>0.0003</v>
      </c>
      <c r="T150" s="191">
        <f>S150*H150</f>
        <v>0.0070799999999999995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2" t="s">
        <v>187</v>
      </c>
      <c r="AT150" s="192" t="s">
        <v>157</v>
      </c>
      <c r="AU150" s="192" t="s">
        <v>84</v>
      </c>
      <c r="AY150" s="14" t="s">
        <v>156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4" t="s">
        <v>84</v>
      </c>
      <c r="BK150" s="193">
        <f>ROUND(I150*H150,2)</f>
        <v>0</v>
      </c>
      <c r="BL150" s="14" t="s">
        <v>187</v>
      </c>
      <c r="BM150" s="192" t="s">
        <v>438</v>
      </c>
    </row>
    <row r="151" spans="1:47" s="2" customFormat="1" ht="11.25">
      <c r="A151" s="31"/>
      <c r="B151" s="32"/>
      <c r="C151" s="33"/>
      <c r="D151" s="194" t="s">
        <v>164</v>
      </c>
      <c r="E151" s="33"/>
      <c r="F151" s="195" t="s">
        <v>234</v>
      </c>
      <c r="G151" s="33"/>
      <c r="H151" s="33"/>
      <c r="I151" s="196"/>
      <c r="J151" s="33"/>
      <c r="K151" s="33"/>
      <c r="L151" s="36"/>
      <c r="M151" s="197"/>
      <c r="N151" s="198"/>
      <c r="O151" s="68"/>
      <c r="P151" s="68"/>
      <c r="Q151" s="68"/>
      <c r="R151" s="68"/>
      <c r="S151" s="68"/>
      <c r="T151" s="69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T151" s="14" t="s">
        <v>164</v>
      </c>
      <c r="AU151" s="14" t="s">
        <v>84</v>
      </c>
    </row>
    <row r="152" spans="1:65" s="2" customFormat="1" ht="16.5" customHeight="1">
      <c r="A152" s="31"/>
      <c r="B152" s="32"/>
      <c r="C152" s="181" t="s">
        <v>229</v>
      </c>
      <c r="D152" s="181" t="s">
        <v>157</v>
      </c>
      <c r="E152" s="182" t="s">
        <v>236</v>
      </c>
      <c r="F152" s="183" t="s">
        <v>237</v>
      </c>
      <c r="G152" s="184" t="s">
        <v>232</v>
      </c>
      <c r="H152" s="185">
        <v>25.5</v>
      </c>
      <c r="I152" s="186"/>
      <c r="J152" s="187">
        <f>ROUND(I152*H152,2)</f>
        <v>0</v>
      </c>
      <c r="K152" s="183" t="s">
        <v>161</v>
      </c>
      <c r="L152" s="36"/>
      <c r="M152" s="188" t="s">
        <v>1</v>
      </c>
      <c r="N152" s="189" t="s">
        <v>42</v>
      </c>
      <c r="O152" s="68"/>
      <c r="P152" s="190">
        <f>O152*H152</f>
        <v>0</v>
      </c>
      <c r="Q152" s="190">
        <v>1E-05</v>
      </c>
      <c r="R152" s="190">
        <f>Q152*H152</f>
        <v>0.000255</v>
      </c>
      <c r="S152" s="190">
        <v>0</v>
      </c>
      <c r="T152" s="191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2" t="s">
        <v>187</v>
      </c>
      <c r="AT152" s="192" t="s">
        <v>157</v>
      </c>
      <c r="AU152" s="192" t="s">
        <v>84</v>
      </c>
      <c r="AY152" s="14" t="s">
        <v>156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4" t="s">
        <v>84</v>
      </c>
      <c r="BK152" s="193">
        <f>ROUND(I152*H152,2)</f>
        <v>0</v>
      </c>
      <c r="BL152" s="14" t="s">
        <v>187</v>
      </c>
      <c r="BM152" s="192" t="s">
        <v>439</v>
      </c>
    </row>
    <row r="153" spans="1:47" s="2" customFormat="1" ht="11.25">
      <c r="A153" s="31"/>
      <c r="B153" s="32"/>
      <c r="C153" s="33"/>
      <c r="D153" s="194" t="s">
        <v>164</v>
      </c>
      <c r="E153" s="33"/>
      <c r="F153" s="195" t="s">
        <v>239</v>
      </c>
      <c r="G153" s="33"/>
      <c r="H153" s="33"/>
      <c r="I153" s="196"/>
      <c r="J153" s="33"/>
      <c r="K153" s="33"/>
      <c r="L153" s="36"/>
      <c r="M153" s="197"/>
      <c r="N153" s="198"/>
      <c r="O153" s="68"/>
      <c r="P153" s="68"/>
      <c r="Q153" s="68"/>
      <c r="R153" s="68"/>
      <c r="S153" s="68"/>
      <c r="T153" s="69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T153" s="14" t="s">
        <v>164</v>
      </c>
      <c r="AU153" s="14" t="s">
        <v>84</v>
      </c>
    </row>
    <row r="154" spans="1:65" s="2" customFormat="1" ht="16.5" customHeight="1">
      <c r="A154" s="31"/>
      <c r="B154" s="32"/>
      <c r="C154" s="210" t="s">
        <v>235</v>
      </c>
      <c r="D154" s="210" t="s">
        <v>223</v>
      </c>
      <c r="E154" s="211" t="s">
        <v>241</v>
      </c>
      <c r="F154" s="212" t="s">
        <v>242</v>
      </c>
      <c r="G154" s="213" t="s">
        <v>232</v>
      </c>
      <c r="H154" s="214">
        <v>26.01</v>
      </c>
      <c r="I154" s="215"/>
      <c r="J154" s="216">
        <f>ROUND(I154*H154,2)</f>
        <v>0</v>
      </c>
      <c r="K154" s="212" t="s">
        <v>161</v>
      </c>
      <c r="L154" s="217"/>
      <c r="M154" s="218" t="s">
        <v>1</v>
      </c>
      <c r="N154" s="219" t="s">
        <v>42</v>
      </c>
      <c r="O154" s="68"/>
      <c r="P154" s="190">
        <f>O154*H154</f>
        <v>0</v>
      </c>
      <c r="Q154" s="190">
        <v>8E-05</v>
      </c>
      <c r="R154" s="190">
        <f>Q154*H154</f>
        <v>0.0020808000000000003</v>
      </c>
      <c r="S154" s="190">
        <v>0</v>
      </c>
      <c r="T154" s="191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2" t="s">
        <v>226</v>
      </c>
      <c r="AT154" s="192" t="s">
        <v>223</v>
      </c>
      <c r="AU154" s="192" t="s">
        <v>84</v>
      </c>
      <c r="AY154" s="14" t="s">
        <v>156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4" t="s">
        <v>84</v>
      </c>
      <c r="BK154" s="193">
        <f>ROUND(I154*H154,2)</f>
        <v>0</v>
      </c>
      <c r="BL154" s="14" t="s">
        <v>187</v>
      </c>
      <c r="BM154" s="192" t="s">
        <v>440</v>
      </c>
    </row>
    <row r="155" spans="2:51" s="12" customFormat="1" ht="11.25">
      <c r="B155" s="199"/>
      <c r="C155" s="200"/>
      <c r="D155" s="201" t="s">
        <v>175</v>
      </c>
      <c r="E155" s="200"/>
      <c r="F155" s="202" t="s">
        <v>441</v>
      </c>
      <c r="G155" s="200"/>
      <c r="H155" s="203">
        <v>26.01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175</v>
      </c>
      <c r="AU155" s="209" t="s">
        <v>84</v>
      </c>
      <c r="AV155" s="12" t="s">
        <v>86</v>
      </c>
      <c r="AW155" s="12" t="s">
        <v>4</v>
      </c>
      <c r="AX155" s="12" t="s">
        <v>84</v>
      </c>
      <c r="AY155" s="209" t="s">
        <v>156</v>
      </c>
    </row>
    <row r="156" spans="1:65" s="2" customFormat="1" ht="16.5" customHeight="1">
      <c r="A156" s="31"/>
      <c r="B156" s="32"/>
      <c r="C156" s="181" t="s">
        <v>240</v>
      </c>
      <c r="D156" s="181" t="s">
        <v>157</v>
      </c>
      <c r="E156" s="182" t="s">
        <v>245</v>
      </c>
      <c r="F156" s="183" t="s">
        <v>246</v>
      </c>
      <c r="G156" s="184" t="s">
        <v>232</v>
      </c>
      <c r="H156" s="185">
        <v>2.3</v>
      </c>
      <c r="I156" s="186"/>
      <c r="J156" s="187">
        <f>ROUND(I156*H156,2)</f>
        <v>0</v>
      </c>
      <c r="K156" s="183" t="s">
        <v>161</v>
      </c>
      <c r="L156" s="36"/>
      <c r="M156" s="188" t="s">
        <v>1</v>
      </c>
      <c r="N156" s="189" t="s">
        <v>42</v>
      </c>
      <c r="O156" s="68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2" t="s">
        <v>187</v>
      </c>
      <c r="AT156" s="192" t="s">
        <v>157</v>
      </c>
      <c r="AU156" s="192" t="s">
        <v>84</v>
      </c>
      <c r="AY156" s="14" t="s">
        <v>156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4" t="s">
        <v>84</v>
      </c>
      <c r="BK156" s="193">
        <f>ROUND(I156*H156,2)</f>
        <v>0</v>
      </c>
      <c r="BL156" s="14" t="s">
        <v>187</v>
      </c>
      <c r="BM156" s="192" t="s">
        <v>442</v>
      </c>
    </row>
    <row r="157" spans="1:47" s="2" customFormat="1" ht="11.25">
      <c r="A157" s="31"/>
      <c r="B157" s="32"/>
      <c r="C157" s="33"/>
      <c r="D157" s="194" t="s">
        <v>164</v>
      </c>
      <c r="E157" s="33"/>
      <c r="F157" s="195" t="s">
        <v>248</v>
      </c>
      <c r="G157" s="33"/>
      <c r="H157" s="33"/>
      <c r="I157" s="196"/>
      <c r="J157" s="33"/>
      <c r="K157" s="33"/>
      <c r="L157" s="36"/>
      <c r="M157" s="197"/>
      <c r="N157" s="198"/>
      <c r="O157" s="68"/>
      <c r="P157" s="68"/>
      <c r="Q157" s="68"/>
      <c r="R157" s="68"/>
      <c r="S157" s="68"/>
      <c r="T157" s="69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T157" s="14" t="s">
        <v>164</v>
      </c>
      <c r="AU157" s="14" t="s">
        <v>84</v>
      </c>
    </row>
    <row r="158" spans="1:65" s="2" customFormat="1" ht="16.5" customHeight="1">
      <c r="A158" s="31"/>
      <c r="B158" s="32"/>
      <c r="C158" s="210" t="s">
        <v>187</v>
      </c>
      <c r="D158" s="210" t="s">
        <v>223</v>
      </c>
      <c r="E158" s="211" t="s">
        <v>250</v>
      </c>
      <c r="F158" s="212" t="s">
        <v>251</v>
      </c>
      <c r="G158" s="213" t="s">
        <v>232</v>
      </c>
      <c r="H158" s="214">
        <v>2.346</v>
      </c>
      <c r="I158" s="215"/>
      <c r="J158" s="216">
        <f>ROUND(I158*H158,2)</f>
        <v>0</v>
      </c>
      <c r="K158" s="212" t="s">
        <v>161</v>
      </c>
      <c r="L158" s="217"/>
      <c r="M158" s="218" t="s">
        <v>1</v>
      </c>
      <c r="N158" s="219" t="s">
        <v>42</v>
      </c>
      <c r="O158" s="68"/>
      <c r="P158" s="190">
        <f>O158*H158</f>
        <v>0</v>
      </c>
      <c r="Q158" s="190">
        <v>0.00017</v>
      </c>
      <c r="R158" s="190">
        <f>Q158*H158</f>
        <v>0.00039882000000000003</v>
      </c>
      <c r="S158" s="190">
        <v>0</v>
      </c>
      <c r="T158" s="191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2" t="s">
        <v>226</v>
      </c>
      <c r="AT158" s="192" t="s">
        <v>223</v>
      </c>
      <c r="AU158" s="192" t="s">
        <v>84</v>
      </c>
      <c r="AY158" s="14" t="s">
        <v>156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4" t="s">
        <v>84</v>
      </c>
      <c r="BK158" s="193">
        <f>ROUND(I158*H158,2)</f>
        <v>0</v>
      </c>
      <c r="BL158" s="14" t="s">
        <v>187</v>
      </c>
      <c r="BM158" s="192" t="s">
        <v>443</v>
      </c>
    </row>
    <row r="159" spans="2:51" s="12" customFormat="1" ht="11.25">
      <c r="B159" s="199"/>
      <c r="C159" s="200"/>
      <c r="D159" s="201" t="s">
        <v>175</v>
      </c>
      <c r="E159" s="200"/>
      <c r="F159" s="202" t="s">
        <v>444</v>
      </c>
      <c r="G159" s="200"/>
      <c r="H159" s="203">
        <v>2.346</v>
      </c>
      <c r="I159" s="204"/>
      <c r="J159" s="200"/>
      <c r="K159" s="200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175</v>
      </c>
      <c r="AU159" s="209" t="s">
        <v>84</v>
      </c>
      <c r="AV159" s="12" t="s">
        <v>86</v>
      </c>
      <c r="AW159" s="12" t="s">
        <v>4</v>
      </c>
      <c r="AX159" s="12" t="s">
        <v>84</v>
      </c>
      <c r="AY159" s="209" t="s">
        <v>156</v>
      </c>
    </row>
    <row r="160" spans="1:65" s="2" customFormat="1" ht="44.25" customHeight="1">
      <c r="A160" s="31"/>
      <c r="B160" s="32"/>
      <c r="C160" s="181" t="s">
        <v>249</v>
      </c>
      <c r="D160" s="181" t="s">
        <v>157</v>
      </c>
      <c r="E160" s="182" t="s">
        <v>255</v>
      </c>
      <c r="F160" s="183" t="s">
        <v>256</v>
      </c>
      <c r="G160" s="184" t="s">
        <v>257</v>
      </c>
      <c r="H160" s="220"/>
      <c r="I160" s="186"/>
      <c r="J160" s="187">
        <f>ROUND(I160*H160,2)</f>
        <v>0</v>
      </c>
      <c r="K160" s="183" t="s">
        <v>161</v>
      </c>
      <c r="L160" s="36"/>
      <c r="M160" s="188" t="s">
        <v>1</v>
      </c>
      <c r="N160" s="189" t="s">
        <v>42</v>
      </c>
      <c r="O160" s="68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2" t="s">
        <v>187</v>
      </c>
      <c r="AT160" s="192" t="s">
        <v>157</v>
      </c>
      <c r="AU160" s="192" t="s">
        <v>84</v>
      </c>
      <c r="AY160" s="14" t="s">
        <v>156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4" t="s">
        <v>84</v>
      </c>
      <c r="BK160" s="193">
        <f>ROUND(I160*H160,2)</f>
        <v>0</v>
      </c>
      <c r="BL160" s="14" t="s">
        <v>187</v>
      </c>
      <c r="BM160" s="192" t="s">
        <v>445</v>
      </c>
    </row>
    <row r="161" spans="1:47" s="2" customFormat="1" ht="11.25">
      <c r="A161" s="31"/>
      <c r="B161" s="32"/>
      <c r="C161" s="33"/>
      <c r="D161" s="194" t="s">
        <v>164</v>
      </c>
      <c r="E161" s="33"/>
      <c r="F161" s="195" t="s">
        <v>259</v>
      </c>
      <c r="G161" s="33"/>
      <c r="H161" s="33"/>
      <c r="I161" s="196"/>
      <c r="J161" s="33"/>
      <c r="K161" s="33"/>
      <c r="L161" s="36"/>
      <c r="M161" s="221"/>
      <c r="N161" s="222"/>
      <c r="O161" s="223"/>
      <c r="P161" s="223"/>
      <c r="Q161" s="223"/>
      <c r="R161" s="223"/>
      <c r="S161" s="223"/>
      <c r="T161" s="224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T161" s="14" t="s">
        <v>164</v>
      </c>
      <c r="AU161" s="14" t="s">
        <v>84</v>
      </c>
    </row>
    <row r="162" spans="1:31" s="2" customFormat="1" ht="6.95" customHeight="1">
      <c r="A162" s="31"/>
      <c r="B162" s="51"/>
      <c r="C162" s="52"/>
      <c r="D162" s="52"/>
      <c r="E162" s="52"/>
      <c r="F162" s="52"/>
      <c r="G162" s="52"/>
      <c r="H162" s="52"/>
      <c r="I162" s="52"/>
      <c r="J162" s="52"/>
      <c r="K162" s="52"/>
      <c r="L162" s="36"/>
      <c r="M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</row>
  </sheetData>
  <sheetProtection algorithmName="SHA-512" hashValue="xM6x8Q8LMlONAOgK0bRWK5Rd5X/j55DfSSFzA7goFpxAV1Fuv2G4xNyEpP8jOutZfbHCMxae3g3wZ7jjYHs2HA==" saltValue="xnjoNqU87EkIMuQe549TXq7qilm0m1mQ95Mwndz1xeh2oy7wN9/AZqdMIHyyWqfEOXu1olU+IpEvqj9Fi6Rmzw==" spinCount="100000" sheet="1" objects="1" scenarios="1" formatColumns="0" formatRows="0" autoFilter="0"/>
  <autoFilter ref="C122:K161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hyperlinks>
    <hyperlink ref="F126" r:id="rId1" display="https://podminky.urs.cz/item/CS_URS_2024_01/997013211"/>
    <hyperlink ref="F128" r:id="rId2" display="https://podminky.urs.cz/item/CS_URS_2024_01/997013501"/>
    <hyperlink ref="F130" r:id="rId3" display="https://podminky.urs.cz/item/CS_URS_2024_01/997013509"/>
    <hyperlink ref="F133" r:id="rId4" display="https://podminky.urs.cz/item/CS_URS_2024_01/997013813"/>
    <hyperlink ref="F136" r:id="rId5" display="https://podminky.urs.cz/item/CS_URS_2024_01/766491851"/>
    <hyperlink ref="F139" r:id="rId6" display="https://podminky.urs.cz/item/CS_URS_2024_01/776111115"/>
    <hyperlink ref="F141" r:id="rId7" display="https://podminky.urs.cz/item/CS_URS_2024_01/776121112"/>
    <hyperlink ref="F143" r:id="rId8" display="https://podminky.urs.cz/item/CS_URS_2024_01/776141112"/>
    <hyperlink ref="F145" r:id="rId9" display="https://podminky.urs.cz/item/CS_URS_2024_01/776201812"/>
    <hyperlink ref="F147" r:id="rId10" display="https://podminky.urs.cz/item/CS_URS_2024_01/776221111"/>
    <hyperlink ref="F151" r:id="rId11" display="https://podminky.urs.cz/item/CS_URS_2024_01/776410811"/>
    <hyperlink ref="F153" r:id="rId12" display="https://podminky.urs.cz/item/CS_URS_2024_01/776421111"/>
    <hyperlink ref="F157" r:id="rId13" display="https://podminky.urs.cz/item/CS_URS_2024_01/776421312"/>
    <hyperlink ref="F161" r:id="rId14" display="https://podminky.urs.cz/item/CS_URS_2024_01/998776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Pekárek</dc:creator>
  <cp:keywords/>
  <dc:description/>
  <cp:lastModifiedBy>Marcela Podesvova</cp:lastModifiedBy>
  <dcterms:created xsi:type="dcterms:W3CDTF">2024-03-27T12:35:19Z</dcterms:created>
  <dcterms:modified xsi:type="dcterms:W3CDTF">2024-03-27T13:12:43Z</dcterms:modified>
  <cp:category/>
  <cp:version/>
  <cp:contentType/>
  <cp:contentStatus/>
</cp:coreProperties>
</file>