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5330" windowHeight="10335" activeTab="0"/>
  </bookViews>
  <sheets>
    <sheet name="Rekapitulace stavby" sheetId="1" r:id="rId1"/>
    <sheet name="1 - SO 101 Parkoviště u u..." sheetId="2" r:id="rId2"/>
    <sheet name="2 - SO 102 Parkoviště u u..." sheetId="3" r:id="rId3"/>
    <sheet name="3 - SO 401 Veřejné osvětlení" sheetId="4" r:id="rId4"/>
    <sheet name="4 - SO 402 Ochrana sítí Č..." sheetId="5" r:id="rId5"/>
    <sheet name="5 - SO 801 Vegetační úpravy" sheetId="6" r:id="rId6"/>
    <sheet name="Pokyny pro vyplnění" sheetId="7" r:id="rId7"/>
  </sheets>
  <definedNames>
    <definedName name="_xlnm._FilterDatabase" localSheetId="1" hidden="1">'1 - SO 101 Parkoviště u u...'!$C$85:$K$310</definedName>
    <definedName name="_xlnm._FilterDatabase" localSheetId="2" hidden="1">'2 - SO 102 Parkoviště u u...'!$C$86:$K$363</definedName>
    <definedName name="_xlnm._FilterDatabase" localSheetId="3" hidden="1">'3 - SO 401 Veřejné osvětlení'!$C$75:$K$77</definedName>
    <definedName name="_xlnm._FilterDatabase" localSheetId="4" hidden="1">'4 - SO 402 Ochrana sítí Č...'!$C$80:$K$119</definedName>
    <definedName name="_xlnm._FilterDatabase" localSheetId="5" hidden="1">'5 - SO 801 Vegetační úpravy'!$C$76:$K$79</definedName>
    <definedName name="_xlnm.Print_Area" localSheetId="1">'1 - SO 101 Parkoviště u u...'!$C$4:$J$36,'1 - SO 101 Parkoviště u u...'!$C$42:$J$67,'1 - SO 101 Parkoviště u u...'!$C$73:$K$310</definedName>
    <definedName name="_xlnm.Print_Area" localSheetId="2">'2 - SO 102 Parkoviště u u...'!$C$4:$J$36,'2 - SO 102 Parkoviště u u...'!$C$42:$J$68,'2 - SO 102 Parkoviště u u...'!$C$74:$K$363</definedName>
    <definedName name="_xlnm.Print_Area" localSheetId="3">'3 - SO 401 Veřejné osvětlení'!$C$4:$J$36,'3 - SO 401 Veřejné osvětlení'!$C$42:$J$57,'3 - SO 401 Veřejné osvětlení'!$C$63:$K$77</definedName>
    <definedName name="_xlnm.Print_Area" localSheetId="4">'4 - SO 402 Ochrana sítí Č...'!$C$4:$J$36,'4 - SO 402 Ochrana sítí Č...'!$C$42:$J$62,'4 - SO 402 Ochrana sítí Č...'!$C$68:$K$119</definedName>
    <definedName name="_xlnm.Print_Area" localSheetId="5">'5 - SO 801 Vegetační úpravy'!$C$4:$J$36,'5 - SO 801 Vegetační úpravy'!$C$42:$J$58,'5 - SO 801 Vegetační úpravy'!$C$64:$K$79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Titles" localSheetId="0">'Rekapitulace stavby'!$49:$49</definedName>
    <definedName name="_xlnm.Print_Titles" localSheetId="1">'1 - SO 101 Parkoviště u u...'!$85:$85</definedName>
    <definedName name="_xlnm.Print_Titles" localSheetId="2">'2 - SO 102 Parkoviště u u...'!$86:$86</definedName>
    <definedName name="_xlnm.Print_Titles" localSheetId="3">'3 - SO 401 Veřejné osvětlení'!$75:$75</definedName>
    <definedName name="_xlnm.Print_Titles" localSheetId="4">'4 - SO 402 Ochrana sítí Č...'!$80:$80</definedName>
    <definedName name="_xlnm.Print_Titles" localSheetId="5">'5 - SO 801 Vegetační úpravy'!$76:$76</definedName>
  </definedNames>
  <calcPr calcId="145621"/>
</workbook>
</file>

<file path=xl/sharedStrings.xml><?xml version="1.0" encoding="utf-8"?>
<sst xmlns="http://schemas.openxmlformats.org/spreadsheetml/2006/main" count="7157" uniqueCount="1004">
  <si>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</si>
  <si>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</si>
  <si>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</si>
  <si>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</si>
  <si>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</si>
  <si>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</si>
  <si>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</si>
  <si>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{794f4e1e-bd60-4f8d-b6eb-afcee7978a4d}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</si>
  <si>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</si>
  <si>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</si>
  <si>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</si>
  <si>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</si>
  <si>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</si>
  <si>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</si>
  <si>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</si>
  <si>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</si>
  <si>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</si>
  <si>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</si>
  <si>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</si>
  <si>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Parkoviště u Komerční banky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</si>
  <si>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</si>
  <si>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</si>
  <si>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</si>
  <si>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</si>
  <si>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</si>
  <si>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</si>
  <si>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</si>
  <si>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Kopřivnice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</si>
  <si>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</si>
  <si>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</si>
  <si>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</si>
  <si>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</si>
  <si>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</si>
  <si>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</si>
  <si>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</si>
  <si>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</si>
  <si>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</si>
  <si>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</si>
  <si>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</si>
  <si>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</si>
  <si>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</si>
  <si>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</si>
  <si>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</si>
  <si>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</si>
  <si>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</si>
  <si>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</si>
  <si>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</si>
  <si>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</si>
  <si>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</si>
  <si>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</si>
  <si>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</si>
  <si>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</si>
  <si>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</si>
  <si>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</si>
  <si>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</si>
  <si>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</si>
  <si>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</si>
  <si>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</si>
  <si>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</si>
  <si>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</si>
  <si>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</si>
  <si>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</si>
  <si>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</si>
  <si>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</si>
  <si>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</si>
  <si>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</si>
  <si>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</si>
  <si>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</si>
  <si>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</si>
  <si>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</si>
  <si>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</si>
  <si>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</si>
  <si>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</si>
  <si>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101 Parkoviště u ul.Čs.armády</t>
  </si>
  <si>
    <t>STA</t>
  </si>
  <si>
    <t>{5df9e927-21fd-443d-a10f-49efc35b6a60}</t>
  </si>
  <si>
    <t>2</t>
  </si>
  <si>
    <t>SO 102 Parkoviště u ul.Kadláčkova</t>
  </si>
  <si>
    <t>{d6a20ded-86b9-41bc-921e-7176fcfec023}</t>
  </si>
  <si>
    <t>3</t>
  </si>
  <si>
    <t>SO 401 Veřejné osvětlení</t>
  </si>
  <si>
    <t>{887154d5-40c9-48a5-bda7-9a67354833f6}</t>
  </si>
  <si>
    <t>4</t>
  </si>
  <si>
    <t>SO 402 Ochrana sítí ČEZ Distribuce</t>
  </si>
  <si>
    <t>{e9690d6f-a99a-4405-99b1-fc96725cd367}</t>
  </si>
  <si>
    <t>5</t>
  </si>
  <si>
    <t>SO 801 Vegetační úpravy</t>
  </si>
  <si>
    <t>{e17dc35d-4619-44df-8532-4e62a9bb5b32}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</si>
  <si>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</si>
  <si>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</si>
  <si>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</si>
  <si>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</si>
  <si>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</si>
  <si>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</si>
  <si>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</si>
  <si>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SO 101 Parkoviště u ul.Čs.armády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</si>
  <si>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</si>
  <si>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</si>
  <si>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</si>
  <si>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</si>
  <si>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</si>
  <si>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</si>
  <si>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00 - Sanace podloží</t>
  </si>
  <si>
    <t xml:space="preserve">    1 - Zemní práce</t>
  </si>
  <si>
    <t xml:space="preserve">    2 - Zakládání</t>
  </si>
  <si>
    <t xml:space="preserve">    469 - Stavební práce při elektromontážích</t>
  </si>
  <si>
    <t xml:space="preserve">    5 - Komunikace pozemní</t>
  </si>
  <si>
    <t xml:space="preserve">  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</si>
  <si>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</si>
  <si>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</si>
  <si>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</si>
  <si>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</si>
  <si>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</si>
  <si>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</si>
  <si>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</si>
  <si>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</si>
  <si>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</si>
  <si>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</si>
  <si>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</si>
  <si>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</si>
  <si>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</si>
  <si>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</si>
  <si>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</si>
  <si>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</si>
  <si>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</si>
  <si>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</si>
  <si>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</si>
  <si>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</si>
  <si>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00</t>
  </si>
  <si>
    <t>Sanace podloží</t>
  </si>
  <si>
    <t>K</t>
  </si>
  <si>
    <t>122202201</t>
  </si>
  <si>
    <t>Odkopávky a prokopávky nezapažené pro silnice s přemístěním výkopku v příčných profilech na vzdálenost do 15 m nebo s naložením na dopravní prostředek v hornině tř. 3 do 100 m3</t>
  </si>
  <si>
    <t>m3</t>
  </si>
  <si>
    <t>CS ÚRS 2017 01</t>
  </si>
  <si>
    <t>107506310</t>
  </si>
  <si>
    <t>VV</t>
  </si>
  <si>
    <t>100,0*0,3</t>
  </si>
  <si>
    <t>Součet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</si>
  <si>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</si>
  <si>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</si>
  <si>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1247785865</t>
  </si>
  <si>
    <t>171101121</t>
  </si>
  <si>
    <t>Uložení sypaniny do násypů s rozprostřením sypaniny ve vrstvách a s hrubým urovnáním zhutněných s uzavřením povrchu násypu z hornin nesoudržných kamenitých</t>
  </si>
  <si>
    <t>1278987396</t>
  </si>
  <si>
    <t>M</t>
  </si>
  <si>
    <t>583336740</t>
  </si>
  <si>
    <t>kamenivo těžené hrubé frakce 16-32</t>
  </si>
  <si>
    <t>t</t>
  </si>
  <si>
    <t>8</t>
  </si>
  <si>
    <t>1519788742</t>
  </si>
  <si>
    <t>30,0*1,67*1,01</t>
  </si>
  <si>
    <t>171201201</t>
  </si>
  <si>
    <t>Uložení sypaniny na skládky</t>
  </si>
  <si>
    <t>1333406319</t>
  </si>
  <si>
    <t>6</t>
  </si>
  <si>
    <t>171201211</t>
  </si>
  <si>
    <t>Uložení sypaniny poplatek za uložení sypaniny na skládce (skládkovné)</t>
  </si>
  <si>
    <t>979980966</t>
  </si>
  <si>
    <t>30,0*1,5</t>
  </si>
  <si>
    <t>7</t>
  </si>
  <si>
    <t>00-1</t>
  </si>
  <si>
    <t>Geotextilie D+M</t>
  </si>
  <si>
    <t>m2</t>
  </si>
  <si>
    <t>-1520246098</t>
  </si>
  <si>
    <t>100,0*1,02</t>
  </si>
  <si>
    <t>Zemní práce</t>
  </si>
  <si>
    <t>111201101</t>
  </si>
  <si>
    <t>Odstranění křovin a stromů s odstraněním kořenů průměru kmene do 100 mm do sklonu terénu 1 : 5, při celkové ploše do 1 000 m2</t>
  </si>
  <si>
    <t>2029638367</t>
  </si>
  <si>
    <t>dle TZ</t>
  </si>
  <si>
    <t>80,0</t>
  </si>
  <si>
    <t>9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</si>
  <si>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</si>
  <si>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</si>
  <si>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1396947515</t>
  </si>
  <si>
    <t>10</t>
  </si>
  <si>
    <t>113107143</t>
  </si>
  <si>
    <t>Odstranění podkladů nebo krytů s přemístěním hmot na skládku na vzdálenost do 3 m nebo s naložením na dopravní prostředek v ploše jednotlivě do 50 m2 živičných, o tl. vrstvy přes 100 do 150 mm</t>
  </si>
  <si>
    <t>1272416320</t>
  </si>
  <si>
    <t>17,0</t>
  </si>
  <si>
    <t>11</t>
  </si>
  <si>
    <t>113154122</t>
  </si>
  <si>
    <t>Frézování živičného podkladu nebo krytu s naložením na dopravní prostředek plochy do 500 m2 bez překážek v trase pruhu šířky přes 0,5 m do 1 m, tloušťky vrstvy 40 mm</t>
  </si>
  <si>
    <t>2088190070</t>
  </si>
  <si>
    <t>325,0</t>
  </si>
  <si>
    <t>12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</si>
  <si>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</si>
  <si>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</si>
  <si>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</si>
  <si>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-14524973</t>
  </si>
  <si>
    <t>101,0</t>
  </si>
  <si>
    <t>13</t>
  </si>
  <si>
    <t>121101103</t>
  </si>
  <si>
    <t>Sejmutí ornice nebo lesní půdy s vodorovným přemístěním na hromady v místě upotřebení nebo na dočasné či trvalé skládky se složením, na vzdálenost přes 100 do 250 m</t>
  </si>
  <si>
    <t>-90393202</t>
  </si>
  <si>
    <t>17,0*0,2</t>
  </si>
  <si>
    <t>153,0*0,1</t>
  </si>
  <si>
    <t>14</t>
  </si>
  <si>
    <t>122101101</t>
  </si>
  <si>
    <t>Odkopávky a prokopávky nezapažené s přehozením výkopku na vzdálenost do 3 m nebo s naložením na dopravní prostředek v horninách tř. 1 a 2 do 100 m3</t>
  </si>
  <si>
    <t>1443616360</t>
  </si>
  <si>
    <t>těžení a naložení ornice na meziskládce pro ohumusování</t>
  </si>
  <si>
    <t>7,5</t>
  </si>
  <si>
    <t>Těžení a naložení ornice pro odvoz</t>
  </si>
  <si>
    <t>18,7-7,5</t>
  </si>
  <si>
    <t>1111396193</t>
  </si>
  <si>
    <t>výkop</t>
  </si>
  <si>
    <t>153,0*0,4</t>
  </si>
  <si>
    <t>16</t>
  </si>
  <si>
    <t>132201201</t>
  </si>
  <si>
    <t>Hloubení zapažených i nezapažených rýh šířky přes 600 do 2 000 mm s urovnáním dna do předepsaného profilu a spádu v hornině tř. 3 do 100 m3</t>
  </si>
  <si>
    <t>700819462</t>
  </si>
  <si>
    <t>pro chráničky</t>
  </si>
  <si>
    <t>8,0*2,2*0,6</t>
  </si>
  <si>
    <t>20,0*0,6*0,5</t>
  </si>
  <si>
    <t>17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</si>
  <si>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</si>
  <si>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</si>
  <si>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650863165</t>
  </si>
  <si>
    <t>dovoz ornice z meziskládky pro ohumusování</t>
  </si>
  <si>
    <t>18</t>
  </si>
  <si>
    <t>162301501</t>
  </si>
  <si>
    <t>Vodorovné přemístění smýcených křovin do průměru kmene 100 mm na vzdálenost do 5 000 m</t>
  </si>
  <si>
    <t>1723890811</t>
  </si>
  <si>
    <t>19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</si>
  <si>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</si>
  <si>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</si>
  <si>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1160592537</t>
  </si>
  <si>
    <t>odvoz přebytečné ornice na skládku</t>
  </si>
  <si>
    <t>20</t>
  </si>
  <si>
    <t>-1904963534</t>
  </si>
  <si>
    <t>odvoz přebytečné zeminy</t>
  </si>
  <si>
    <t>(22,56+61,5)-1,3</t>
  </si>
  <si>
    <t>-919457488</t>
  </si>
  <si>
    <t>22</t>
  </si>
  <si>
    <t>-809885990</t>
  </si>
  <si>
    <t>82,76*1,5</t>
  </si>
  <si>
    <t>23</t>
  </si>
  <si>
    <t>174101101</t>
  </si>
  <si>
    <t>Zásyp sypaninou z jakékoliv horniny s uložením výkopku ve vrstvách se zhutněním jam, šachet, rýh nebo kolem objektů v těchto vykopávkách</t>
  </si>
  <si>
    <t>-1004858477</t>
  </si>
  <si>
    <t>chráničky</t>
  </si>
  <si>
    <t>5,5</t>
  </si>
  <si>
    <t>24</t>
  </si>
  <si>
    <t>-866961932</t>
  </si>
  <si>
    <t>5,5*1,67*1,01</t>
  </si>
  <si>
    <t>25</t>
  </si>
  <si>
    <t>181411131</t>
  </si>
  <si>
    <t>Založení trávníku na půdě předem připravené plochy do 1000 m2 výsevem včetně utažení parkového v rovině nebo na svahu do 1:5</t>
  </si>
  <si>
    <t>-647706028</t>
  </si>
  <si>
    <t>26</t>
  </si>
  <si>
    <t>005724100</t>
  </si>
  <si>
    <t>osivo směs travní parková</t>
  </si>
  <si>
    <t>kg</t>
  </si>
  <si>
    <t>1159422326</t>
  </si>
  <si>
    <t>75*0,025 'Přepočtené koeficientem množství</t>
  </si>
  <si>
    <t>27</t>
  </si>
  <si>
    <t>181301101</t>
  </si>
  <si>
    <t>Rozprostření a urovnání ornice v rovině nebo ve svahu sklonu do 1:5 při souvislé ploše do 500 m2, tl. vrstvy do 100 mm</t>
  </si>
  <si>
    <t>-270502806</t>
  </si>
  <si>
    <t>28</t>
  </si>
  <si>
    <t>181951102</t>
  </si>
  <si>
    <t>Úprava pláně vyrovnáním výškových rozdílů v hornině tř. 1 až 4 se zhutněním</t>
  </si>
  <si>
    <t>-1834602998</t>
  </si>
  <si>
    <t>29</t>
  </si>
  <si>
    <t>185803111</t>
  </si>
  <si>
    <t>Ošetření trávníku jednorázové v rovině nebo na svahu do 1:5</t>
  </si>
  <si>
    <t>1511500026</t>
  </si>
  <si>
    <t>75,0*2</t>
  </si>
  <si>
    <t>Zakládání</t>
  </si>
  <si>
    <t>30</t>
  </si>
  <si>
    <t>291211111</t>
  </si>
  <si>
    <t>Zřízení zpevněné plochy ze silničních panelů osazených do lože tl. 50 mm z kameniva</t>
  </si>
  <si>
    <t>425665857</t>
  </si>
  <si>
    <t>3,0*2,0*3</t>
  </si>
  <si>
    <t>3,0*1,0*2</t>
  </si>
  <si>
    <t>31</t>
  </si>
  <si>
    <t>593811970</t>
  </si>
  <si>
    <t xml:space="preserve">panel silniční 300x200x18 cm, 20t- jednorázové </t>
  </si>
  <si>
    <t>kus</t>
  </si>
  <si>
    <t>-106636390</t>
  </si>
  <si>
    <t>32</t>
  </si>
  <si>
    <t>593812340</t>
  </si>
  <si>
    <t>panel silniční 300x100x18 cm</t>
  </si>
  <si>
    <t>235724760</t>
  </si>
  <si>
    <t>P</t>
  </si>
  <si>
    <t>Poznámka k položce:
dohodou</t>
  </si>
  <si>
    <t>469</t>
  </si>
  <si>
    <t>Stavební práce při elektromontážích</t>
  </si>
  <si>
    <t>33</t>
  </si>
  <si>
    <t>469-1</t>
  </si>
  <si>
    <t>Chránička AROT+Kopoflex vč.lože a obsypu</t>
  </si>
  <si>
    <t>1584794896</t>
  </si>
  <si>
    <t>34</t>
  </si>
  <si>
    <t>469-2</t>
  </si>
  <si>
    <t>Plastové chráničky vč.lože a obsypu</t>
  </si>
  <si>
    <t>1964722576</t>
  </si>
  <si>
    <t>35</t>
  </si>
  <si>
    <t>469-3</t>
  </si>
  <si>
    <t>Uložení stávajících kabelů do pískového lože+výstražná folie</t>
  </si>
  <si>
    <t>1198972470</t>
  </si>
  <si>
    <t>Komunikace pozemní</t>
  </si>
  <si>
    <t>36</t>
  </si>
  <si>
    <t>564251111</t>
  </si>
  <si>
    <t>Podklad nebo podsyp ze štěrkopísku ŠP s rozprostřením, vlhčením a zhutněním, po zhutnění tl. 150 mm</t>
  </si>
  <si>
    <t>-429017982</t>
  </si>
  <si>
    <t>dleTZ-pod panely</t>
  </si>
  <si>
    <t>30,0</t>
  </si>
  <si>
    <t>37</t>
  </si>
  <si>
    <t>564851111</t>
  </si>
  <si>
    <t>Podklad ze štěrkodrti ŠD s rozprostřením a zhutněním, po zhutnění tl. 150 mm</t>
  </si>
  <si>
    <t>1833543681</t>
  </si>
  <si>
    <t xml:space="preserve">dle TZ a situace </t>
  </si>
  <si>
    <t>asfaltový chodník</t>
  </si>
  <si>
    <t>15,0</t>
  </si>
  <si>
    <t>asfaltová příjezdová komunikace</t>
  </si>
  <si>
    <t>11,0*2</t>
  </si>
  <si>
    <t>pod silničními panely</t>
  </si>
  <si>
    <t>38</t>
  </si>
  <si>
    <t>564871111</t>
  </si>
  <si>
    <t>Podklad ze štěrkodrti ŠD s rozprostřením a zhutněním, po zhutnění tl. 250 mm</t>
  </si>
  <si>
    <t>-1182272089</t>
  </si>
  <si>
    <t>dle TZ a situace-dlážděné parkoviště</t>
  </si>
  <si>
    <t>70,0</t>
  </si>
  <si>
    <t>39</t>
  </si>
  <si>
    <t>564921411</t>
  </si>
  <si>
    <t>Podklad nebo podsyp z asfaltového recyklátu s rozprostřením a zhutněním, po zhutnění tl. 60 mm</t>
  </si>
  <si>
    <t>-1644104999</t>
  </si>
  <si>
    <t>dle TZ a vzorových řezů</t>
  </si>
  <si>
    <t>40</t>
  </si>
  <si>
    <t>565175111</t>
  </si>
  <si>
    <t>Asfaltový beton vrstva podkladní ACP 16 (obalované kamenivo střednězrnné - OKS) s rozprostřením a zhutněním v pruhu šířky do 3 m, po zhutnění tl. 100 mm</t>
  </si>
  <si>
    <t>342604242</t>
  </si>
  <si>
    <t>asfaltová příjezdná komunikace-rekonsrukce</t>
  </si>
  <si>
    <t>305,0</t>
  </si>
  <si>
    <t>41</t>
  </si>
  <si>
    <t>569903311</t>
  </si>
  <si>
    <t>Zřízení zemních krajnic z hornin jakékoliv třídy se zhutněním</t>
  </si>
  <si>
    <t>1317342333</t>
  </si>
  <si>
    <t>42</t>
  </si>
  <si>
    <t>573191111</t>
  </si>
  <si>
    <t>Postřik infiltrační kationaktivní emulzí v množství 1,00 kg/m2</t>
  </si>
  <si>
    <t>603534845</t>
  </si>
  <si>
    <t>dle TZ a vzorových řezů,asfaltová příjezdná komunikace</t>
  </si>
  <si>
    <t>11,0</t>
  </si>
  <si>
    <t>43</t>
  </si>
  <si>
    <t>573211108</t>
  </si>
  <si>
    <t>Postřik spojovací PS bez posypu kamenivem z asfaltu silničního, v množství 0,40 kg/m2</t>
  </si>
  <si>
    <t>-1431612992</t>
  </si>
  <si>
    <t>asfaltová příjezdná komunikace</t>
  </si>
  <si>
    <t>44</t>
  </si>
  <si>
    <t>577134121</t>
  </si>
  <si>
    <t>Asfaltový beton vrstva obrusná ACO 11 (ABS) s rozprostřením a se zhutněním z nemodifikovaného asfaltu v pruhu šířky přes 3 m tř. I, po zhutnění tl. 40 mm</t>
  </si>
  <si>
    <t>326283459</t>
  </si>
  <si>
    <t>asfaltová příjezdná komunikace-rekonstrukce</t>
  </si>
  <si>
    <t>45</t>
  </si>
  <si>
    <t>577145111</t>
  </si>
  <si>
    <t>Asfaltový beton vrstva obrusná ACO 16 (ABH) s rozprostřením a zhutněním z nemodifikovaného asfaltu, po zhutnění v pruhu šířky do 3 m tl. 50 mm</t>
  </si>
  <si>
    <t>1735776658</t>
  </si>
  <si>
    <t>46</t>
  </si>
  <si>
    <t>596411112</t>
  </si>
  <si>
    <t>Kladení dlažby z betonových vegetačních dlaždic komunikací pro pěší s ložem z kameniva těženého nebo drceného tl. do 40 mm, s vyplněním spár a vegetačních otvorů, s hutněním vibrováním tl. 80 mm, pro plochy přes 50 do 100 m2</t>
  </si>
  <si>
    <t>1409905444</t>
  </si>
  <si>
    <t>parkoviště dlážděné</t>
  </si>
  <si>
    <t>47</t>
  </si>
  <si>
    <t>5-1</t>
  </si>
  <si>
    <t xml:space="preserve">Zatravňovací dlažba </t>
  </si>
  <si>
    <t>1438933883</t>
  </si>
  <si>
    <t>Trubní vedení</t>
  </si>
  <si>
    <t>48</t>
  </si>
  <si>
    <t>8-0</t>
  </si>
  <si>
    <t>Pročištění stávající vpustí</t>
  </si>
  <si>
    <t>ks</t>
  </si>
  <si>
    <t>-1203255646</t>
  </si>
  <si>
    <t>49</t>
  </si>
  <si>
    <t>899231111</t>
  </si>
  <si>
    <t>Výšková úprava uličního vstupu nebo vpusti do 200 mm zvýšením mříže</t>
  </si>
  <si>
    <t>-1184507926</t>
  </si>
  <si>
    <t>50</t>
  </si>
  <si>
    <t>899331111</t>
  </si>
  <si>
    <t>Výšková úprava uličního vstupu nebo vpusti do 200 mm zvýšením poklopu</t>
  </si>
  <si>
    <t>898676269</t>
  </si>
  <si>
    <t>Ostatní konstrukce a práce, bourání</t>
  </si>
  <si>
    <t>51</t>
  </si>
  <si>
    <t>9-0</t>
  </si>
  <si>
    <t>Provizorní DZ</t>
  </si>
  <si>
    <t>celk</t>
  </si>
  <si>
    <t>2054273825</t>
  </si>
  <si>
    <t>52</t>
  </si>
  <si>
    <t>914111111</t>
  </si>
  <si>
    <t>Montáž svislé dopravní značky základní velikosti do 1 m2 objímkami na sloupky nebo konzoly</t>
  </si>
  <si>
    <t>2097023354</t>
  </si>
  <si>
    <t>dle TZ a situace</t>
  </si>
  <si>
    <t>Nové DZ</t>
  </si>
  <si>
    <t>přemístění</t>
  </si>
  <si>
    <t>53</t>
  </si>
  <si>
    <t>404442320</t>
  </si>
  <si>
    <t>značka dopravní svislá reflexní AL- 3M 500 x 500 mm</t>
  </si>
  <si>
    <t>-1540415135</t>
  </si>
  <si>
    <t>IP11a</t>
  </si>
  <si>
    <t>54</t>
  </si>
  <si>
    <t>914511112</t>
  </si>
  <si>
    <t>Montáž sloupku dopravních značek délky do 3,5 m do hliníkové patky</t>
  </si>
  <si>
    <t>1949488459</t>
  </si>
  <si>
    <t>55</t>
  </si>
  <si>
    <t>404452250</t>
  </si>
  <si>
    <t>sloupek Zn 60 - 350</t>
  </si>
  <si>
    <t>-10418111</t>
  </si>
  <si>
    <t>56</t>
  </si>
  <si>
    <t>404452400</t>
  </si>
  <si>
    <t>patka hliníková pro sloupek D 60 mm</t>
  </si>
  <si>
    <t>1005244751</t>
  </si>
  <si>
    <t>57</t>
  </si>
  <si>
    <t>404452530</t>
  </si>
  <si>
    <t>víčko plastové na sloupek 60</t>
  </si>
  <si>
    <t>1596763164</t>
  </si>
  <si>
    <t>58</t>
  </si>
  <si>
    <t>404452560</t>
  </si>
  <si>
    <t>upínací svorka na sloupek D 60 mm</t>
  </si>
  <si>
    <t>1753167004</t>
  </si>
  <si>
    <t>59</t>
  </si>
  <si>
    <t>915111112</t>
  </si>
  <si>
    <t>Vodorovné dopravní značení stříkané barvou dělící čára šířky 125 mm souvislá bílá retroreflexní</t>
  </si>
  <si>
    <t>-968338165</t>
  </si>
  <si>
    <t>V10b</t>
  </si>
  <si>
    <t>40,0</t>
  </si>
  <si>
    <t>60</t>
  </si>
  <si>
    <t>915121112</t>
  </si>
  <si>
    <t>Vodorovné dopravní značení stříkané barvou vodící čára bílá šířky 250 mm souvislá retroreflexní</t>
  </si>
  <si>
    <t>-1153723376</t>
  </si>
  <si>
    <t>V10e</t>
  </si>
  <si>
    <t>16,0*8</t>
  </si>
  <si>
    <t>61</t>
  </si>
  <si>
    <t>915131112</t>
  </si>
  <si>
    <t>Vodorovné dopravní značení stříkané barvou přechody pro chodce, šipky, symboly bílé retroreflexní</t>
  </si>
  <si>
    <t>-759485788</t>
  </si>
  <si>
    <t>V10f</t>
  </si>
  <si>
    <t>5,0*1</t>
  </si>
  <si>
    <t>62</t>
  </si>
  <si>
    <t>915611111</t>
  </si>
  <si>
    <t>Předznačení pro vodorovné značení stříkané barvou nebo prováděné z nátěrových hmot liniové dělicí čáry, vodicí proužky</t>
  </si>
  <si>
    <t>1778522642</t>
  </si>
  <si>
    <t>63</t>
  </si>
  <si>
    <t>915621111</t>
  </si>
  <si>
    <t>Předznačení pro vodorovné značení stříkané barvou nebo prováděné z nátěrových hmot plošné šipky, symboly, nápisy</t>
  </si>
  <si>
    <t>-857372764</t>
  </si>
  <si>
    <t>64</t>
  </si>
  <si>
    <t>916231213</t>
  </si>
  <si>
    <t>-60027250</t>
  </si>
  <si>
    <t>dle TZ a situace-obruby rovné i zaoblené</t>
  </si>
  <si>
    <t>obrubník 80/250</t>
  </si>
  <si>
    <t>8,0</t>
  </si>
  <si>
    <t>obrubník 100/250</t>
  </si>
  <si>
    <t>25,0</t>
  </si>
  <si>
    <t>obrubník 150/250</t>
  </si>
  <si>
    <t>65</t>
  </si>
  <si>
    <t>592174100</t>
  </si>
  <si>
    <t>obrubník betonový chodníkový 100x10x25 cm</t>
  </si>
  <si>
    <t>-1840903307</t>
  </si>
  <si>
    <t>66</t>
  </si>
  <si>
    <t>592173150</t>
  </si>
  <si>
    <t>obrubník betonový zahradní přírodní  50x8x25 cm</t>
  </si>
  <si>
    <t>-416567036</t>
  </si>
  <si>
    <t>8,0*2</t>
  </si>
  <si>
    <t>67</t>
  </si>
  <si>
    <t>592174600</t>
  </si>
  <si>
    <t>obrubník betonový chodníkový silniční vibrolisovaný 100x15x25 cm</t>
  </si>
  <si>
    <t>743468387</t>
  </si>
  <si>
    <t>68</t>
  </si>
  <si>
    <t>919121121</t>
  </si>
  <si>
    <t>Utěsnění dilatačních spár zálivkou za studena v cementobetonovém nebo živičném krytu včetně adhezního nátěru s těsnicím profilem pod zálivkou, pro komůrky šířky 15 mm, hloubky 25 mm</t>
  </si>
  <si>
    <t>-1507844333</t>
  </si>
  <si>
    <t>69</t>
  </si>
  <si>
    <t>919735112</t>
  </si>
  <si>
    <t>Řezání stávajícího živičného krytu nebo podkladu hloubky přes 50 do 100 mm</t>
  </si>
  <si>
    <t>882662479</t>
  </si>
  <si>
    <t>70</t>
  </si>
  <si>
    <t>936104213</t>
  </si>
  <si>
    <t>Montáž odpadkového koše přichycením kotevními šrouby</t>
  </si>
  <si>
    <t>-1198046821</t>
  </si>
  <si>
    <t>71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</si>
  <si>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</si>
  <si>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</si>
  <si>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1500203400</t>
  </si>
  <si>
    <t>72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</si>
  <si>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</si>
  <si>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</si>
  <si>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-1697995406</t>
  </si>
  <si>
    <t>73</t>
  </si>
  <si>
    <t>9-1</t>
  </si>
  <si>
    <t xml:space="preserve">Odpadkový koš KOPENHAGEN,zelené barvy </t>
  </si>
  <si>
    <t>1419267019</t>
  </si>
  <si>
    <t>997</t>
  </si>
  <si>
    <t>Přesun sutě</t>
  </si>
  <si>
    <t>74</t>
  </si>
  <si>
    <t>997221551</t>
  </si>
  <si>
    <t>Vodorovná doprava suti bez naložení, ale se složením a s hrubým urovnáním ze sypkých materiálů, na vzdálenost do 1 km</t>
  </si>
  <si>
    <t>1776432961</t>
  </si>
  <si>
    <t>75</t>
  </si>
  <si>
    <t>997221559</t>
  </si>
  <si>
    <t>Vodorovná doprava suti bez naložení, ale se složením a s hrubým urovnáním Příplatek k ceně za každý další i započatý 1 km přes 1 km</t>
  </si>
  <si>
    <t>-1428769047</t>
  </si>
  <si>
    <t>64,482*9</t>
  </si>
  <si>
    <t>76</t>
  </si>
  <si>
    <t>997221611</t>
  </si>
  <si>
    <t>Nakládání na dopravní prostředky pro vodorovnou dopravu suti</t>
  </si>
  <si>
    <t>-2108747949</t>
  </si>
  <si>
    <t>77</t>
  </si>
  <si>
    <t>997221815</t>
  </si>
  <si>
    <t>Poplatek za uložení stavebního odpadu na skládce (skládkovné) betonového</t>
  </si>
  <si>
    <t>-966920667</t>
  </si>
  <si>
    <t>78</t>
  </si>
  <si>
    <t>997221845</t>
  </si>
  <si>
    <t>Poplatek za uložení stavebního odpadu na skládce (skládkovné) z asfaltových povrchů</t>
  </si>
  <si>
    <t>-642356859</t>
  </si>
  <si>
    <t>79</t>
  </si>
  <si>
    <t>997221855</t>
  </si>
  <si>
    <t>Poplatek za uložení stavebního odpadu na skládce (skládkovné) z kameniva</t>
  </si>
  <si>
    <t>868714213</t>
  </si>
  <si>
    <t>998</t>
  </si>
  <si>
    <t>Přesun hmot</t>
  </si>
  <si>
    <t>80</t>
  </si>
  <si>
    <t>998225111</t>
  </si>
  <si>
    <t>Přesun hmot pro komunikace s krytem z kameniva, monolitickým betonovým nebo živičným dopravní vzdálenost do 200 m jakékoliv délky objektu</t>
  </si>
  <si>
    <t>1459246042</t>
  </si>
  <si>
    <t>2 - SO 102 Parkoviště u ul.Kadláčkova</t>
  </si>
  <si>
    <t xml:space="preserve">    3 - Svislé a kompletní konstrukce</t>
  </si>
  <si>
    <t>824327093</t>
  </si>
  <si>
    <t>755,0*0,3</t>
  </si>
  <si>
    <t>-265395981</t>
  </si>
  <si>
    <t>-1056405469</t>
  </si>
  <si>
    <t>1570725349</t>
  </si>
  <si>
    <t>226,5*1,67*1,01</t>
  </si>
  <si>
    <t>360466881</t>
  </si>
  <si>
    <t>-34924699</t>
  </si>
  <si>
    <t>226,5*1,5</t>
  </si>
  <si>
    <t>-1197193257</t>
  </si>
  <si>
    <t>755,0*1,02</t>
  </si>
  <si>
    <t>111101101</t>
  </si>
  <si>
    <t>Odstranění travin a rákosu travin, při celkové ploše do 0,1 ha</t>
  </si>
  <si>
    <t>ha</t>
  </si>
  <si>
    <t>-227255479</t>
  </si>
  <si>
    <t>113106161</t>
  </si>
  <si>
    <t>Rozebrání dlažeb a dílců komunikací pro pěší, vozovek a ploch s přemístěním hmot na skládku na vzdálenost do 3 m nebo s naložením na dopravní prostředek vozovek a ploch, s jakoukoliv výplní spár v ploše jednotlivě do 50 m2 z drobných kostek nebo odseků s ložem z kameniva</t>
  </si>
  <si>
    <t>-843115719</t>
  </si>
  <si>
    <t>dle TZ-chodník</t>
  </si>
  <si>
    <t>12,0</t>
  </si>
  <si>
    <t>113107152</t>
  </si>
  <si>
    <t>Odstranění podkladů nebo krytů s přemístěním hmot na skládku na vzdálenost do 20 m nebo s naložením na dopravní prostředek v ploše jednotlivě přes 50 m2 do 200 m2 z kameniva těženého, o tl. vrstvy přes 100 do 200 mm</t>
  </si>
  <si>
    <t>-2130152292</t>
  </si>
  <si>
    <t>chodník živičný</t>
  </si>
  <si>
    <t>120,0</t>
  </si>
  <si>
    <t>113107170</t>
  </si>
  <si>
    <t>Odstranění podkladů nebo krytů s přemístěním hmot na skládku na vzdálenost do 20 m nebo s naložením na dopravní prostředek v ploše jednotlivě přes 50 m2 do 200 m2 z betonu prostého, o tl. vrstvy do 100 mm</t>
  </si>
  <si>
    <t>-1875148427</t>
  </si>
  <si>
    <t>113107181</t>
  </si>
  <si>
    <t>Odstranění podkladů nebo krytů s přemístěním hmot na skládku na vzdálenost do 20 m nebo s naložením na dopravní prostředek v ploše jednotlivě přes 50 m2 do 200 m2 živičných, o tl. vrstvy do 50 mm</t>
  </si>
  <si>
    <t>1260829235</t>
  </si>
  <si>
    <t>466579907</t>
  </si>
  <si>
    <t>90,0</t>
  </si>
  <si>
    <t>1278651441</t>
  </si>
  <si>
    <t>990,0*0,1</t>
  </si>
  <si>
    <t>1412280111</t>
  </si>
  <si>
    <t>230,0*0,1</t>
  </si>
  <si>
    <t>těžení a naložení ornice pro odvoz</t>
  </si>
  <si>
    <t>99,0-23,0</t>
  </si>
  <si>
    <t>1347296319</t>
  </si>
  <si>
    <t>130901121</t>
  </si>
  <si>
    <t>Bourání konstrukcí v hloubených vykopávkách - ručně z betonu prostého neprokládaného</t>
  </si>
  <si>
    <t>-733927226</t>
  </si>
  <si>
    <t>3,0</t>
  </si>
  <si>
    <t>132201101</t>
  </si>
  <si>
    <t>Hloubení zapažených i nezapažených rýh šířky do 600 mm s urovnáním dna do předepsaného profilu a spádu v hornině tř. 3 do 100 m3</t>
  </si>
  <si>
    <t>-468729056</t>
  </si>
  <si>
    <t>výkop pro drenáž</t>
  </si>
  <si>
    <t>57,0*0,45*0,4</t>
  </si>
  <si>
    <t>126,0*0,5*0,5</t>
  </si>
  <si>
    <t>-1191130962</t>
  </si>
  <si>
    <t>výkop pro potrubí</t>
  </si>
  <si>
    <t>9,0*1,0*1,8</t>
  </si>
  <si>
    <t>20,0*1,0*1,8</t>
  </si>
  <si>
    <t>vpustě</t>
  </si>
  <si>
    <t>1,5*1,5*2,0*2</t>
  </si>
  <si>
    <t>151101101</t>
  </si>
  <si>
    <t>Zřízení pažení a rozepření stěn rýh pro podzemní vedení pro všechny šířky rýhy příložné pro jakoukoliv mezerovitost, hloubky do 2 m</t>
  </si>
  <si>
    <t>-676985847</t>
  </si>
  <si>
    <t>9,0*1,8*2</t>
  </si>
  <si>
    <t>20,0*1,8*2</t>
  </si>
  <si>
    <t>2*(1,5+1,5)*2,0*2</t>
  </si>
  <si>
    <t>151101111</t>
  </si>
  <si>
    <t>Odstranění pažení a rozepření stěn rýh pro podzemní vedení s uložením materiálu na vzdálenost do 3 m od kraje výkopu příložné, hloubky do 2 m</t>
  </si>
  <si>
    <t>1317796964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</si>
  <si>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</si>
  <si>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</si>
  <si>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-739901614</t>
  </si>
  <si>
    <t>2085946725</t>
  </si>
  <si>
    <t>dovoz ornice z meziskládky</t>
  </si>
  <si>
    <t>23,0</t>
  </si>
  <si>
    <t>-787234330</t>
  </si>
  <si>
    <t>odvoz přebytečné ornice</t>
  </si>
  <si>
    <t>-519152488</t>
  </si>
  <si>
    <t>(61,2+41,76+396,0)-3,6</t>
  </si>
  <si>
    <t>162701155</t>
  </si>
  <si>
    <t>Vodorovné přemístění výkopku nebo sypaniny po suchu na obvyklém dopravním prostředku, bez naložení výkopku, avšak se složením bez rozhrnutí z horniny tř. 5 až 7 na vzdálenost přes 9 0000 do 10 000 m</t>
  </si>
  <si>
    <t>68241189</t>
  </si>
  <si>
    <t>-1473036886</t>
  </si>
  <si>
    <t>495,36+3,0</t>
  </si>
  <si>
    <t>1887954629</t>
  </si>
  <si>
    <t>495,36*1,5</t>
  </si>
  <si>
    <t>1453438423</t>
  </si>
  <si>
    <t>-221080456</t>
  </si>
  <si>
    <t>-137892443</t>
  </si>
  <si>
    <t>230*0,025 'Přepočtené koeficientem množství</t>
  </si>
  <si>
    <t>-1800548134</t>
  </si>
  <si>
    <t>1264519410</t>
  </si>
  <si>
    <t>230,0*2</t>
  </si>
  <si>
    <t>211571121</t>
  </si>
  <si>
    <t>Výplň kamenivem do rýh odvodňovacích žeber nebo trativodů bez zhutnění, s úpravou povrchu výplně kamenivem drobným těženým</t>
  </si>
  <si>
    <t>1829561897</t>
  </si>
  <si>
    <t>57,0*0,45*0,3</t>
  </si>
  <si>
    <t>212572121</t>
  </si>
  <si>
    <t>Lože pro trativody z kameniva drobného těženého</t>
  </si>
  <si>
    <t>794622707</t>
  </si>
  <si>
    <t>57,0*0,45*0,1</t>
  </si>
  <si>
    <t>212755214</t>
  </si>
  <si>
    <t>Trativody bez lože z drenážních trubek plastových flexibilních D 100 mm</t>
  </si>
  <si>
    <t>1303351129</t>
  </si>
  <si>
    <t>2-1</t>
  </si>
  <si>
    <t>795158505</t>
  </si>
  <si>
    <t>57,0*1,25</t>
  </si>
  <si>
    <t>Svislé a kompletní konstrukce</t>
  </si>
  <si>
    <t>339921131</t>
  </si>
  <si>
    <t>Osazování palisád betonových v řadě se zabetonováním výšky palisády do 500 mm</t>
  </si>
  <si>
    <t>-1245313969</t>
  </si>
  <si>
    <t>10,0</t>
  </si>
  <si>
    <t>592283080</t>
  </si>
  <si>
    <t>482531512</t>
  </si>
  <si>
    <t>843706082</t>
  </si>
  <si>
    <t>150572082</t>
  </si>
  <si>
    <t>1537560477</t>
  </si>
  <si>
    <t>propojující chodník</t>
  </si>
  <si>
    <t>1622596050</t>
  </si>
  <si>
    <t xml:space="preserve">dlážděný chodník </t>
  </si>
  <si>
    <t>250,0</t>
  </si>
  <si>
    <t>260,0*2</t>
  </si>
  <si>
    <t>-236659305</t>
  </si>
  <si>
    <t>245,0</t>
  </si>
  <si>
    <t>-1153510803</t>
  </si>
  <si>
    <t>-258482076</t>
  </si>
  <si>
    <t>260,0</t>
  </si>
  <si>
    <t>-2013269721</t>
  </si>
  <si>
    <t>-2102026987</t>
  </si>
  <si>
    <t>-1182556736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</si>
  <si>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</si>
  <si>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</si>
  <si>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-773362943</t>
  </si>
  <si>
    <t>předlažba chodníků-bez dodávky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</si>
  <si>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</si>
  <si>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</si>
  <si>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1791664986</t>
  </si>
  <si>
    <t>chodník-šedá</t>
  </si>
  <si>
    <t>230,0</t>
  </si>
  <si>
    <t>reliéfní,červená</t>
  </si>
  <si>
    <t>592451190</t>
  </si>
  <si>
    <t>dlažba skladebná betonová slepecká 20x10x6 cm barevná</t>
  </si>
  <si>
    <t>1429457454</t>
  </si>
  <si>
    <t>Poznámka k položce:
spotřeba: 50 kus/m2</t>
  </si>
  <si>
    <t>8,0*1,01</t>
  </si>
  <si>
    <t>592451100</t>
  </si>
  <si>
    <t>dlažba skladebná betonová základní 20x10x6 cm přírodní</t>
  </si>
  <si>
    <t>724596719</t>
  </si>
  <si>
    <t>230,0*1,01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</si>
  <si>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</si>
  <si>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</si>
  <si>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1256088897</t>
  </si>
  <si>
    <t>dlážděné parkoviště</t>
  </si>
  <si>
    <t>16,0</t>
  </si>
  <si>
    <t>592451220</t>
  </si>
  <si>
    <t>dlažba skladebná betonová hladká 20x10x8 cm šedá</t>
  </si>
  <si>
    <t>1266736337</t>
  </si>
  <si>
    <t>16,0*1,01</t>
  </si>
  <si>
    <t>674306405</t>
  </si>
  <si>
    <t>245,0-16,0</t>
  </si>
  <si>
    <t>1232195008</t>
  </si>
  <si>
    <t>229,0*1,01</t>
  </si>
  <si>
    <t>5-2</t>
  </si>
  <si>
    <t>Zatravňovací dlažba pro chodník</t>
  </si>
  <si>
    <t>1801881425</t>
  </si>
  <si>
    <t>-1127002622</t>
  </si>
  <si>
    <t>8-01</t>
  </si>
  <si>
    <t>Napojení potrubí do stávající stoky navrtávkou</t>
  </si>
  <si>
    <t>-1834443155</t>
  </si>
  <si>
    <t>871313121</t>
  </si>
  <si>
    <t>Montáž kanalizačního potrubí z plastů z tvrdého PVC těsněných gumovým kroužkem v otevřeném výkopu ve sklonu do 20 % DN 160</t>
  </si>
  <si>
    <t>-270049866</t>
  </si>
  <si>
    <t>dle tabulky potrubí</t>
  </si>
  <si>
    <t>29,0</t>
  </si>
  <si>
    <t>286113120</t>
  </si>
  <si>
    <t>trubka kanalizační plastová KG - DN 160x1000 mm SN4</t>
  </si>
  <si>
    <t>-636675546</t>
  </si>
  <si>
    <t>895941111</t>
  </si>
  <si>
    <t>Zřízení vpusti kanalizační uliční z betonových dílců typ UV-50 normální</t>
  </si>
  <si>
    <t>-1159084612</t>
  </si>
  <si>
    <t>dle tabulky vpustí</t>
  </si>
  <si>
    <t>899204111</t>
  </si>
  <si>
    <t>Osazení mříží litinových včetně rámů a košů na bahno hmotnosti jednotlivě přes 150 kg</t>
  </si>
  <si>
    <t>-1377278713</t>
  </si>
  <si>
    <t>629520657</t>
  </si>
  <si>
    <t>-313366027</t>
  </si>
  <si>
    <t>8-1</t>
  </si>
  <si>
    <t>vpusť betonová vč.plastové mříže</t>
  </si>
  <si>
    <t>1664830424</t>
  </si>
  <si>
    <t>-285772996</t>
  </si>
  <si>
    <t>1259456655</t>
  </si>
  <si>
    <t>240233212</t>
  </si>
  <si>
    <t>404442570</t>
  </si>
  <si>
    <t>značka dopravní svislá reflexní AL- NK 500 x 700 mm</t>
  </si>
  <si>
    <t>-440229728</t>
  </si>
  <si>
    <t>IP22+225</t>
  </si>
  <si>
    <t>404442950</t>
  </si>
  <si>
    <t>značka dopravní svislá FeZn NK 1000 x 500 mm (IS 14, 12a, 12b, E11)</t>
  </si>
  <si>
    <t>-1532580518</t>
  </si>
  <si>
    <t>E8d</t>
  </si>
  <si>
    <t>-2076880580</t>
  </si>
  <si>
    <t>-1346625489</t>
  </si>
  <si>
    <t>-801384296</t>
  </si>
  <si>
    <t>1733694514</t>
  </si>
  <si>
    <t>-423169614</t>
  </si>
  <si>
    <t>1223059308</t>
  </si>
  <si>
    <t>94,5</t>
  </si>
  <si>
    <t>-659070203</t>
  </si>
  <si>
    <t>497062949</t>
  </si>
  <si>
    <t>81</t>
  </si>
  <si>
    <t>-1752464348</t>
  </si>
  <si>
    <t>82</t>
  </si>
  <si>
    <t>-914719301</t>
  </si>
  <si>
    <t>dle TZ a situace-obruby přímé i zaoblené</t>
  </si>
  <si>
    <t>108,0</t>
  </si>
  <si>
    <t>61,0</t>
  </si>
  <si>
    <t>152,0</t>
  </si>
  <si>
    <t>83</t>
  </si>
  <si>
    <t>515414230</t>
  </si>
  <si>
    <t>84</t>
  </si>
  <si>
    <t>-628441893</t>
  </si>
  <si>
    <t>108,0*2</t>
  </si>
  <si>
    <t>85</t>
  </si>
  <si>
    <t>-1628209322</t>
  </si>
  <si>
    <t>86</t>
  </si>
  <si>
    <t>-664526086</t>
  </si>
  <si>
    <t>87</t>
  </si>
  <si>
    <t>-1192866622</t>
  </si>
  <si>
    <t>88</t>
  </si>
  <si>
    <t>328668158</t>
  </si>
  <si>
    <t>89</t>
  </si>
  <si>
    <t>1700660385</t>
  </si>
  <si>
    <t>90</t>
  </si>
  <si>
    <t>979071021</t>
  </si>
  <si>
    <t>Očištění vybouraných dlažebních kostek při překopech inženýrských sítí od spojovacího materiálu, s přemístěním hmot na skládku na vzdálenost do 3 m nebo s naložením na dopravní prostředek drobných, s původním vyplněním spár kamenivem těženým</t>
  </si>
  <si>
    <t>-1844909246</t>
  </si>
  <si>
    <t>91</t>
  </si>
  <si>
    <t>2019526037</t>
  </si>
  <si>
    <t>92</t>
  </si>
  <si>
    <t>1702275901</t>
  </si>
  <si>
    <t>95,01*9</t>
  </si>
  <si>
    <t>93</t>
  </si>
  <si>
    <t>-933745439</t>
  </si>
  <si>
    <t>94</t>
  </si>
  <si>
    <t>1929796870</t>
  </si>
  <si>
    <t>95</t>
  </si>
  <si>
    <t>-1138441441</t>
  </si>
  <si>
    <t>96</t>
  </si>
  <si>
    <t>-1157098048</t>
  </si>
  <si>
    <t>97</t>
  </si>
  <si>
    <t>998223011</t>
  </si>
  <si>
    <t>Přesun hmot pro pozemní komunikace s krytem dlážděným dopravní vzdálenost do 200 m jakékoliv délky objektu</t>
  </si>
  <si>
    <t>1747267950</t>
  </si>
  <si>
    <t>3 - SO 401 Veřejné osvětlení</t>
  </si>
  <si>
    <t>-2073941898</t>
  </si>
  <si>
    <t>4 - SO 402 Ochrana sítí ČEZ Distribuce</t>
  </si>
  <si>
    <t xml:space="preserve">    4 - Vodorovné konstrukce</t>
  </si>
  <si>
    <t>130001101</t>
  </si>
  <si>
    <t>Příplatek k cenám hloubených vykopávek za ztížení vykopávky v blízkosti podzemního vedení nebo výbušnin pro jakoukoliv třídu horniny</t>
  </si>
  <si>
    <t>1039455191</t>
  </si>
  <si>
    <t>1117207695</t>
  </si>
  <si>
    <t>výkop pro chráničky</t>
  </si>
  <si>
    <t>5,0*0,6*0,8</t>
  </si>
  <si>
    <t>736065030</t>
  </si>
  <si>
    <t>odvoz zeminy na skládku</t>
  </si>
  <si>
    <t>2,4</t>
  </si>
  <si>
    <t>-1603383839</t>
  </si>
  <si>
    <t>-18566617</t>
  </si>
  <si>
    <t>2,4*1,5</t>
  </si>
  <si>
    <t>-2009438771</t>
  </si>
  <si>
    <t>2,4-(1,35+0,3)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</si>
  <si>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</si>
  <si>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</si>
  <si>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937582399</t>
  </si>
  <si>
    <t>5,0*0,6*0,45</t>
  </si>
  <si>
    <t>583313450</t>
  </si>
  <si>
    <t>kamenivo těžené drobné tříděné frakce 0-4</t>
  </si>
  <si>
    <t>596839084</t>
  </si>
  <si>
    <t>1,35*1,67*1,01</t>
  </si>
  <si>
    <t>49172275</t>
  </si>
  <si>
    <t>0,75*1,67*1,01</t>
  </si>
  <si>
    <t>Vodorovné konstrukce</t>
  </si>
  <si>
    <t>451572111</t>
  </si>
  <si>
    <t>Lože pod potrubí, stoky a drobné objekty v otevřeném výkopu z kameniva drobného těženého 0 až 4 mm</t>
  </si>
  <si>
    <t>1647619342</t>
  </si>
  <si>
    <t>pod chráničky</t>
  </si>
  <si>
    <t>5,0*0,6*0,1</t>
  </si>
  <si>
    <t>Chránička PVC půlená D+M</t>
  </si>
  <si>
    <t>2106515485</t>
  </si>
  <si>
    <t>5,0*2</t>
  </si>
  <si>
    <t>82385718</t>
  </si>
  <si>
    <t>5 - SO 801 Vegetační úpravy</t>
  </si>
  <si>
    <t>HSV - HSV</t>
  </si>
  <si>
    <t>-672264194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</si>
  <si>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</si>
  <si>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</si>
  <si>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</si>
  <si>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</si>
  <si>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</si>
  <si>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</si>
  <si>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</si>
  <si>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</si>
  <si>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</si>
  <si>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</si>
  <si>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</si>
  <si>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</si>
  <si>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</si>
  <si>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</si>
  <si>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</si>
  <si>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</si>
  <si>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</si>
  <si>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</si>
  <si>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</si>
  <si>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</si>
  <si>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</si>
  <si>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</si>
  <si>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</si>
  <si>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</si>
  <si>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</si>
  <si>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</si>
  <si>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</si>
  <si>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</si>
  <si>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</si>
  <si>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</si>
  <si>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</si>
  <si>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</si>
  <si>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</si>
  <si>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</si>
  <si>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</si>
  <si>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</si>
  <si>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</si>
  <si>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</si>
  <si>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</si>
  <si>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</si>
  <si>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</si>
  <si>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</si>
  <si>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</si>
  <si>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</si>
  <si>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</si>
  <si>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</si>
  <si>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</si>
  <si>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</si>
  <si>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</si>
  <si>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</si>
  <si>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</si>
  <si>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</si>
  <si>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</si>
  <si>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</si>
  <si>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</si>
  <si>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</si>
  <si>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</si>
  <si>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</si>
  <si>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</si>
  <si>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</si>
  <si>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</si>
  <si>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</si>
  <si>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</si>
  <si>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</si>
  <si>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</si>
  <si>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</si>
  <si>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</si>
  <si>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</si>
  <si>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</si>
  <si>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</si>
  <si>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</si>
  <si>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</si>
  <si>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</si>
  <si>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</si>
  <si>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</si>
  <si>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</si>
  <si>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</si>
  <si>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</si>
  <si>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</si>
  <si>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</si>
  <si>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</si>
  <si>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</si>
  <si>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</si>
  <si>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</si>
  <si>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</si>
  <si>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</si>
  <si>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</si>
  <si>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</si>
  <si>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</si>
  <si>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</si>
  <si>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</si>
  <si>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</si>
  <si>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</si>
  <si>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</si>
  <si>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</si>
  <si>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</si>
  <si>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</si>
  <si>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</si>
  <si>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</si>
  <si>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</si>
  <si>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</si>
  <si>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</si>
  <si>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</si>
  <si>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</si>
  <si>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</si>
  <si>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</si>
  <si>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</si>
  <si>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</si>
  <si>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</si>
  <si>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</si>
  <si>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</si>
  <si>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</si>
  <si>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</si>
  <si>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</si>
  <si>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</si>
  <si>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</si>
  <si>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</si>
  <si>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</si>
  <si>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</si>
  <si>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</si>
  <si>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</si>
  <si>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</si>
  <si>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</si>
  <si>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</si>
  <si>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</si>
  <si>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</si>
  <si>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</si>
  <si>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</si>
  <si>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</si>
  <si>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</si>
  <si>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</si>
  <si>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</si>
  <si>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</si>
  <si>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</si>
  <si>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</si>
  <si>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</si>
  <si>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</si>
  <si>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</si>
  <si>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</si>
  <si>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</si>
  <si>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</si>
  <si>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</si>
  <si>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</si>
  <si>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</si>
  <si>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</si>
  <si>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</si>
  <si>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</si>
  <si>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</si>
  <si>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</si>
  <si>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</si>
  <si>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</si>
  <si>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</si>
  <si>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</si>
  <si>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</si>
  <si>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</si>
  <si>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</si>
  <si>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</si>
  <si>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</si>
  <si>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</si>
  <si>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</si>
  <si>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</si>
  <si>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</si>
  <si>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</si>
  <si>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</si>
  <si>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</si>
  <si>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</si>
  <si>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</si>
  <si>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</si>
  <si>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</si>
  <si>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</si>
  <si>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</si>
  <si>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</si>
  <si>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</si>
  <si>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</si>
  <si>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</si>
  <si>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</si>
  <si>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</si>
  <si>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</si>
  <si>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</si>
  <si>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</si>
  <si>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</si>
  <si>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</si>
  <si>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</si>
  <si>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palisáda  12 x 18 x 40 cm šedá</t>
  </si>
  <si>
    <t>Osazení chodníkového obrubníku betonového se zřízením lože, s vyplněním a zatřením spár cementovou maltou stojatého s boční opěrou z betonu prostého tř. C 20/25, do lože z betonu prostého téže značky</t>
  </si>
  <si>
    <t>Ing.Ondřej Bojko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</si>
</sst>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 locked="0"/>
    </xf>
    <xf numFmtId="49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center" vertical="center" wrapText="1"/>
      <protection locked="0"/>
    </xf>
    <xf numFmtId="167" fontId="37" fillId="0" borderId="27" xfId="0" applyNumberFormat="1" applyFont="1" applyBorder="1" applyAlignment="1" applyProtection="1">
      <alignment vertical="center"/>
      <protection locked="0"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pane ySplit="1" topLeftCell="A2" activePane="bottomLeft" state="frozen"/>
      <selection pane="bottomLeft" activeCell="E17" sqref="E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9" t="s">
        <v>8</v>
      </c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18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28"/>
      <c r="AQ5" s="30"/>
      <c r="BE5" s="316" t="s">
        <v>17</v>
      </c>
      <c r="BS5" s="23" t="s">
        <v>9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20" t="s">
        <v>19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28"/>
      <c r="AQ6" s="30"/>
      <c r="BE6" s="317"/>
      <c r="BS6" s="23" t="s">
        <v>9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21</v>
      </c>
      <c r="AL7" s="28"/>
      <c r="AM7" s="28"/>
      <c r="AN7" s="34" t="s">
        <v>5</v>
      </c>
      <c r="AO7" s="28"/>
      <c r="AP7" s="28"/>
      <c r="AQ7" s="30"/>
      <c r="BE7" s="317"/>
      <c r="BS7" s="23" t="s">
        <v>9</v>
      </c>
    </row>
    <row r="8" spans="2:71" ht="14.45" customHeight="1">
      <c r="B8" s="27"/>
      <c r="C8" s="28"/>
      <c r="D8" s="36" t="s">
        <v>22</v>
      </c>
      <c r="E8" s="28"/>
      <c r="F8" s="28"/>
      <c r="G8" s="28"/>
      <c r="H8" s="28"/>
      <c r="I8" s="28"/>
      <c r="J8" s="28"/>
      <c r="K8" s="34" t="s">
        <v>23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24</v>
      </c>
      <c r="AL8" s="28"/>
      <c r="AM8" s="28"/>
      <c r="AN8" s="369">
        <v>42894</v>
      </c>
      <c r="AO8" s="28"/>
      <c r="AP8" s="28"/>
      <c r="AQ8" s="30"/>
      <c r="BE8" s="317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17"/>
      <c r="BS9" s="23" t="s">
        <v>9</v>
      </c>
    </row>
    <row r="10" spans="2:71" ht="14.45" customHeight="1">
      <c r="B10" s="27"/>
      <c r="C10" s="28"/>
      <c r="D10" s="36" t="s">
        <v>25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26</v>
      </c>
      <c r="AL10" s="28"/>
      <c r="AM10" s="28"/>
      <c r="AN10" s="34" t="s">
        <v>5</v>
      </c>
      <c r="AO10" s="28"/>
      <c r="AP10" s="28"/>
      <c r="AQ10" s="30"/>
      <c r="BE10" s="317"/>
      <c r="BS10" s="23" t="s">
        <v>9</v>
      </c>
    </row>
    <row r="11" spans="2:71" ht="18.4" customHeight="1">
      <c r="B11" s="27"/>
      <c r="C11" s="28"/>
      <c r="D11" s="28"/>
      <c r="E11" s="34" t="s">
        <v>27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28</v>
      </c>
      <c r="AL11" s="28"/>
      <c r="AM11" s="28"/>
      <c r="AN11" s="34" t="s">
        <v>5</v>
      </c>
      <c r="AO11" s="28"/>
      <c r="AP11" s="28"/>
      <c r="AQ11" s="30"/>
      <c r="BE11" s="317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17"/>
      <c r="BS12" s="23" t="s">
        <v>9</v>
      </c>
    </row>
    <row r="13" spans="2:71" ht="14.45" customHeight="1">
      <c r="B13" s="27"/>
      <c r="C13" s="28"/>
      <c r="D13" s="36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26</v>
      </c>
      <c r="AL13" s="28"/>
      <c r="AM13" s="28"/>
      <c r="AN13" s="37"/>
      <c r="AO13" s="28"/>
      <c r="AP13" s="28"/>
      <c r="AQ13" s="30"/>
      <c r="BE13" s="317"/>
      <c r="BS13" s="23" t="s">
        <v>9</v>
      </c>
    </row>
    <row r="14" spans="2:71" ht="15">
      <c r="B14" s="27"/>
      <c r="C14" s="28"/>
      <c r="D14" s="28"/>
      <c r="E14" s="321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6" t="s">
        <v>28</v>
      </c>
      <c r="AL14" s="28"/>
      <c r="AM14" s="28"/>
      <c r="AN14" s="37"/>
      <c r="AO14" s="28"/>
      <c r="AP14" s="28"/>
      <c r="AQ14" s="30"/>
      <c r="BE14" s="317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17"/>
      <c r="BS15" s="23" t="s">
        <v>6</v>
      </c>
    </row>
    <row r="16" spans="2:71" ht="14.45" customHeight="1">
      <c r="B16" s="27"/>
      <c r="C16" s="28"/>
      <c r="D16" s="36" t="s">
        <v>30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26</v>
      </c>
      <c r="AL16" s="28"/>
      <c r="AM16" s="28"/>
      <c r="AN16" s="34" t="s">
        <v>5</v>
      </c>
      <c r="AO16" s="28"/>
      <c r="AP16" s="28"/>
      <c r="AQ16" s="30"/>
      <c r="BE16" s="317"/>
      <c r="BS16" s="23" t="s">
        <v>6</v>
      </c>
    </row>
    <row r="17" spans="2:71" ht="18.4" customHeight="1">
      <c r="B17" s="27"/>
      <c r="C17" s="28"/>
      <c r="D17" s="28"/>
      <c r="E17" s="315" t="s">
        <v>1003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28</v>
      </c>
      <c r="AL17" s="28"/>
      <c r="AM17" s="28"/>
      <c r="AN17" s="34" t="s">
        <v>5</v>
      </c>
      <c r="AO17" s="28"/>
      <c r="AP17" s="28"/>
      <c r="AQ17" s="30"/>
      <c r="BE17" s="317"/>
      <c r="BS17" s="23" t="s">
        <v>31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17"/>
      <c r="BS18" s="23" t="s">
        <v>9</v>
      </c>
    </row>
    <row r="19" spans="2:71" ht="14.45" customHeight="1">
      <c r="B19" s="27"/>
      <c r="C19" s="28"/>
      <c r="D19" s="36" t="s">
        <v>32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17"/>
      <c r="BS19" s="23" t="s">
        <v>9</v>
      </c>
    </row>
    <row r="20" spans="2:71" ht="22.5" customHeight="1">
      <c r="B20" s="27"/>
      <c r="C20" s="28"/>
      <c r="D20" s="28"/>
      <c r="E20" s="323" t="s">
        <v>5</v>
      </c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28"/>
      <c r="AP20" s="28"/>
      <c r="AQ20" s="30"/>
      <c r="BE20" s="317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17"/>
    </row>
    <row r="22" spans="2:57" ht="6.95" customHeight="1">
      <c r="B22" s="27"/>
      <c r="C22" s="2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8"/>
      <c r="AQ22" s="30"/>
      <c r="BE22" s="317"/>
    </row>
    <row r="23" spans="2:57" s="1" customFormat="1" ht="25.9" customHeight="1">
      <c r="B23" s="39"/>
      <c r="C23" s="40"/>
      <c r="D23" s="41" t="s">
        <v>33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4">
        <f>ROUND(AG51,2)</f>
        <v>0</v>
      </c>
      <c r="AL23" s="325"/>
      <c r="AM23" s="325"/>
      <c r="AN23" s="325"/>
      <c r="AO23" s="325"/>
      <c r="AP23" s="40"/>
      <c r="AQ23" s="43"/>
      <c r="BE23" s="317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7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6" t="s">
        <v>34</v>
      </c>
      <c r="M25" s="326"/>
      <c r="N25" s="326"/>
      <c r="O25" s="326"/>
      <c r="P25" s="40"/>
      <c r="Q25" s="40"/>
      <c r="R25" s="40"/>
      <c r="S25" s="40"/>
      <c r="T25" s="40"/>
      <c r="U25" s="40"/>
      <c r="V25" s="40"/>
      <c r="W25" s="326" t="s">
        <v>35</v>
      </c>
      <c r="X25" s="326"/>
      <c r="Y25" s="326"/>
      <c r="Z25" s="326"/>
      <c r="AA25" s="326"/>
      <c r="AB25" s="326"/>
      <c r="AC25" s="326"/>
      <c r="AD25" s="326"/>
      <c r="AE25" s="326"/>
      <c r="AF25" s="40"/>
      <c r="AG25" s="40"/>
      <c r="AH25" s="40"/>
      <c r="AI25" s="40"/>
      <c r="AJ25" s="40"/>
      <c r="AK25" s="326" t="s">
        <v>36</v>
      </c>
      <c r="AL25" s="326"/>
      <c r="AM25" s="326"/>
      <c r="AN25" s="326"/>
      <c r="AO25" s="326"/>
      <c r="AP25" s="40"/>
      <c r="AQ25" s="43"/>
      <c r="BE25" s="317"/>
    </row>
    <row r="26" spans="2:57" s="2" customFormat="1" ht="14.45" customHeight="1">
      <c r="B26" s="45"/>
      <c r="C26" s="46"/>
      <c r="D26" s="47" t="s">
        <v>37</v>
      </c>
      <c r="E26" s="46"/>
      <c r="F26" s="47" t="s">
        <v>38</v>
      </c>
      <c r="G26" s="46"/>
      <c r="H26" s="46"/>
      <c r="I26" s="46"/>
      <c r="J26" s="46"/>
      <c r="K26" s="46"/>
      <c r="L26" s="327">
        <v>0.21</v>
      </c>
      <c r="M26" s="328"/>
      <c r="N26" s="328"/>
      <c r="O26" s="328"/>
      <c r="P26" s="46"/>
      <c r="Q26" s="46"/>
      <c r="R26" s="46"/>
      <c r="S26" s="46"/>
      <c r="T26" s="46"/>
      <c r="U26" s="46"/>
      <c r="V26" s="46"/>
      <c r="W26" s="329">
        <f>ROUND(AZ51,2)</f>
        <v>0</v>
      </c>
      <c r="X26" s="328"/>
      <c r="Y26" s="328"/>
      <c r="Z26" s="328"/>
      <c r="AA26" s="328"/>
      <c r="AB26" s="328"/>
      <c r="AC26" s="328"/>
      <c r="AD26" s="328"/>
      <c r="AE26" s="328"/>
      <c r="AF26" s="46"/>
      <c r="AG26" s="46"/>
      <c r="AH26" s="46"/>
      <c r="AI26" s="46"/>
      <c r="AJ26" s="46"/>
      <c r="AK26" s="329">
        <f>ROUND(AV51,2)</f>
        <v>0</v>
      </c>
      <c r="AL26" s="328"/>
      <c r="AM26" s="328"/>
      <c r="AN26" s="328"/>
      <c r="AO26" s="328"/>
      <c r="AP26" s="46"/>
      <c r="AQ26" s="48"/>
      <c r="BE26" s="317"/>
    </row>
    <row r="27" spans="2:57" s="2" customFormat="1" ht="14.45" customHeight="1">
      <c r="B27" s="45"/>
      <c r="C27" s="46"/>
      <c r="D27" s="46"/>
      <c r="E27" s="46"/>
      <c r="F27" s="47" t="s">
        <v>39</v>
      </c>
      <c r="G27" s="46"/>
      <c r="H27" s="46"/>
      <c r="I27" s="46"/>
      <c r="J27" s="46"/>
      <c r="K27" s="46"/>
      <c r="L27" s="327">
        <v>0.15</v>
      </c>
      <c r="M27" s="328"/>
      <c r="N27" s="328"/>
      <c r="O27" s="328"/>
      <c r="P27" s="46"/>
      <c r="Q27" s="46"/>
      <c r="R27" s="46"/>
      <c r="S27" s="46"/>
      <c r="T27" s="46"/>
      <c r="U27" s="46"/>
      <c r="V27" s="46"/>
      <c r="W27" s="329">
        <f>ROUND(BA51,2)</f>
        <v>0</v>
      </c>
      <c r="X27" s="328"/>
      <c r="Y27" s="328"/>
      <c r="Z27" s="328"/>
      <c r="AA27" s="328"/>
      <c r="AB27" s="328"/>
      <c r="AC27" s="328"/>
      <c r="AD27" s="328"/>
      <c r="AE27" s="328"/>
      <c r="AF27" s="46"/>
      <c r="AG27" s="46"/>
      <c r="AH27" s="46"/>
      <c r="AI27" s="46"/>
      <c r="AJ27" s="46"/>
      <c r="AK27" s="329">
        <f>ROUND(AW51,2)</f>
        <v>0</v>
      </c>
      <c r="AL27" s="328"/>
      <c r="AM27" s="328"/>
      <c r="AN27" s="328"/>
      <c r="AO27" s="328"/>
      <c r="AP27" s="46"/>
      <c r="AQ27" s="48"/>
      <c r="BE27" s="317"/>
    </row>
    <row r="28" spans="2:57" s="2" customFormat="1" ht="14.45" customHeight="1" hidden="1">
      <c r="B28" s="45"/>
      <c r="C28" s="46"/>
      <c r="D28" s="46"/>
      <c r="E28" s="46"/>
      <c r="F28" s="47" t="s">
        <v>40</v>
      </c>
      <c r="G28" s="46"/>
      <c r="H28" s="46"/>
      <c r="I28" s="46"/>
      <c r="J28" s="46"/>
      <c r="K28" s="46"/>
      <c r="L28" s="327">
        <v>0.21</v>
      </c>
      <c r="M28" s="328"/>
      <c r="N28" s="328"/>
      <c r="O28" s="328"/>
      <c r="P28" s="46"/>
      <c r="Q28" s="46"/>
      <c r="R28" s="46"/>
      <c r="S28" s="46"/>
      <c r="T28" s="46"/>
      <c r="U28" s="46"/>
      <c r="V28" s="46"/>
      <c r="W28" s="329">
        <f>ROUND(BB51,2)</f>
        <v>0</v>
      </c>
      <c r="X28" s="328"/>
      <c r="Y28" s="328"/>
      <c r="Z28" s="328"/>
      <c r="AA28" s="328"/>
      <c r="AB28" s="328"/>
      <c r="AC28" s="328"/>
      <c r="AD28" s="328"/>
      <c r="AE28" s="328"/>
      <c r="AF28" s="46"/>
      <c r="AG28" s="46"/>
      <c r="AH28" s="46"/>
      <c r="AI28" s="46"/>
      <c r="AJ28" s="46"/>
      <c r="AK28" s="329">
        <v>0</v>
      </c>
      <c r="AL28" s="328"/>
      <c r="AM28" s="328"/>
      <c r="AN28" s="328"/>
      <c r="AO28" s="328"/>
      <c r="AP28" s="46"/>
      <c r="AQ28" s="48"/>
      <c r="BE28" s="317"/>
    </row>
    <row r="29" spans="2:57" s="2" customFormat="1" ht="14.45" customHeight="1" hidden="1">
      <c r="B29" s="45"/>
      <c r="C29" s="46"/>
      <c r="D29" s="46"/>
      <c r="E29" s="46"/>
      <c r="F29" s="47" t="s">
        <v>41</v>
      </c>
      <c r="G29" s="46"/>
      <c r="H29" s="46"/>
      <c r="I29" s="46"/>
      <c r="J29" s="46"/>
      <c r="K29" s="46"/>
      <c r="L29" s="327">
        <v>0.15</v>
      </c>
      <c r="M29" s="328"/>
      <c r="N29" s="328"/>
      <c r="O29" s="328"/>
      <c r="P29" s="46"/>
      <c r="Q29" s="46"/>
      <c r="R29" s="46"/>
      <c r="S29" s="46"/>
      <c r="T29" s="46"/>
      <c r="U29" s="46"/>
      <c r="V29" s="46"/>
      <c r="W29" s="329">
        <f>ROUND(BC51,2)</f>
        <v>0</v>
      </c>
      <c r="X29" s="328"/>
      <c r="Y29" s="328"/>
      <c r="Z29" s="328"/>
      <c r="AA29" s="328"/>
      <c r="AB29" s="328"/>
      <c r="AC29" s="328"/>
      <c r="AD29" s="328"/>
      <c r="AE29" s="328"/>
      <c r="AF29" s="46"/>
      <c r="AG29" s="46"/>
      <c r="AH29" s="46"/>
      <c r="AI29" s="46"/>
      <c r="AJ29" s="46"/>
      <c r="AK29" s="329">
        <v>0</v>
      </c>
      <c r="AL29" s="328"/>
      <c r="AM29" s="328"/>
      <c r="AN29" s="328"/>
      <c r="AO29" s="328"/>
      <c r="AP29" s="46"/>
      <c r="AQ29" s="48"/>
      <c r="BE29" s="317"/>
    </row>
    <row r="30" spans="2:57" s="2" customFormat="1" ht="14.45" customHeight="1" hidden="1">
      <c r="B30" s="45"/>
      <c r="C30" s="46"/>
      <c r="D30" s="46"/>
      <c r="E30" s="46"/>
      <c r="F30" s="47" t="s">
        <v>42</v>
      </c>
      <c r="G30" s="46"/>
      <c r="H30" s="46"/>
      <c r="I30" s="46"/>
      <c r="J30" s="46"/>
      <c r="K30" s="46"/>
      <c r="L30" s="327">
        <v>0</v>
      </c>
      <c r="M30" s="328"/>
      <c r="N30" s="328"/>
      <c r="O30" s="328"/>
      <c r="P30" s="46"/>
      <c r="Q30" s="46"/>
      <c r="R30" s="46"/>
      <c r="S30" s="46"/>
      <c r="T30" s="46"/>
      <c r="U30" s="46"/>
      <c r="V30" s="46"/>
      <c r="W30" s="329">
        <f>ROUND(BD51,2)</f>
        <v>0</v>
      </c>
      <c r="X30" s="328"/>
      <c r="Y30" s="328"/>
      <c r="Z30" s="328"/>
      <c r="AA30" s="328"/>
      <c r="AB30" s="328"/>
      <c r="AC30" s="328"/>
      <c r="AD30" s="328"/>
      <c r="AE30" s="328"/>
      <c r="AF30" s="46"/>
      <c r="AG30" s="46"/>
      <c r="AH30" s="46"/>
      <c r="AI30" s="46"/>
      <c r="AJ30" s="46"/>
      <c r="AK30" s="329">
        <v>0</v>
      </c>
      <c r="AL30" s="328"/>
      <c r="AM30" s="328"/>
      <c r="AN30" s="328"/>
      <c r="AO30" s="328"/>
      <c r="AP30" s="46"/>
      <c r="AQ30" s="48"/>
      <c r="BE30" s="317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7"/>
    </row>
    <row r="32" spans="2:57" s="1" customFormat="1" ht="25.9" customHeight="1">
      <c r="B32" s="39"/>
      <c r="C32" s="49"/>
      <c r="D32" s="50" t="s">
        <v>43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44</v>
      </c>
      <c r="U32" s="51"/>
      <c r="V32" s="51"/>
      <c r="W32" s="51"/>
      <c r="X32" s="330" t="s">
        <v>45</v>
      </c>
      <c r="Y32" s="331"/>
      <c r="Z32" s="331"/>
      <c r="AA32" s="331"/>
      <c r="AB32" s="331"/>
      <c r="AC32" s="51"/>
      <c r="AD32" s="51"/>
      <c r="AE32" s="51"/>
      <c r="AF32" s="51"/>
      <c r="AG32" s="51"/>
      <c r="AH32" s="51"/>
      <c r="AI32" s="51"/>
      <c r="AJ32" s="51"/>
      <c r="AK32" s="332">
        <f>SUM(AK23:AK30)</f>
        <v>0</v>
      </c>
      <c r="AL32" s="331"/>
      <c r="AM32" s="331"/>
      <c r="AN32" s="331"/>
      <c r="AO32" s="333"/>
      <c r="AP32" s="49"/>
      <c r="AQ32" s="53"/>
      <c r="BE32" s="317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39"/>
    </row>
    <row r="39" spans="2:44" s="1" customFormat="1" ht="36.95" customHeight="1">
      <c r="B39" s="39"/>
      <c r="C39" s="59" t="s">
        <v>46</v>
      </c>
      <c r="AR39" s="39"/>
    </row>
    <row r="40" spans="2:44" s="1" customFormat="1" ht="6.95" customHeight="1">
      <c r="B40" s="39"/>
      <c r="AR40" s="39"/>
    </row>
    <row r="41" spans="2:44" s="3" customFormat="1" ht="14.45" customHeight="1">
      <c r="B41" s="60"/>
      <c r="C41" s="61" t="s">
        <v>16</v>
      </c>
      <c r="L41" s="3">
        <f>K5</f>
        <v>0</v>
      </c>
      <c r="AR41" s="60"/>
    </row>
    <row r="42" spans="2:44" s="4" customFormat="1" ht="36.95" customHeight="1">
      <c r="B42" s="62"/>
      <c r="C42" s="63" t="s">
        <v>18</v>
      </c>
      <c r="L42" s="334" t="str">
        <f>K6</f>
        <v>Parkoviště u Komerční banky</v>
      </c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R42" s="62"/>
    </row>
    <row r="43" spans="2:44" s="1" customFormat="1" ht="6.95" customHeight="1">
      <c r="B43" s="39"/>
      <c r="AR43" s="39"/>
    </row>
    <row r="44" spans="2:44" s="1" customFormat="1" ht="15">
      <c r="B44" s="39"/>
      <c r="C44" s="61" t="s">
        <v>22</v>
      </c>
      <c r="L44" s="64" t="str">
        <f>IF(K8="","",K8)</f>
        <v xml:space="preserve"> </v>
      </c>
      <c r="AI44" s="61" t="s">
        <v>24</v>
      </c>
      <c r="AM44" s="336">
        <f>IF(AN8="","",AN8)</f>
        <v>42894</v>
      </c>
      <c r="AN44" s="336"/>
      <c r="AR44" s="39"/>
    </row>
    <row r="45" spans="2:44" s="1" customFormat="1" ht="6.95" customHeight="1">
      <c r="B45" s="39"/>
      <c r="AR45" s="39"/>
    </row>
    <row r="46" spans="2:56" s="1" customFormat="1" ht="15">
      <c r="B46" s="39"/>
      <c r="C46" s="61" t="s">
        <v>25</v>
      </c>
      <c r="L46" s="3" t="str">
        <f>IF(E11="","",E11)</f>
        <v>Město Kopřivnice</v>
      </c>
      <c r="AI46" s="61" t="s">
        <v>30</v>
      </c>
      <c r="AM46" s="337" t="str">
        <f>IF(E17="","",E17)</f>
        <v>Ing.Ondřej Bojko</v>
      </c>
      <c r="AN46" s="337"/>
      <c r="AO46" s="337"/>
      <c r="AP46" s="337"/>
      <c r="AR46" s="39"/>
      <c r="AS46" s="338" t="s">
        <v>47</v>
      </c>
      <c r="AT46" s="339"/>
      <c r="AU46" s="66"/>
      <c r="AV46" s="66"/>
      <c r="AW46" s="66"/>
      <c r="AX46" s="66"/>
      <c r="AY46" s="66"/>
      <c r="AZ46" s="66"/>
      <c r="BA46" s="66"/>
      <c r="BB46" s="66"/>
      <c r="BC46" s="66"/>
      <c r="BD46" s="67"/>
    </row>
    <row r="47" spans="2:56" s="1" customFormat="1" ht="15">
      <c r="B47" s="39"/>
      <c r="C47" s="61" t="s">
        <v>29</v>
      </c>
      <c r="L47" s="3">
        <f>IF(E14="Vyplň údaj","",E14)</f>
        <v>0</v>
      </c>
      <c r="AR47" s="39"/>
      <c r="AS47" s="340"/>
      <c r="AT47" s="341"/>
      <c r="AU47" s="40"/>
      <c r="AV47" s="40"/>
      <c r="AW47" s="40"/>
      <c r="AX47" s="40"/>
      <c r="AY47" s="40"/>
      <c r="AZ47" s="40"/>
      <c r="BA47" s="40"/>
      <c r="BB47" s="40"/>
      <c r="BC47" s="40"/>
      <c r="BD47" s="68"/>
    </row>
    <row r="48" spans="2:56" s="1" customFormat="1" ht="10.9" customHeight="1">
      <c r="B48" s="39"/>
      <c r="AR48" s="39"/>
      <c r="AS48" s="340"/>
      <c r="AT48" s="341"/>
      <c r="AU48" s="40"/>
      <c r="AV48" s="40"/>
      <c r="AW48" s="40"/>
      <c r="AX48" s="40"/>
      <c r="AY48" s="40"/>
      <c r="AZ48" s="40"/>
      <c r="BA48" s="40"/>
      <c r="BB48" s="40"/>
      <c r="BC48" s="40"/>
      <c r="BD48" s="68"/>
    </row>
    <row r="49" spans="2:56" s="1" customFormat="1" ht="29.25" customHeight="1">
      <c r="B49" s="39"/>
      <c r="C49" s="342" t="s">
        <v>48</v>
      </c>
      <c r="D49" s="343"/>
      <c r="E49" s="343"/>
      <c r="F49" s="343"/>
      <c r="G49" s="343"/>
      <c r="H49" s="69"/>
      <c r="I49" s="344" t="s">
        <v>49</v>
      </c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5" t="s">
        <v>50</v>
      </c>
      <c r="AH49" s="343"/>
      <c r="AI49" s="343"/>
      <c r="AJ49" s="343"/>
      <c r="AK49" s="343"/>
      <c r="AL49" s="343"/>
      <c r="AM49" s="343"/>
      <c r="AN49" s="344" t="s">
        <v>51</v>
      </c>
      <c r="AO49" s="343"/>
      <c r="AP49" s="343"/>
      <c r="AQ49" s="70" t="s">
        <v>52</v>
      </c>
      <c r="AR49" s="39"/>
      <c r="AS49" s="71" t="s">
        <v>53</v>
      </c>
      <c r="AT49" s="72" t="s">
        <v>54</v>
      </c>
      <c r="AU49" s="72" t="s">
        <v>55</v>
      </c>
      <c r="AV49" s="72" t="s">
        <v>56</v>
      </c>
      <c r="AW49" s="72" t="s">
        <v>57</v>
      </c>
      <c r="AX49" s="72" t="s">
        <v>58</v>
      </c>
      <c r="AY49" s="72" t="s">
        <v>59</v>
      </c>
      <c r="AZ49" s="72" t="s">
        <v>60</v>
      </c>
      <c r="BA49" s="72" t="s">
        <v>61</v>
      </c>
      <c r="BB49" s="72" t="s">
        <v>62</v>
      </c>
      <c r="BC49" s="72" t="s">
        <v>63</v>
      </c>
      <c r="BD49" s="73" t="s">
        <v>64</v>
      </c>
    </row>
    <row r="50" spans="2:56" s="1" customFormat="1" ht="10.9" customHeight="1">
      <c r="B50" s="39"/>
      <c r="AR50" s="39"/>
      <c r="AS50" s="74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7"/>
    </row>
    <row r="51" spans="2:90" s="4" customFormat="1" ht="32.45" customHeight="1">
      <c r="B51" s="62"/>
      <c r="C51" s="75" t="s">
        <v>65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351">
        <f>ROUND(SUM(AG52:AG56),2)</f>
        <v>0</v>
      </c>
      <c r="AH51" s="351"/>
      <c r="AI51" s="351"/>
      <c r="AJ51" s="351"/>
      <c r="AK51" s="351"/>
      <c r="AL51" s="351"/>
      <c r="AM51" s="351"/>
      <c r="AN51" s="352">
        <f aca="true" t="shared" si="0" ref="AN51:AN56">SUM(AG51,AT51)</f>
        <v>0</v>
      </c>
      <c r="AO51" s="352"/>
      <c r="AP51" s="352"/>
      <c r="AQ51" s="77" t="s">
        <v>5</v>
      </c>
      <c r="AR51" s="62"/>
      <c r="AS51" s="78">
        <f>ROUND(SUM(AS52:AS56),2)</f>
        <v>0</v>
      </c>
      <c r="AT51" s="79">
        <f aca="true" t="shared" si="1" ref="AT51:AT56">ROUND(SUM(AV51:AW51),2)</f>
        <v>0</v>
      </c>
      <c r="AU51" s="80">
        <f>ROUND(SUM(AU52:AU56),5)</f>
        <v>0</v>
      </c>
      <c r="AV51" s="79">
        <f>ROUND(AZ51*L26,2)</f>
        <v>0</v>
      </c>
      <c r="AW51" s="79">
        <f>ROUND(BA51*L27,2)</f>
        <v>0</v>
      </c>
      <c r="AX51" s="79">
        <f>ROUND(BB51*L26,2)</f>
        <v>0</v>
      </c>
      <c r="AY51" s="79">
        <f>ROUND(BC51*L27,2)</f>
        <v>0</v>
      </c>
      <c r="AZ51" s="79">
        <f>ROUND(SUM(AZ52:AZ56),2)</f>
        <v>0</v>
      </c>
      <c r="BA51" s="79">
        <f>ROUND(SUM(BA52:BA56),2)</f>
        <v>0</v>
      </c>
      <c r="BB51" s="79">
        <f>ROUND(SUM(BB52:BB56),2)</f>
        <v>0</v>
      </c>
      <c r="BC51" s="79">
        <f>ROUND(SUM(BC52:BC56),2)</f>
        <v>0</v>
      </c>
      <c r="BD51" s="81">
        <f>ROUND(SUM(BD52:BD56),2)</f>
        <v>0</v>
      </c>
      <c r="BS51" s="63" t="s">
        <v>66</v>
      </c>
      <c r="BT51" s="63" t="s">
        <v>67</v>
      </c>
      <c r="BU51" s="82" t="s">
        <v>68</v>
      </c>
      <c r="BV51" s="63" t="s">
        <v>69</v>
      </c>
      <c r="BW51" s="63" t="s">
        <v>7</v>
      </c>
      <c r="BX51" s="63" t="s">
        <v>70</v>
      </c>
      <c r="CL51" s="63" t="s">
        <v>5</v>
      </c>
    </row>
    <row r="52" spans="1:91" s="5" customFormat="1" ht="22.5" customHeight="1">
      <c r="A52" s="83" t="s">
        <v>71</v>
      </c>
      <c r="B52" s="84"/>
      <c r="C52" s="85"/>
      <c r="D52" s="348" t="s">
        <v>72</v>
      </c>
      <c r="E52" s="348"/>
      <c r="F52" s="348"/>
      <c r="G52" s="348"/>
      <c r="H52" s="348"/>
      <c r="I52" s="86"/>
      <c r="J52" s="348" t="s">
        <v>73</v>
      </c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6">
        <f>'1 - SO 101 Parkoviště u u...'!J27</f>
        <v>0</v>
      </c>
      <c r="AH52" s="347"/>
      <c r="AI52" s="347"/>
      <c r="AJ52" s="347"/>
      <c r="AK52" s="347"/>
      <c r="AL52" s="347"/>
      <c r="AM52" s="347"/>
      <c r="AN52" s="346">
        <f t="shared" si="0"/>
        <v>0</v>
      </c>
      <c r="AO52" s="347"/>
      <c r="AP52" s="347"/>
      <c r="AQ52" s="87" t="s">
        <v>74</v>
      </c>
      <c r="AR52" s="84"/>
      <c r="AS52" s="88">
        <v>0</v>
      </c>
      <c r="AT52" s="89">
        <f t="shared" si="1"/>
        <v>0</v>
      </c>
      <c r="AU52" s="90">
        <f>'1 - SO 101 Parkoviště u u...'!P86</f>
        <v>0</v>
      </c>
      <c r="AV52" s="89">
        <f>'1 - SO 101 Parkoviště u u...'!J30</f>
        <v>0</v>
      </c>
      <c r="AW52" s="89">
        <f>'1 - SO 101 Parkoviště u u...'!J31</f>
        <v>0</v>
      </c>
      <c r="AX52" s="89">
        <f>'1 - SO 101 Parkoviště u u...'!J32</f>
        <v>0</v>
      </c>
      <c r="AY52" s="89">
        <f>'1 - SO 101 Parkoviště u u...'!J33</f>
        <v>0</v>
      </c>
      <c r="AZ52" s="89">
        <f>'1 - SO 101 Parkoviště u u...'!F30</f>
        <v>0</v>
      </c>
      <c r="BA52" s="89">
        <f>'1 - SO 101 Parkoviště u u...'!F31</f>
        <v>0</v>
      </c>
      <c r="BB52" s="89">
        <f>'1 - SO 101 Parkoviště u u...'!F32</f>
        <v>0</v>
      </c>
      <c r="BC52" s="89">
        <f>'1 - SO 101 Parkoviště u u...'!F33</f>
        <v>0</v>
      </c>
      <c r="BD52" s="91">
        <f>'1 - SO 101 Parkoviště u u...'!F34</f>
        <v>0</v>
      </c>
      <c r="BT52" s="92" t="s">
        <v>72</v>
      </c>
      <c r="BV52" s="92" t="s">
        <v>69</v>
      </c>
      <c r="BW52" s="92" t="s">
        <v>75</v>
      </c>
      <c r="BX52" s="92" t="s">
        <v>7</v>
      </c>
      <c r="CL52" s="92" t="s">
        <v>5</v>
      </c>
      <c r="CM52" s="92" t="s">
        <v>76</v>
      </c>
    </row>
    <row r="53" spans="1:91" s="5" customFormat="1" ht="22.5" customHeight="1">
      <c r="A53" s="83" t="s">
        <v>71</v>
      </c>
      <c r="B53" s="84"/>
      <c r="C53" s="85"/>
      <c r="D53" s="348" t="s">
        <v>76</v>
      </c>
      <c r="E53" s="348"/>
      <c r="F53" s="348"/>
      <c r="G53" s="348"/>
      <c r="H53" s="348"/>
      <c r="I53" s="86"/>
      <c r="J53" s="348" t="s">
        <v>77</v>
      </c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48"/>
      <c r="V53" s="348"/>
      <c r="W53" s="348"/>
      <c r="X53" s="348"/>
      <c r="Y53" s="348"/>
      <c r="Z53" s="348"/>
      <c r="AA53" s="348"/>
      <c r="AB53" s="348"/>
      <c r="AC53" s="348"/>
      <c r="AD53" s="348"/>
      <c r="AE53" s="348"/>
      <c r="AF53" s="348"/>
      <c r="AG53" s="346">
        <f>'2 - SO 102 Parkoviště u u...'!J27</f>
        <v>0</v>
      </c>
      <c r="AH53" s="347"/>
      <c r="AI53" s="347"/>
      <c r="AJ53" s="347"/>
      <c r="AK53" s="347"/>
      <c r="AL53" s="347"/>
      <c r="AM53" s="347"/>
      <c r="AN53" s="346">
        <f t="shared" si="0"/>
        <v>0</v>
      </c>
      <c r="AO53" s="347"/>
      <c r="AP53" s="347"/>
      <c r="AQ53" s="87" t="s">
        <v>74</v>
      </c>
      <c r="AR53" s="84"/>
      <c r="AS53" s="88">
        <v>0</v>
      </c>
      <c r="AT53" s="89">
        <f t="shared" si="1"/>
        <v>0</v>
      </c>
      <c r="AU53" s="90">
        <f>'2 - SO 102 Parkoviště u u...'!P87</f>
        <v>0</v>
      </c>
      <c r="AV53" s="89">
        <f>'2 - SO 102 Parkoviště u u...'!J30</f>
        <v>0</v>
      </c>
      <c r="AW53" s="89">
        <f>'2 - SO 102 Parkoviště u u...'!J31</f>
        <v>0</v>
      </c>
      <c r="AX53" s="89">
        <f>'2 - SO 102 Parkoviště u u...'!J32</f>
        <v>0</v>
      </c>
      <c r="AY53" s="89">
        <f>'2 - SO 102 Parkoviště u u...'!J33</f>
        <v>0</v>
      </c>
      <c r="AZ53" s="89">
        <f>'2 - SO 102 Parkoviště u u...'!F30</f>
        <v>0</v>
      </c>
      <c r="BA53" s="89">
        <f>'2 - SO 102 Parkoviště u u...'!F31</f>
        <v>0</v>
      </c>
      <c r="BB53" s="89">
        <f>'2 - SO 102 Parkoviště u u...'!F32</f>
        <v>0</v>
      </c>
      <c r="BC53" s="89">
        <f>'2 - SO 102 Parkoviště u u...'!F33</f>
        <v>0</v>
      </c>
      <c r="BD53" s="91">
        <f>'2 - SO 102 Parkoviště u u...'!F34</f>
        <v>0</v>
      </c>
      <c r="BT53" s="92" t="s">
        <v>72</v>
      </c>
      <c r="BV53" s="92" t="s">
        <v>69</v>
      </c>
      <c r="BW53" s="92" t="s">
        <v>78</v>
      </c>
      <c r="BX53" s="92" t="s">
        <v>7</v>
      </c>
      <c r="CL53" s="92" t="s">
        <v>5</v>
      </c>
      <c r="CM53" s="92" t="s">
        <v>76</v>
      </c>
    </row>
    <row r="54" spans="1:91" s="5" customFormat="1" ht="22.5" customHeight="1">
      <c r="A54" s="83" t="s">
        <v>71</v>
      </c>
      <c r="B54" s="84"/>
      <c r="C54" s="85"/>
      <c r="D54" s="348" t="s">
        <v>79</v>
      </c>
      <c r="E54" s="348"/>
      <c r="F54" s="348"/>
      <c r="G54" s="348"/>
      <c r="H54" s="348"/>
      <c r="I54" s="86"/>
      <c r="J54" s="348" t="s">
        <v>80</v>
      </c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48"/>
      <c r="V54" s="348"/>
      <c r="W54" s="348"/>
      <c r="X54" s="348"/>
      <c r="Y54" s="348"/>
      <c r="Z54" s="348"/>
      <c r="AA54" s="348"/>
      <c r="AB54" s="348"/>
      <c r="AC54" s="348"/>
      <c r="AD54" s="348"/>
      <c r="AE54" s="348"/>
      <c r="AF54" s="348"/>
      <c r="AG54" s="346">
        <f>'3 - SO 401 Veřejné osvětlení'!J27</f>
        <v>0</v>
      </c>
      <c r="AH54" s="347"/>
      <c r="AI54" s="347"/>
      <c r="AJ54" s="347"/>
      <c r="AK54" s="347"/>
      <c r="AL54" s="347"/>
      <c r="AM54" s="347"/>
      <c r="AN54" s="346">
        <f t="shared" si="0"/>
        <v>0</v>
      </c>
      <c r="AO54" s="347"/>
      <c r="AP54" s="347"/>
      <c r="AQ54" s="87" t="s">
        <v>74</v>
      </c>
      <c r="AR54" s="84"/>
      <c r="AS54" s="88">
        <v>0</v>
      </c>
      <c r="AT54" s="89">
        <f t="shared" si="1"/>
        <v>0</v>
      </c>
      <c r="AU54" s="90">
        <f>'3 - SO 401 Veřejné osvětlení'!P76</f>
        <v>0</v>
      </c>
      <c r="AV54" s="89">
        <f>'3 - SO 401 Veřejné osvětlení'!J30</f>
        <v>0</v>
      </c>
      <c r="AW54" s="89">
        <f>'3 - SO 401 Veřejné osvětlení'!J31</f>
        <v>0</v>
      </c>
      <c r="AX54" s="89">
        <f>'3 - SO 401 Veřejné osvětlení'!J32</f>
        <v>0</v>
      </c>
      <c r="AY54" s="89">
        <f>'3 - SO 401 Veřejné osvětlení'!J33</f>
        <v>0</v>
      </c>
      <c r="AZ54" s="89">
        <f>'3 - SO 401 Veřejné osvětlení'!F30</f>
        <v>0</v>
      </c>
      <c r="BA54" s="89">
        <f>'3 - SO 401 Veřejné osvětlení'!F31</f>
        <v>0</v>
      </c>
      <c r="BB54" s="89">
        <f>'3 - SO 401 Veřejné osvětlení'!F32</f>
        <v>0</v>
      </c>
      <c r="BC54" s="89">
        <f>'3 - SO 401 Veřejné osvětlení'!F33</f>
        <v>0</v>
      </c>
      <c r="BD54" s="91">
        <f>'3 - SO 401 Veřejné osvětlení'!F34</f>
        <v>0</v>
      </c>
      <c r="BT54" s="92" t="s">
        <v>72</v>
      </c>
      <c r="BV54" s="92" t="s">
        <v>69</v>
      </c>
      <c r="BW54" s="92" t="s">
        <v>81</v>
      </c>
      <c r="BX54" s="92" t="s">
        <v>7</v>
      </c>
      <c r="CL54" s="92" t="s">
        <v>5</v>
      </c>
      <c r="CM54" s="92" t="s">
        <v>76</v>
      </c>
    </row>
    <row r="55" spans="1:91" s="5" customFormat="1" ht="22.5" customHeight="1">
      <c r="A55" s="83" t="s">
        <v>71</v>
      </c>
      <c r="B55" s="84"/>
      <c r="C55" s="85"/>
      <c r="D55" s="348" t="s">
        <v>82</v>
      </c>
      <c r="E55" s="348"/>
      <c r="F55" s="348"/>
      <c r="G55" s="348"/>
      <c r="H55" s="348"/>
      <c r="I55" s="86"/>
      <c r="J55" s="348" t="s">
        <v>83</v>
      </c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48"/>
      <c r="V55" s="348"/>
      <c r="W55" s="348"/>
      <c r="X55" s="348"/>
      <c r="Y55" s="348"/>
      <c r="Z55" s="348"/>
      <c r="AA55" s="348"/>
      <c r="AB55" s="348"/>
      <c r="AC55" s="348"/>
      <c r="AD55" s="348"/>
      <c r="AE55" s="348"/>
      <c r="AF55" s="348"/>
      <c r="AG55" s="346">
        <f>'4 - SO 402 Ochrana sítí Č...'!J27</f>
        <v>0</v>
      </c>
      <c r="AH55" s="347"/>
      <c r="AI55" s="347"/>
      <c r="AJ55" s="347"/>
      <c r="AK55" s="347"/>
      <c r="AL55" s="347"/>
      <c r="AM55" s="347"/>
      <c r="AN55" s="346">
        <f t="shared" si="0"/>
        <v>0</v>
      </c>
      <c r="AO55" s="347"/>
      <c r="AP55" s="347"/>
      <c r="AQ55" s="87" t="s">
        <v>74</v>
      </c>
      <c r="AR55" s="84"/>
      <c r="AS55" s="88">
        <v>0</v>
      </c>
      <c r="AT55" s="89">
        <f t="shared" si="1"/>
        <v>0</v>
      </c>
      <c r="AU55" s="90">
        <f>'4 - SO 402 Ochrana sítí Č...'!P81</f>
        <v>0</v>
      </c>
      <c r="AV55" s="89">
        <f>'4 - SO 402 Ochrana sítí Č...'!J30</f>
        <v>0</v>
      </c>
      <c r="AW55" s="89">
        <f>'4 - SO 402 Ochrana sítí Č...'!J31</f>
        <v>0</v>
      </c>
      <c r="AX55" s="89">
        <f>'4 - SO 402 Ochrana sítí Č...'!J32</f>
        <v>0</v>
      </c>
      <c r="AY55" s="89">
        <f>'4 - SO 402 Ochrana sítí Č...'!J33</f>
        <v>0</v>
      </c>
      <c r="AZ55" s="89">
        <f>'4 - SO 402 Ochrana sítí Č...'!F30</f>
        <v>0</v>
      </c>
      <c r="BA55" s="89">
        <f>'4 - SO 402 Ochrana sítí Č...'!F31</f>
        <v>0</v>
      </c>
      <c r="BB55" s="89">
        <f>'4 - SO 402 Ochrana sítí Č...'!F32</f>
        <v>0</v>
      </c>
      <c r="BC55" s="89">
        <f>'4 - SO 402 Ochrana sítí Č...'!F33</f>
        <v>0</v>
      </c>
      <c r="BD55" s="91">
        <f>'4 - SO 402 Ochrana sítí Č...'!F34</f>
        <v>0</v>
      </c>
      <c r="BT55" s="92" t="s">
        <v>72</v>
      </c>
      <c r="BV55" s="92" t="s">
        <v>69</v>
      </c>
      <c r="BW55" s="92" t="s">
        <v>84</v>
      </c>
      <c r="BX55" s="92" t="s">
        <v>7</v>
      </c>
      <c r="CL55" s="92" t="s">
        <v>5</v>
      </c>
      <c r="CM55" s="92" t="s">
        <v>76</v>
      </c>
    </row>
    <row r="56" spans="1:91" s="5" customFormat="1" ht="22.5" customHeight="1">
      <c r="A56" s="83" t="s">
        <v>71</v>
      </c>
      <c r="B56" s="84"/>
      <c r="C56" s="85"/>
      <c r="D56" s="348" t="s">
        <v>85</v>
      </c>
      <c r="E56" s="348"/>
      <c r="F56" s="348"/>
      <c r="G56" s="348"/>
      <c r="H56" s="348"/>
      <c r="I56" s="86"/>
      <c r="J56" s="348" t="s">
        <v>86</v>
      </c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8"/>
      <c r="V56" s="348"/>
      <c r="W56" s="348"/>
      <c r="X56" s="348"/>
      <c r="Y56" s="348"/>
      <c r="Z56" s="348"/>
      <c r="AA56" s="348"/>
      <c r="AB56" s="348"/>
      <c r="AC56" s="348"/>
      <c r="AD56" s="348"/>
      <c r="AE56" s="348"/>
      <c r="AF56" s="348"/>
      <c r="AG56" s="346">
        <f>'5 - SO 801 Vegetační úpravy'!J27</f>
        <v>0</v>
      </c>
      <c r="AH56" s="347"/>
      <c r="AI56" s="347"/>
      <c r="AJ56" s="347"/>
      <c r="AK56" s="347"/>
      <c r="AL56" s="347"/>
      <c r="AM56" s="347"/>
      <c r="AN56" s="346">
        <f t="shared" si="0"/>
        <v>0</v>
      </c>
      <c r="AO56" s="347"/>
      <c r="AP56" s="347"/>
      <c r="AQ56" s="87" t="s">
        <v>74</v>
      </c>
      <c r="AR56" s="84"/>
      <c r="AS56" s="93">
        <v>0</v>
      </c>
      <c r="AT56" s="94">
        <f t="shared" si="1"/>
        <v>0</v>
      </c>
      <c r="AU56" s="95">
        <f>'5 - SO 801 Vegetační úpravy'!P77</f>
        <v>0</v>
      </c>
      <c r="AV56" s="94">
        <f>'5 - SO 801 Vegetační úpravy'!J30</f>
        <v>0</v>
      </c>
      <c r="AW56" s="94">
        <f>'5 - SO 801 Vegetační úpravy'!J31</f>
        <v>0</v>
      </c>
      <c r="AX56" s="94">
        <f>'5 - SO 801 Vegetační úpravy'!J32</f>
        <v>0</v>
      </c>
      <c r="AY56" s="94">
        <f>'5 - SO 801 Vegetační úpravy'!J33</f>
        <v>0</v>
      </c>
      <c r="AZ56" s="94">
        <f>'5 - SO 801 Vegetační úpravy'!F30</f>
        <v>0</v>
      </c>
      <c r="BA56" s="94">
        <f>'5 - SO 801 Vegetační úpravy'!F31</f>
        <v>0</v>
      </c>
      <c r="BB56" s="94">
        <f>'5 - SO 801 Vegetační úpravy'!F32</f>
        <v>0</v>
      </c>
      <c r="BC56" s="94">
        <f>'5 - SO 801 Vegetační úpravy'!F33</f>
        <v>0</v>
      </c>
      <c r="BD56" s="96">
        <f>'5 - SO 801 Vegetační úpravy'!F34</f>
        <v>0</v>
      </c>
      <c r="BT56" s="92" t="s">
        <v>72</v>
      </c>
      <c r="BV56" s="92" t="s">
        <v>69</v>
      </c>
      <c r="BW56" s="92" t="s">
        <v>87</v>
      </c>
      <c r="BX56" s="92" t="s">
        <v>7</v>
      </c>
      <c r="CL56" s="92" t="s">
        <v>5</v>
      </c>
      <c r="CM56" s="92" t="s">
        <v>76</v>
      </c>
    </row>
    <row r="57" spans="2:44" s="1" customFormat="1" ht="30" customHeight="1">
      <c r="B57" s="39"/>
      <c r="AR57" s="39"/>
    </row>
    <row r="58" spans="2:44" s="1" customFormat="1" ht="6.95" customHeight="1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39"/>
    </row>
  </sheetData>
  <mergeCells count="57"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1 - SO 101 Parkoviště u u...'!C2" display="/"/>
    <hyperlink ref="A53" location="'2 - SO 102 Parkoviště u u...'!C2" display="/"/>
    <hyperlink ref="A54" location="'3 - SO 401 Veřejné osvětlení'!C2" display="/"/>
    <hyperlink ref="A55" location="'4 - SO 402 Ochrana sítí Č...'!C2" display="/"/>
    <hyperlink ref="A56" location="'5 - SO 801 Vegetační úprav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1"/>
  <sheetViews>
    <sheetView showGridLines="0" workbookViewId="0" topLeftCell="A1">
      <pane ySplit="1" topLeftCell="A2" activePane="bottomLeft" state="frozen"/>
      <selection pane="bottomLeft" activeCell="F285" sqref="F28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88</v>
      </c>
      <c r="G1" s="356" t="s">
        <v>89</v>
      </c>
      <c r="H1" s="356"/>
      <c r="I1" s="101"/>
      <c r="J1" s="100" t="s">
        <v>90</v>
      </c>
      <c r="K1" s="99" t="s">
        <v>91</v>
      </c>
      <c r="L1" s="100" t="s">
        <v>92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9" t="s">
        <v>8</v>
      </c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3" t="s">
        <v>75</v>
      </c>
    </row>
    <row r="3" spans="2:46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76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03"/>
      <c r="J6" s="28"/>
      <c r="K6" s="30"/>
    </row>
    <row r="7" spans="2:11" ht="22.5" customHeight="1">
      <c r="B7" s="27"/>
      <c r="C7" s="28"/>
      <c r="D7" s="28"/>
      <c r="E7" s="357" t="str">
        <f>'Rekapitulace stavby'!K6</f>
        <v>Parkoviště u Komerční banky</v>
      </c>
      <c r="F7" s="358"/>
      <c r="G7" s="358"/>
      <c r="H7" s="358"/>
      <c r="I7" s="103"/>
      <c r="J7" s="28"/>
      <c r="K7" s="30"/>
    </row>
    <row r="8" spans="2:11" s="1" customFormat="1" ht="15">
      <c r="B8" s="39"/>
      <c r="C8" s="40"/>
      <c r="D8" s="36" t="s">
        <v>94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59" t="s">
        <v>95</v>
      </c>
      <c r="F9" s="360"/>
      <c r="G9" s="360"/>
      <c r="H9" s="360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6" t="s">
        <v>20</v>
      </c>
      <c r="E11" s="40"/>
      <c r="F11" s="34" t="s">
        <v>5</v>
      </c>
      <c r="G11" s="40"/>
      <c r="H11" s="40"/>
      <c r="I11" s="105" t="s">
        <v>21</v>
      </c>
      <c r="J11" s="34" t="s">
        <v>5</v>
      </c>
      <c r="K11" s="43"/>
    </row>
    <row r="12" spans="2:11" s="1" customFormat="1" ht="14.45" customHeight="1">
      <c r="B12" s="39"/>
      <c r="C12" s="40"/>
      <c r="D12" s="36" t="s">
        <v>22</v>
      </c>
      <c r="E12" s="40"/>
      <c r="F12" s="34" t="s">
        <v>23</v>
      </c>
      <c r="G12" s="40"/>
      <c r="H12" s="40"/>
      <c r="I12" s="105" t="s">
        <v>24</v>
      </c>
      <c r="J12" s="106">
        <f>'Rekapitulace stavby'!AN8</f>
        <v>42894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6" t="s">
        <v>25</v>
      </c>
      <c r="E14" s="40"/>
      <c r="F14" s="40"/>
      <c r="G14" s="40"/>
      <c r="H14" s="40"/>
      <c r="I14" s="105" t="s">
        <v>26</v>
      </c>
      <c r="J14" s="34" t="s">
        <v>5</v>
      </c>
      <c r="K14" s="43"/>
    </row>
    <row r="15" spans="2:11" s="1" customFormat="1" ht="18" customHeight="1">
      <c r="B15" s="39"/>
      <c r="C15" s="40"/>
      <c r="D15" s="40"/>
      <c r="E15" s="34" t="s">
        <v>27</v>
      </c>
      <c r="F15" s="40"/>
      <c r="G15" s="40"/>
      <c r="H15" s="40"/>
      <c r="I15" s="105" t="s">
        <v>28</v>
      </c>
      <c r="J15" s="34" t="s">
        <v>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6" t="s">
        <v>29</v>
      </c>
      <c r="E17" s="40"/>
      <c r="F17" s="40"/>
      <c r="G17" s="40"/>
      <c r="H17" s="40"/>
      <c r="I17" s="105" t="s">
        <v>26</v>
      </c>
      <c r="J17" s="34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28</v>
      </c>
      <c r="J18" s="34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6" t="s">
        <v>30</v>
      </c>
      <c r="E20" s="40"/>
      <c r="F20" s="40"/>
      <c r="G20" s="40"/>
      <c r="H20" s="40"/>
      <c r="I20" s="105" t="s">
        <v>26</v>
      </c>
      <c r="J20" s="34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4" t="str">
        <f>IF('Rekapitulace stavby'!E17="","",'Rekapitulace stavby'!E17)</f>
        <v>Ing.Ondřej Bojko</v>
      </c>
      <c r="F21" s="40"/>
      <c r="G21" s="40"/>
      <c r="H21" s="40"/>
      <c r="I21" s="105" t="s">
        <v>28</v>
      </c>
      <c r="J21" s="34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6" t="s">
        <v>32</v>
      </c>
      <c r="E23" s="40"/>
      <c r="F23" s="40"/>
      <c r="G23" s="40"/>
      <c r="H23" s="40"/>
      <c r="I23" s="104"/>
      <c r="J23" s="40"/>
      <c r="K23" s="43"/>
    </row>
    <row r="24" spans="2:11" s="6" customFormat="1" ht="22.5" customHeight="1">
      <c r="B24" s="107"/>
      <c r="C24" s="108"/>
      <c r="D24" s="108"/>
      <c r="E24" s="323" t="s">
        <v>5</v>
      </c>
      <c r="F24" s="323"/>
      <c r="G24" s="323"/>
      <c r="H24" s="323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33</v>
      </c>
      <c r="E27" s="40"/>
      <c r="F27" s="40"/>
      <c r="G27" s="40"/>
      <c r="H27" s="40"/>
      <c r="I27" s="104"/>
      <c r="J27" s="114">
        <f>ROUND(J86,2)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35</v>
      </c>
      <c r="G29" s="40"/>
      <c r="H29" s="40"/>
      <c r="I29" s="115" t="s">
        <v>34</v>
      </c>
      <c r="J29" s="44" t="s">
        <v>36</v>
      </c>
      <c r="K29" s="43"/>
    </row>
    <row r="30" spans="2:11" s="1" customFormat="1" ht="14.45" customHeight="1">
      <c r="B30" s="39"/>
      <c r="C30" s="40"/>
      <c r="D30" s="47" t="s">
        <v>37</v>
      </c>
      <c r="E30" s="47" t="s">
        <v>38</v>
      </c>
      <c r="F30" s="116">
        <f>ROUND(SUM(BE86:BE310),2)</f>
        <v>0</v>
      </c>
      <c r="G30" s="40"/>
      <c r="H30" s="40"/>
      <c r="I30" s="117">
        <v>0.21</v>
      </c>
      <c r="J30" s="116">
        <f>ROUND(ROUND((SUM(BE86:BE310)),2)*I30,2)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39</v>
      </c>
      <c r="F31" s="116">
        <f>ROUND(SUM(BF86:BF310),2)</f>
        <v>0</v>
      </c>
      <c r="G31" s="40"/>
      <c r="H31" s="40"/>
      <c r="I31" s="117">
        <v>0.15</v>
      </c>
      <c r="J31" s="116">
        <f>ROUND(ROUND((SUM(BF86:BF310)),2)*I31,2)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40</v>
      </c>
      <c r="F32" s="116">
        <f>ROUND(SUM(BG86:BG310),2)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41</v>
      </c>
      <c r="F33" s="116">
        <f>ROUND(SUM(BH86:BH310),2)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42</v>
      </c>
      <c r="F34" s="116">
        <f>ROUND(SUM(BI86:BI310),2)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43</v>
      </c>
      <c r="E36" s="69"/>
      <c r="F36" s="69"/>
      <c r="G36" s="120" t="s">
        <v>44</v>
      </c>
      <c r="H36" s="121" t="s">
        <v>45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9" t="s">
        <v>96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6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22.5" customHeight="1">
      <c r="B45" s="39"/>
      <c r="C45" s="40"/>
      <c r="D45" s="40"/>
      <c r="E45" s="357" t="str">
        <f>E7</f>
        <v>Parkoviště u Komerční banky</v>
      </c>
      <c r="F45" s="358"/>
      <c r="G45" s="358"/>
      <c r="H45" s="358"/>
      <c r="I45" s="104"/>
      <c r="J45" s="40"/>
      <c r="K45" s="43"/>
    </row>
    <row r="46" spans="2:11" s="1" customFormat="1" ht="14.45" customHeight="1">
      <c r="B46" s="39"/>
      <c r="C46" s="36" t="s">
        <v>94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23.25" customHeight="1">
      <c r="B47" s="39"/>
      <c r="C47" s="40"/>
      <c r="D47" s="40"/>
      <c r="E47" s="359" t="str">
        <f>E9</f>
        <v>1 - SO 101 Parkoviště u ul.Čs.armády</v>
      </c>
      <c r="F47" s="360"/>
      <c r="G47" s="360"/>
      <c r="H47" s="360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6" t="s">
        <v>22</v>
      </c>
      <c r="D49" s="40"/>
      <c r="E49" s="40"/>
      <c r="F49" s="34" t="str">
        <f>F12</f>
        <v xml:space="preserve"> </v>
      </c>
      <c r="G49" s="40"/>
      <c r="H49" s="40"/>
      <c r="I49" s="105" t="s">
        <v>24</v>
      </c>
      <c r="J49" s="106">
        <f>IF(J12="","",J12)</f>
        <v>42894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6" t="s">
        <v>25</v>
      </c>
      <c r="D51" s="40"/>
      <c r="E51" s="40"/>
      <c r="F51" s="34" t="str">
        <f>E15</f>
        <v>Město Kopřivnice</v>
      </c>
      <c r="G51" s="40"/>
      <c r="H51" s="40"/>
      <c r="I51" s="105" t="s">
        <v>30</v>
      </c>
      <c r="J51" s="34" t="str">
        <f>E21</f>
        <v>Ing.Ondřej Bojko</v>
      </c>
      <c r="K51" s="43"/>
    </row>
    <row r="52" spans="2:11" s="1" customFormat="1" ht="14.45" customHeight="1">
      <c r="B52" s="39"/>
      <c r="C52" s="36" t="s">
        <v>29</v>
      </c>
      <c r="D52" s="40"/>
      <c r="E52" s="40"/>
      <c r="F52" s="34" t="str">
        <f>IF(E18="","",E18)</f>
        <v/>
      </c>
      <c r="G52" s="40"/>
      <c r="H52" s="40"/>
      <c r="I52" s="104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97</v>
      </c>
      <c r="D54" s="118"/>
      <c r="E54" s="118"/>
      <c r="F54" s="118"/>
      <c r="G54" s="118"/>
      <c r="H54" s="118"/>
      <c r="I54" s="129"/>
      <c r="J54" s="130" t="s">
        <v>98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99</v>
      </c>
      <c r="D56" s="40"/>
      <c r="E56" s="40"/>
      <c r="F56" s="40"/>
      <c r="G56" s="40"/>
      <c r="H56" s="40"/>
      <c r="I56" s="104"/>
      <c r="J56" s="114">
        <f>J86</f>
        <v>0</v>
      </c>
      <c r="K56" s="43"/>
      <c r="AU56" s="23" t="s">
        <v>100</v>
      </c>
    </row>
    <row r="57" spans="2:11" s="7" customFormat="1" ht="24.95" customHeight="1">
      <c r="B57" s="133"/>
      <c r="C57" s="134"/>
      <c r="D57" s="135" t="s">
        <v>101</v>
      </c>
      <c r="E57" s="136"/>
      <c r="F57" s="136"/>
      <c r="G57" s="136"/>
      <c r="H57" s="136"/>
      <c r="I57" s="137"/>
      <c r="J57" s="138">
        <f>J87</f>
        <v>0</v>
      </c>
      <c r="K57" s="139"/>
    </row>
    <row r="58" spans="2:11" s="8" customFormat="1" ht="19.9" customHeight="1">
      <c r="B58" s="140"/>
      <c r="C58" s="141"/>
      <c r="D58" s="142" t="s">
        <v>102</v>
      </c>
      <c r="E58" s="143"/>
      <c r="F58" s="143"/>
      <c r="G58" s="143"/>
      <c r="H58" s="143"/>
      <c r="I58" s="144"/>
      <c r="J58" s="145">
        <f>J88</f>
        <v>0</v>
      </c>
      <c r="K58" s="146"/>
    </row>
    <row r="59" spans="2:11" s="8" customFormat="1" ht="19.9" customHeight="1">
      <c r="B59" s="140"/>
      <c r="C59" s="141"/>
      <c r="D59" s="142" t="s">
        <v>103</v>
      </c>
      <c r="E59" s="143"/>
      <c r="F59" s="143"/>
      <c r="G59" s="143"/>
      <c r="H59" s="143"/>
      <c r="I59" s="144"/>
      <c r="J59" s="145">
        <f>J104</f>
        <v>0</v>
      </c>
      <c r="K59" s="146"/>
    </row>
    <row r="60" spans="2:11" s="8" customFormat="1" ht="19.9" customHeight="1">
      <c r="B60" s="140"/>
      <c r="C60" s="141"/>
      <c r="D60" s="142" t="s">
        <v>104</v>
      </c>
      <c r="E60" s="143"/>
      <c r="F60" s="143"/>
      <c r="G60" s="143"/>
      <c r="H60" s="143"/>
      <c r="I60" s="144"/>
      <c r="J60" s="145">
        <f>J175</f>
        <v>0</v>
      </c>
      <c r="K60" s="146"/>
    </row>
    <row r="61" spans="2:11" s="8" customFormat="1" ht="19.9" customHeight="1">
      <c r="B61" s="140"/>
      <c r="C61" s="141"/>
      <c r="D61" s="142" t="s">
        <v>105</v>
      </c>
      <c r="E61" s="143"/>
      <c r="F61" s="143"/>
      <c r="G61" s="143"/>
      <c r="H61" s="143"/>
      <c r="I61" s="144"/>
      <c r="J61" s="145">
        <f>J184</f>
        <v>0</v>
      </c>
      <c r="K61" s="146"/>
    </row>
    <row r="62" spans="2:11" s="8" customFormat="1" ht="19.9" customHeight="1">
      <c r="B62" s="140"/>
      <c r="C62" s="141"/>
      <c r="D62" s="142" t="s">
        <v>106</v>
      </c>
      <c r="E62" s="143"/>
      <c r="F62" s="143"/>
      <c r="G62" s="143"/>
      <c r="H62" s="143"/>
      <c r="I62" s="144"/>
      <c r="J62" s="145">
        <f>J188</f>
        <v>0</v>
      </c>
      <c r="K62" s="146"/>
    </row>
    <row r="63" spans="2:11" s="8" customFormat="1" ht="14.85" customHeight="1">
      <c r="B63" s="140"/>
      <c r="C63" s="141"/>
      <c r="D63" s="142" t="s">
        <v>107</v>
      </c>
      <c r="E63" s="143"/>
      <c r="F63" s="143"/>
      <c r="G63" s="143"/>
      <c r="H63" s="143"/>
      <c r="I63" s="144"/>
      <c r="J63" s="145">
        <f>J244</f>
        <v>0</v>
      </c>
      <c r="K63" s="146"/>
    </row>
    <row r="64" spans="2:11" s="8" customFormat="1" ht="19.9" customHeight="1">
      <c r="B64" s="140"/>
      <c r="C64" s="141"/>
      <c r="D64" s="142" t="s">
        <v>108</v>
      </c>
      <c r="E64" s="143"/>
      <c r="F64" s="143"/>
      <c r="G64" s="143"/>
      <c r="H64" s="143"/>
      <c r="I64" s="144"/>
      <c r="J64" s="145">
        <f>J248</f>
        <v>0</v>
      </c>
      <c r="K64" s="146"/>
    </row>
    <row r="65" spans="2:11" s="8" customFormat="1" ht="19.9" customHeight="1">
      <c r="B65" s="140"/>
      <c r="C65" s="141"/>
      <c r="D65" s="142" t="s">
        <v>109</v>
      </c>
      <c r="E65" s="143"/>
      <c r="F65" s="143"/>
      <c r="G65" s="143"/>
      <c r="H65" s="143"/>
      <c r="I65" s="144"/>
      <c r="J65" s="145">
        <f>J300</f>
        <v>0</v>
      </c>
      <c r="K65" s="146"/>
    </row>
    <row r="66" spans="2:11" s="8" customFormat="1" ht="19.9" customHeight="1">
      <c r="B66" s="140"/>
      <c r="C66" s="141"/>
      <c r="D66" s="142" t="s">
        <v>110</v>
      </c>
      <c r="E66" s="143"/>
      <c r="F66" s="143"/>
      <c r="G66" s="143"/>
      <c r="H66" s="143"/>
      <c r="I66" s="144"/>
      <c r="J66" s="145">
        <f>J309</f>
        <v>0</v>
      </c>
      <c r="K66" s="146"/>
    </row>
    <row r="67" spans="2:11" s="1" customFormat="1" ht="21.75" customHeight="1">
      <c r="B67" s="39"/>
      <c r="C67" s="40"/>
      <c r="D67" s="40"/>
      <c r="E67" s="40"/>
      <c r="F67" s="40"/>
      <c r="G67" s="40"/>
      <c r="H67" s="40"/>
      <c r="I67" s="104"/>
      <c r="J67" s="40"/>
      <c r="K67" s="43"/>
    </row>
    <row r="68" spans="2:11" s="1" customFormat="1" ht="6.95" customHeight="1">
      <c r="B68" s="54"/>
      <c r="C68" s="55"/>
      <c r="D68" s="55"/>
      <c r="E68" s="55"/>
      <c r="F68" s="55"/>
      <c r="G68" s="55"/>
      <c r="H68" s="55"/>
      <c r="I68" s="125"/>
      <c r="J68" s="55"/>
      <c r="K68" s="56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26"/>
      <c r="J72" s="58"/>
      <c r="K72" s="58"/>
      <c r="L72" s="39"/>
    </row>
    <row r="73" spans="2:12" s="1" customFormat="1" ht="36.95" customHeight="1">
      <c r="B73" s="39"/>
      <c r="C73" s="59" t="s">
        <v>111</v>
      </c>
      <c r="L73" s="39"/>
    </row>
    <row r="74" spans="2:12" s="1" customFormat="1" ht="6.95" customHeight="1">
      <c r="B74" s="39"/>
      <c r="L74" s="39"/>
    </row>
    <row r="75" spans="2:12" s="1" customFormat="1" ht="14.45" customHeight="1">
      <c r="B75" s="39"/>
      <c r="C75" s="61" t="s">
        <v>18</v>
      </c>
      <c r="L75" s="39"/>
    </row>
    <row r="76" spans="2:12" s="1" customFormat="1" ht="22.5" customHeight="1">
      <c r="B76" s="39"/>
      <c r="E76" s="353" t="str">
        <f>E7</f>
        <v>Parkoviště u Komerční banky</v>
      </c>
      <c r="F76" s="354"/>
      <c r="G76" s="354"/>
      <c r="H76" s="354"/>
      <c r="L76" s="39"/>
    </row>
    <row r="77" spans="2:12" s="1" customFormat="1" ht="14.45" customHeight="1">
      <c r="B77" s="39"/>
      <c r="C77" s="61" t="s">
        <v>94</v>
      </c>
      <c r="L77" s="39"/>
    </row>
    <row r="78" spans="2:12" s="1" customFormat="1" ht="23.25" customHeight="1">
      <c r="B78" s="39"/>
      <c r="E78" s="334" t="str">
        <f>E9</f>
        <v>1 - SO 101 Parkoviště u ul.Čs.armády</v>
      </c>
      <c r="F78" s="355"/>
      <c r="G78" s="355"/>
      <c r="H78" s="355"/>
      <c r="L78" s="39"/>
    </row>
    <row r="79" spans="2:12" s="1" customFormat="1" ht="6.95" customHeight="1">
      <c r="B79" s="39"/>
      <c r="L79" s="39"/>
    </row>
    <row r="80" spans="2:12" s="1" customFormat="1" ht="18" customHeight="1">
      <c r="B80" s="39"/>
      <c r="C80" s="61" t="s">
        <v>22</v>
      </c>
      <c r="F80" s="147" t="str">
        <f>F12</f>
        <v xml:space="preserve"> </v>
      </c>
      <c r="I80" s="148" t="s">
        <v>24</v>
      </c>
      <c r="J80" s="65">
        <f>IF(J12="","",J12)</f>
        <v>42894</v>
      </c>
      <c r="L80" s="39"/>
    </row>
    <row r="81" spans="2:12" s="1" customFormat="1" ht="6.95" customHeight="1">
      <c r="B81" s="39"/>
      <c r="L81" s="39"/>
    </row>
    <row r="82" spans="2:12" s="1" customFormat="1" ht="15">
      <c r="B82" s="39"/>
      <c r="C82" s="61" t="s">
        <v>25</v>
      </c>
      <c r="F82" s="147" t="str">
        <f>E15</f>
        <v>Město Kopřivnice</v>
      </c>
      <c r="I82" s="148" t="s">
        <v>30</v>
      </c>
      <c r="J82" s="147" t="str">
        <f>E21</f>
        <v>Ing.Ondřej Bojko</v>
      </c>
      <c r="L82" s="39"/>
    </row>
    <row r="83" spans="2:12" s="1" customFormat="1" ht="14.45" customHeight="1">
      <c r="B83" s="39"/>
      <c r="C83" s="61" t="s">
        <v>29</v>
      </c>
      <c r="F83" s="147" t="str">
        <f>IF(E18="","",E18)</f>
        <v/>
      </c>
      <c r="L83" s="39"/>
    </row>
    <row r="84" spans="2:12" s="1" customFormat="1" ht="10.35" customHeight="1">
      <c r="B84" s="39"/>
      <c r="L84" s="39"/>
    </row>
    <row r="85" spans="2:20" s="9" customFormat="1" ht="29.25" customHeight="1">
      <c r="B85" s="149"/>
      <c r="C85" s="150" t="s">
        <v>112</v>
      </c>
      <c r="D85" s="151" t="s">
        <v>52</v>
      </c>
      <c r="E85" s="151" t="s">
        <v>48</v>
      </c>
      <c r="F85" s="151" t="s">
        <v>113</v>
      </c>
      <c r="G85" s="151" t="s">
        <v>114</v>
      </c>
      <c r="H85" s="151" t="s">
        <v>115</v>
      </c>
      <c r="I85" s="152" t="s">
        <v>116</v>
      </c>
      <c r="J85" s="151" t="s">
        <v>98</v>
      </c>
      <c r="K85" s="153" t="s">
        <v>117</v>
      </c>
      <c r="L85" s="149"/>
      <c r="M85" s="71" t="s">
        <v>118</v>
      </c>
      <c r="N85" s="72" t="s">
        <v>37</v>
      </c>
      <c r="O85" s="72" t="s">
        <v>119</v>
      </c>
      <c r="P85" s="72" t="s">
        <v>120</v>
      </c>
      <c r="Q85" s="72" t="s">
        <v>121</v>
      </c>
      <c r="R85" s="72" t="s">
        <v>122</v>
      </c>
      <c r="S85" s="72" t="s">
        <v>123</v>
      </c>
      <c r="T85" s="73" t="s">
        <v>124</v>
      </c>
    </row>
    <row r="86" spans="2:63" s="1" customFormat="1" ht="29.25" customHeight="1">
      <c r="B86" s="39"/>
      <c r="C86" s="75" t="s">
        <v>99</v>
      </c>
      <c r="J86" s="154">
        <f>BK86</f>
        <v>0</v>
      </c>
      <c r="L86" s="39"/>
      <c r="M86" s="74"/>
      <c r="N86" s="66"/>
      <c r="O86" s="66"/>
      <c r="P86" s="155">
        <f>P87</f>
        <v>0</v>
      </c>
      <c r="Q86" s="66"/>
      <c r="R86" s="155">
        <f>R87</f>
        <v>120.56719500000001</v>
      </c>
      <c r="S86" s="66"/>
      <c r="T86" s="156">
        <f>T87</f>
        <v>64.752</v>
      </c>
      <c r="AT86" s="23" t="s">
        <v>66</v>
      </c>
      <c r="AU86" s="23" t="s">
        <v>100</v>
      </c>
      <c r="BK86" s="157">
        <f>BK87</f>
        <v>0</v>
      </c>
    </row>
    <row r="87" spans="2:63" s="10" customFormat="1" ht="37.35" customHeight="1">
      <c r="B87" s="158"/>
      <c r="D87" s="159" t="s">
        <v>66</v>
      </c>
      <c r="E87" s="160" t="s">
        <v>125</v>
      </c>
      <c r="F87" s="160" t="s">
        <v>126</v>
      </c>
      <c r="I87" s="161"/>
      <c r="J87" s="162">
        <f>BK87</f>
        <v>0</v>
      </c>
      <c r="L87" s="158"/>
      <c r="M87" s="163"/>
      <c r="N87" s="164"/>
      <c r="O87" s="164"/>
      <c r="P87" s="165">
        <f>P88+P104+P175+P184+P188+P248+P300+P309</f>
        <v>0</v>
      </c>
      <c r="Q87" s="164"/>
      <c r="R87" s="165">
        <f>R88+R104+R175+R184+R188+R248+R300+R309</f>
        <v>120.56719500000001</v>
      </c>
      <c r="S87" s="164"/>
      <c r="T87" s="166">
        <f>T88+T104+T175+T184+T188+T248+T300+T309</f>
        <v>64.752</v>
      </c>
      <c r="AR87" s="159" t="s">
        <v>72</v>
      </c>
      <c r="AT87" s="167" t="s">
        <v>66</v>
      </c>
      <c r="AU87" s="167" t="s">
        <v>67</v>
      </c>
      <c r="AY87" s="159" t="s">
        <v>127</v>
      </c>
      <c r="BK87" s="168">
        <f>BK88+BK104+BK175+BK184+BK188+BK248+BK300+BK309</f>
        <v>0</v>
      </c>
    </row>
    <row r="88" spans="2:63" s="10" customFormat="1" ht="19.9" customHeight="1">
      <c r="B88" s="158"/>
      <c r="D88" s="169" t="s">
        <v>66</v>
      </c>
      <c r="E88" s="170" t="s">
        <v>128</v>
      </c>
      <c r="F88" s="170" t="s">
        <v>129</v>
      </c>
      <c r="I88" s="161"/>
      <c r="J88" s="171">
        <f>BK88</f>
        <v>0</v>
      </c>
      <c r="L88" s="158"/>
      <c r="M88" s="163"/>
      <c r="N88" s="164"/>
      <c r="O88" s="164"/>
      <c r="P88" s="165">
        <f>SUM(P89:P103)</f>
        <v>0</v>
      </c>
      <c r="Q88" s="164"/>
      <c r="R88" s="165">
        <f>SUM(R89:R103)</f>
        <v>50.601</v>
      </c>
      <c r="S88" s="164"/>
      <c r="T88" s="166">
        <f>SUM(T89:T103)</f>
        <v>0</v>
      </c>
      <c r="AR88" s="159" t="s">
        <v>72</v>
      </c>
      <c r="AT88" s="167" t="s">
        <v>66</v>
      </c>
      <c r="AU88" s="167" t="s">
        <v>72</v>
      </c>
      <c r="AY88" s="159" t="s">
        <v>127</v>
      </c>
      <c r="BK88" s="168">
        <f>SUM(BK89:BK103)</f>
        <v>0</v>
      </c>
    </row>
    <row r="89" spans="2:65" s="1" customFormat="1" ht="44.25" customHeight="1">
      <c r="B89" s="172"/>
      <c r="C89" s="173" t="s">
        <v>72</v>
      </c>
      <c r="D89" s="173" t="s">
        <v>130</v>
      </c>
      <c r="E89" s="174" t="s">
        <v>131</v>
      </c>
      <c r="F89" s="175" t="s">
        <v>132</v>
      </c>
      <c r="G89" s="176" t="s">
        <v>133</v>
      </c>
      <c r="H89" s="177">
        <v>30</v>
      </c>
      <c r="I89" s="178"/>
      <c r="J89" s="179">
        <f>ROUND(I89*H89,2)</f>
        <v>0</v>
      </c>
      <c r="K89" s="175" t="s">
        <v>134</v>
      </c>
      <c r="L89" s="39"/>
      <c r="M89" s="180" t="s">
        <v>5</v>
      </c>
      <c r="N89" s="181" t="s">
        <v>38</v>
      </c>
      <c r="O89" s="40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AR89" s="23" t="s">
        <v>82</v>
      </c>
      <c r="AT89" s="23" t="s">
        <v>130</v>
      </c>
      <c r="AU89" s="23" t="s">
        <v>76</v>
      </c>
      <c r="AY89" s="23" t="s">
        <v>127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23" t="s">
        <v>72</v>
      </c>
      <c r="BK89" s="184">
        <f>ROUND(I89*H89,2)</f>
        <v>0</v>
      </c>
      <c r="BL89" s="23" t="s">
        <v>82</v>
      </c>
      <c r="BM89" s="23" t="s">
        <v>135</v>
      </c>
    </row>
    <row r="90" spans="2:51" s="11" customFormat="1" ht="13.5">
      <c r="B90" s="185"/>
      <c r="D90" s="186" t="s">
        <v>136</v>
      </c>
      <c r="E90" s="187" t="s">
        <v>5</v>
      </c>
      <c r="F90" s="188" t="s">
        <v>137</v>
      </c>
      <c r="H90" s="189">
        <v>30</v>
      </c>
      <c r="I90" s="190"/>
      <c r="L90" s="185"/>
      <c r="M90" s="191"/>
      <c r="N90" s="192"/>
      <c r="O90" s="192"/>
      <c r="P90" s="192"/>
      <c r="Q90" s="192"/>
      <c r="R90" s="192"/>
      <c r="S90" s="192"/>
      <c r="T90" s="193"/>
      <c r="AT90" s="187" t="s">
        <v>136</v>
      </c>
      <c r="AU90" s="187" t="s">
        <v>76</v>
      </c>
      <c r="AV90" s="11" t="s">
        <v>76</v>
      </c>
      <c r="AW90" s="11" t="s">
        <v>31</v>
      </c>
      <c r="AX90" s="11" t="s">
        <v>67</v>
      </c>
      <c r="AY90" s="187" t="s">
        <v>127</v>
      </c>
    </row>
    <row r="91" spans="2:51" s="12" customFormat="1" ht="13.5">
      <c r="B91" s="194"/>
      <c r="D91" s="195" t="s">
        <v>136</v>
      </c>
      <c r="E91" s="196" t="s">
        <v>5</v>
      </c>
      <c r="F91" s="197" t="s">
        <v>138</v>
      </c>
      <c r="H91" s="198">
        <v>30</v>
      </c>
      <c r="I91" s="199"/>
      <c r="L91" s="194"/>
      <c r="M91" s="200"/>
      <c r="N91" s="201"/>
      <c r="O91" s="201"/>
      <c r="P91" s="201"/>
      <c r="Q91" s="201"/>
      <c r="R91" s="201"/>
      <c r="S91" s="201"/>
      <c r="T91" s="202"/>
      <c r="AT91" s="203" t="s">
        <v>136</v>
      </c>
      <c r="AU91" s="203" t="s">
        <v>76</v>
      </c>
      <c r="AV91" s="12" t="s">
        <v>82</v>
      </c>
      <c r="AW91" s="12" t="s">
        <v>31</v>
      </c>
      <c r="AX91" s="12" t="s">
        <v>72</v>
      </c>
      <c r="AY91" s="203" t="s">
        <v>127</v>
      </c>
    </row>
    <row r="92" spans="2:65" s="1" customFormat="1" ht="44.25" customHeight="1">
      <c r="B92" s="172"/>
      <c r="C92" s="173" t="s">
        <v>76</v>
      </c>
      <c r="D92" s="173" t="s">
        <v>130</v>
      </c>
      <c r="E92" s="174" t="s">
        <v>139</v>
      </c>
      <c r="F92" s="175" t="s">
        <v>140</v>
      </c>
      <c r="G92" s="176" t="s">
        <v>133</v>
      </c>
      <c r="H92" s="177">
        <v>30</v>
      </c>
      <c r="I92" s="178"/>
      <c r="J92" s="179">
        <f>ROUND(I92*H92,2)</f>
        <v>0</v>
      </c>
      <c r="K92" s="175" t="s">
        <v>134</v>
      </c>
      <c r="L92" s="39"/>
      <c r="M92" s="180" t="s">
        <v>5</v>
      </c>
      <c r="N92" s="181" t="s">
        <v>38</v>
      </c>
      <c r="O92" s="40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23" t="s">
        <v>82</v>
      </c>
      <c r="AT92" s="23" t="s">
        <v>130</v>
      </c>
      <c r="AU92" s="23" t="s">
        <v>76</v>
      </c>
      <c r="AY92" s="23" t="s">
        <v>127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23" t="s">
        <v>72</v>
      </c>
      <c r="BK92" s="184">
        <f>ROUND(I92*H92,2)</f>
        <v>0</v>
      </c>
      <c r="BL92" s="23" t="s">
        <v>82</v>
      </c>
      <c r="BM92" s="23" t="s">
        <v>141</v>
      </c>
    </row>
    <row r="93" spans="2:65" s="1" customFormat="1" ht="31.5" customHeight="1">
      <c r="B93" s="172"/>
      <c r="C93" s="173" t="s">
        <v>79</v>
      </c>
      <c r="D93" s="173" t="s">
        <v>130</v>
      </c>
      <c r="E93" s="174" t="s">
        <v>142</v>
      </c>
      <c r="F93" s="175" t="s">
        <v>143</v>
      </c>
      <c r="G93" s="176" t="s">
        <v>133</v>
      </c>
      <c r="H93" s="177">
        <v>30</v>
      </c>
      <c r="I93" s="178"/>
      <c r="J93" s="179">
        <f>ROUND(I93*H93,2)</f>
        <v>0</v>
      </c>
      <c r="K93" s="175" t="s">
        <v>134</v>
      </c>
      <c r="L93" s="39"/>
      <c r="M93" s="180" t="s">
        <v>5</v>
      </c>
      <c r="N93" s="181" t="s">
        <v>38</v>
      </c>
      <c r="O93" s="40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23" t="s">
        <v>82</v>
      </c>
      <c r="AT93" s="23" t="s">
        <v>130</v>
      </c>
      <c r="AU93" s="23" t="s">
        <v>76</v>
      </c>
      <c r="AY93" s="23" t="s">
        <v>127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23" t="s">
        <v>72</v>
      </c>
      <c r="BK93" s="184">
        <f>ROUND(I93*H93,2)</f>
        <v>0</v>
      </c>
      <c r="BL93" s="23" t="s">
        <v>82</v>
      </c>
      <c r="BM93" s="23" t="s">
        <v>144</v>
      </c>
    </row>
    <row r="94" spans="2:65" s="1" customFormat="1" ht="22.5" customHeight="1">
      <c r="B94" s="172"/>
      <c r="C94" s="204" t="s">
        <v>82</v>
      </c>
      <c r="D94" s="204" t="s">
        <v>145</v>
      </c>
      <c r="E94" s="205" t="s">
        <v>146</v>
      </c>
      <c r="F94" s="206" t="s">
        <v>147</v>
      </c>
      <c r="G94" s="207" t="s">
        <v>148</v>
      </c>
      <c r="H94" s="208">
        <v>50.601</v>
      </c>
      <c r="I94" s="209"/>
      <c r="J94" s="210">
        <f>ROUND(I94*H94,2)</f>
        <v>0</v>
      </c>
      <c r="K94" s="206" t="s">
        <v>134</v>
      </c>
      <c r="L94" s="211"/>
      <c r="M94" s="212" t="s">
        <v>5</v>
      </c>
      <c r="N94" s="213" t="s">
        <v>38</v>
      </c>
      <c r="O94" s="40"/>
      <c r="P94" s="182">
        <f>O94*H94</f>
        <v>0</v>
      </c>
      <c r="Q94" s="182">
        <v>1</v>
      </c>
      <c r="R94" s="182">
        <f>Q94*H94</f>
        <v>50.601</v>
      </c>
      <c r="S94" s="182">
        <v>0</v>
      </c>
      <c r="T94" s="183">
        <f>S94*H94</f>
        <v>0</v>
      </c>
      <c r="AR94" s="23" t="s">
        <v>149</v>
      </c>
      <c r="AT94" s="23" t="s">
        <v>145</v>
      </c>
      <c r="AU94" s="23" t="s">
        <v>76</v>
      </c>
      <c r="AY94" s="23" t="s">
        <v>127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23" t="s">
        <v>72</v>
      </c>
      <c r="BK94" s="184">
        <f>ROUND(I94*H94,2)</f>
        <v>0</v>
      </c>
      <c r="BL94" s="23" t="s">
        <v>82</v>
      </c>
      <c r="BM94" s="23" t="s">
        <v>150</v>
      </c>
    </row>
    <row r="95" spans="2:51" s="11" customFormat="1" ht="13.5">
      <c r="B95" s="185"/>
      <c r="D95" s="186" t="s">
        <v>136</v>
      </c>
      <c r="E95" s="187" t="s">
        <v>5</v>
      </c>
      <c r="F95" s="188" t="s">
        <v>151</v>
      </c>
      <c r="H95" s="189">
        <v>50.601</v>
      </c>
      <c r="I95" s="190"/>
      <c r="L95" s="185"/>
      <c r="M95" s="191"/>
      <c r="N95" s="192"/>
      <c r="O95" s="192"/>
      <c r="P95" s="192"/>
      <c r="Q95" s="192"/>
      <c r="R95" s="192"/>
      <c r="S95" s="192"/>
      <c r="T95" s="193"/>
      <c r="AT95" s="187" t="s">
        <v>136</v>
      </c>
      <c r="AU95" s="187" t="s">
        <v>76</v>
      </c>
      <c r="AV95" s="11" t="s">
        <v>76</v>
      </c>
      <c r="AW95" s="11" t="s">
        <v>31</v>
      </c>
      <c r="AX95" s="11" t="s">
        <v>67</v>
      </c>
      <c r="AY95" s="187" t="s">
        <v>127</v>
      </c>
    </row>
    <row r="96" spans="2:51" s="12" customFormat="1" ht="13.5">
      <c r="B96" s="194"/>
      <c r="D96" s="195" t="s">
        <v>136</v>
      </c>
      <c r="E96" s="196" t="s">
        <v>5</v>
      </c>
      <c r="F96" s="197" t="s">
        <v>138</v>
      </c>
      <c r="H96" s="198">
        <v>50.601</v>
      </c>
      <c r="I96" s="199"/>
      <c r="L96" s="194"/>
      <c r="M96" s="200"/>
      <c r="N96" s="201"/>
      <c r="O96" s="201"/>
      <c r="P96" s="201"/>
      <c r="Q96" s="201"/>
      <c r="R96" s="201"/>
      <c r="S96" s="201"/>
      <c r="T96" s="202"/>
      <c r="AT96" s="203" t="s">
        <v>136</v>
      </c>
      <c r="AU96" s="203" t="s">
        <v>76</v>
      </c>
      <c r="AV96" s="12" t="s">
        <v>82</v>
      </c>
      <c r="AW96" s="12" t="s">
        <v>31</v>
      </c>
      <c r="AX96" s="12" t="s">
        <v>72</v>
      </c>
      <c r="AY96" s="203" t="s">
        <v>127</v>
      </c>
    </row>
    <row r="97" spans="2:65" s="1" customFormat="1" ht="22.5" customHeight="1">
      <c r="B97" s="172"/>
      <c r="C97" s="173" t="s">
        <v>85</v>
      </c>
      <c r="D97" s="173" t="s">
        <v>130</v>
      </c>
      <c r="E97" s="174" t="s">
        <v>152</v>
      </c>
      <c r="F97" s="175" t="s">
        <v>153</v>
      </c>
      <c r="G97" s="176" t="s">
        <v>133</v>
      </c>
      <c r="H97" s="177">
        <v>30</v>
      </c>
      <c r="I97" s="178"/>
      <c r="J97" s="179">
        <f>ROUND(I97*H97,2)</f>
        <v>0</v>
      </c>
      <c r="K97" s="175" t="s">
        <v>134</v>
      </c>
      <c r="L97" s="39"/>
      <c r="M97" s="180" t="s">
        <v>5</v>
      </c>
      <c r="N97" s="181" t="s">
        <v>38</v>
      </c>
      <c r="O97" s="40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3" t="s">
        <v>82</v>
      </c>
      <c r="AT97" s="23" t="s">
        <v>130</v>
      </c>
      <c r="AU97" s="23" t="s">
        <v>76</v>
      </c>
      <c r="AY97" s="23" t="s">
        <v>127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3" t="s">
        <v>72</v>
      </c>
      <c r="BK97" s="184">
        <f>ROUND(I97*H97,2)</f>
        <v>0</v>
      </c>
      <c r="BL97" s="23" t="s">
        <v>82</v>
      </c>
      <c r="BM97" s="23" t="s">
        <v>154</v>
      </c>
    </row>
    <row r="98" spans="2:65" s="1" customFormat="1" ht="22.5" customHeight="1">
      <c r="B98" s="172"/>
      <c r="C98" s="173" t="s">
        <v>155</v>
      </c>
      <c r="D98" s="173" t="s">
        <v>130</v>
      </c>
      <c r="E98" s="174" t="s">
        <v>156</v>
      </c>
      <c r="F98" s="175" t="s">
        <v>157</v>
      </c>
      <c r="G98" s="176" t="s">
        <v>148</v>
      </c>
      <c r="H98" s="177">
        <v>45</v>
      </c>
      <c r="I98" s="178"/>
      <c r="J98" s="179">
        <f>ROUND(I98*H98,2)</f>
        <v>0</v>
      </c>
      <c r="K98" s="175" t="s">
        <v>134</v>
      </c>
      <c r="L98" s="39"/>
      <c r="M98" s="180" t="s">
        <v>5</v>
      </c>
      <c r="N98" s="181" t="s">
        <v>38</v>
      </c>
      <c r="O98" s="4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3" t="s">
        <v>82</v>
      </c>
      <c r="AT98" s="23" t="s">
        <v>130</v>
      </c>
      <c r="AU98" s="23" t="s">
        <v>76</v>
      </c>
      <c r="AY98" s="23" t="s">
        <v>127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3" t="s">
        <v>72</v>
      </c>
      <c r="BK98" s="184">
        <f>ROUND(I98*H98,2)</f>
        <v>0</v>
      </c>
      <c r="BL98" s="23" t="s">
        <v>82</v>
      </c>
      <c r="BM98" s="23" t="s">
        <v>158</v>
      </c>
    </row>
    <row r="99" spans="2:51" s="11" customFormat="1" ht="13.5">
      <c r="B99" s="185"/>
      <c r="D99" s="186" t="s">
        <v>136</v>
      </c>
      <c r="E99" s="187" t="s">
        <v>5</v>
      </c>
      <c r="F99" s="188" t="s">
        <v>159</v>
      </c>
      <c r="H99" s="189">
        <v>45</v>
      </c>
      <c r="I99" s="190"/>
      <c r="L99" s="185"/>
      <c r="M99" s="191"/>
      <c r="N99" s="192"/>
      <c r="O99" s="192"/>
      <c r="P99" s="192"/>
      <c r="Q99" s="192"/>
      <c r="R99" s="192"/>
      <c r="S99" s="192"/>
      <c r="T99" s="193"/>
      <c r="AT99" s="187" t="s">
        <v>136</v>
      </c>
      <c r="AU99" s="187" t="s">
        <v>76</v>
      </c>
      <c r="AV99" s="11" t="s">
        <v>76</v>
      </c>
      <c r="AW99" s="11" t="s">
        <v>31</v>
      </c>
      <c r="AX99" s="11" t="s">
        <v>67</v>
      </c>
      <c r="AY99" s="187" t="s">
        <v>127</v>
      </c>
    </row>
    <row r="100" spans="2:51" s="12" customFormat="1" ht="13.5">
      <c r="B100" s="194"/>
      <c r="D100" s="195" t="s">
        <v>136</v>
      </c>
      <c r="E100" s="196" t="s">
        <v>5</v>
      </c>
      <c r="F100" s="197" t="s">
        <v>138</v>
      </c>
      <c r="H100" s="198">
        <v>45</v>
      </c>
      <c r="I100" s="199"/>
      <c r="L100" s="194"/>
      <c r="M100" s="200"/>
      <c r="N100" s="201"/>
      <c r="O100" s="201"/>
      <c r="P100" s="201"/>
      <c r="Q100" s="201"/>
      <c r="R100" s="201"/>
      <c r="S100" s="201"/>
      <c r="T100" s="202"/>
      <c r="AT100" s="203" t="s">
        <v>136</v>
      </c>
      <c r="AU100" s="203" t="s">
        <v>76</v>
      </c>
      <c r="AV100" s="12" t="s">
        <v>82</v>
      </c>
      <c r="AW100" s="12" t="s">
        <v>31</v>
      </c>
      <c r="AX100" s="12" t="s">
        <v>72</v>
      </c>
      <c r="AY100" s="203" t="s">
        <v>127</v>
      </c>
    </row>
    <row r="101" spans="2:65" s="1" customFormat="1" ht="22.5" customHeight="1">
      <c r="B101" s="172"/>
      <c r="C101" s="204" t="s">
        <v>160</v>
      </c>
      <c r="D101" s="204" t="s">
        <v>145</v>
      </c>
      <c r="E101" s="205" t="s">
        <v>161</v>
      </c>
      <c r="F101" s="206" t="s">
        <v>162</v>
      </c>
      <c r="G101" s="207" t="s">
        <v>163</v>
      </c>
      <c r="H101" s="208">
        <v>102</v>
      </c>
      <c r="I101" s="209"/>
      <c r="J101" s="210">
        <f>ROUND(I101*H101,2)</f>
        <v>0</v>
      </c>
      <c r="K101" s="206" t="s">
        <v>5</v>
      </c>
      <c r="L101" s="211"/>
      <c r="M101" s="212" t="s">
        <v>5</v>
      </c>
      <c r="N101" s="213" t="s">
        <v>38</v>
      </c>
      <c r="O101" s="40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23" t="s">
        <v>149</v>
      </c>
      <c r="AT101" s="23" t="s">
        <v>145</v>
      </c>
      <c r="AU101" s="23" t="s">
        <v>76</v>
      </c>
      <c r="AY101" s="23" t="s">
        <v>127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23" t="s">
        <v>72</v>
      </c>
      <c r="BK101" s="184">
        <f>ROUND(I101*H101,2)</f>
        <v>0</v>
      </c>
      <c r="BL101" s="23" t="s">
        <v>82</v>
      </c>
      <c r="BM101" s="23" t="s">
        <v>164</v>
      </c>
    </row>
    <row r="102" spans="2:51" s="11" customFormat="1" ht="13.5">
      <c r="B102" s="185"/>
      <c r="D102" s="186" t="s">
        <v>136</v>
      </c>
      <c r="E102" s="187" t="s">
        <v>5</v>
      </c>
      <c r="F102" s="188" t="s">
        <v>165</v>
      </c>
      <c r="H102" s="189">
        <v>102</v>
      </c>
      <c r="I102" s="190"/>
      <c r="L102" s="185"/>
      <c r="M102" s="191"/>
      <c r="N102" s="192"/>
      <c r="O102" s="192"/>
      <c r="P102" s="192"/>
      <c r="Q102" s="192"/>
      <c r="R102" s="192"/>
      <c r="S102" s="192"/>
      <c r="T102" s="193"/>
      <c r="AT102" s="187" t="s">
        <v>136</v>
      </c>
      <c r="AU102" s="187" t="s">
        <v>76</v>
      </c>
      <c r="AV102" s="11" t="s">
        <v>76</v>
      </c>
      <c r="AW102" s="11" t="s">
        <v>31</v>
      </c>
      <c r="AX102" s="11" t="s">
        <v>67</v>
      </c>
      <c r="AY102" s="187" t="s">
        <v>127</v>
      </c>
    </row>
    <row r="103" spans="2:51" s="12" customFormat="1" ht="13.5">
      <c r="B103" s="194"/>
      <c r="D103" s="186" t="s">
        <v>136</v>
      </c>
      <c r="E103" s="214" t="s">
        <v>5</v>
      </c>
      <c r="F103" s="215" t="s">
        <v>138</v>
      </c>
      <c r="H103" s="216">
        <v>102</v>
      </c>
      <c r="I103" s="199"/>
      <c r="L103" s="194"/>
      <c r="M103" s="200"/>
      <c r="N103" s="201"/>
      <c r="O103" s="201"/>
      <c r="P103" s="201"/>
      <c r="Q103" s="201"/>
      <c r="R103" s="201"/>
      <c r="S103" s="201"/>
      <c r="T103" s="202"/>
      <c r="AT103" s="203" t="s">
        <v>136</v>
      </c>
      <c r="AU103" s="203" t="s">
        <v>76</v>
      </c>
      <c r="AV103" s="12" t="s">
        <v>82</v>
      </c>
      <c r="AW103" s="12" t="s">
        <v>31</v>
      </c>
      <c r="AX103" s="12" t="s">
        <v>72</v>
      </c>
      <c r="AY103" s="203" t="s">
        <v>127</v>
      </c>
    </row>
    <row r="104" spans="2:63" s="10" customFormat="1" ht="29.85" customHeight="1">
      <c r="B104" s="158"/>
      <c r="D104" s="169" t="s">
        <v>66</v>
      </c>
      <c r="E104" s="170" t="s">
        <v>72</v>
      </c>
      <c r="F104" s="170" t="s">
        <v>166</v>
      </c>
      <c r="I104" s="161"/>
      <c r="J104" s="171">
        <f>BK104</f>
        <v>0</v>
      </c>
      <c r="L104" s="158"/>
      <c r="M104" s="163"/>
      <c r="N104" s="164"/>
      <c r="O104" s="164"/>
      <c r="P104" s="165">
        <f>SUM(P105:P174)</f>
        <v>0</v>
      </c>
      <c r="Q104" s="164"/>
      <c r="R104" s="165">
        <f>SUM(R105:R174)</f>
        <v>9.291875</v>
      </c>
      <c r="S104" s="164"/>
      <c r="T104" s="166">
        <f>SUM(T105:T174)</f>
        <v>64.482</v>
      </c>
      <c r="AR104" s="159" t="s">
        <v>72</v>
      </c>
      <c r="AT104" s="167" t="s">
        <v>66</v>
      </c>
      <c r="AU104" s="167" t="s">
        <v>72</v>
      </c>
      <c r="AY104" s="159" t="s">
        <v>127</v>
      </c>
      <c r="BK104" s="168">
        <f>SUM(BK105:BK174)</f>
        <v>0</v>
      </c>
    </row>
    <row r="105" spans="2:65" s="1" customFormat="1" ht="31.5" customHeight="1">
      <c r="B105" s="172"/>
      <c r="C105" s="173" t="s">
        <v>149</v>
      </c>
      <c r="D105" s="173" t="s">
        <v>130</v>
      </c>
      <c r="E105" s="174" t="s">
        <v>167</v>
      </c>
      <c r="F105" s="175" t="s">
        <v>168</v>
      </c>
      <c r="G105" s="176" t="s">
        <v>163</v>
      </c>
      <c r="H105" s="177">
        <v>80</v>
      </c>
      <c r="I105" s="178"/>
      <c r="J105" s="179">
        <f>ROUND(I105*H105,2)</f>
        <v>0</v>
      </c>
      <c r="K105" s="175" t="s">
        <v>134</v>
      </c>
      <c r="L105" s="39"/>
      <c r="M105" s="180" t="s">
        <v>5</v>
      </c>
      <c r="N105" s="181" t="s">
        <v>38</v>
      </c>
      <c r="O105" s="40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23" t="s">
        <v>82</v>
      </c>
      <c r="AT105" s="23" t="s">
        <v>130</v>
      </c>
      <c r="AU105" s="23" t="s">
        <v>76</v>
      </c>
      <c r="AY105" s="23" t="s">
        <v>127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23" t="s">
        <v>72</v>
      </c>
      <c r="BK105" s="184">
        <f>ROUND(I105*H105,2)</f>
        <v>0</v>
      </c>
      <c r="BL105" s="23" t="s">
        <v>82</v>
      </c>
      <c r="BM105" s="23" t="s">
        <v>169</v>
      </c>
    </row>
    <row r="106" spans="2:51" s="13" customFormat="1" ht="13.5">
      <c r="B106" s="217"/>
      <c r="D106" s="186" t="s">
        <v>136</v>
      </c>
      <c r="E106" s="218" t="s">
        <v>5</v>
      </c>
      <c r="F106" s="219" t="s">
        <v>170</v>
      </c>
      <c r="H106" s="220" t="s">
        <v>5</v>
      </c>
      <c r="I106" s="221"/>
      <c r="L106" s="217"/>
      <c r="M106" s="222"/>
      <c r="N106" s="223"/>
      <c r="O106" s="223"/>
      <c r="P106" s="223"/>
      <c r="Q106" s="223"/>
      <c r="R106" s="223"/>
      <c r="S106" s="223"/>
      <c r="T106" s="224"/>
      <c r="AT106" s="220" t="s">
        <v>136</v>
      </c>
      <c r="AU106" s="220" t="s">
        <v>76</v>
      </c>
      <c r="AV106" s="13" t="s">
        <v>72</v>
      </c>
      <c r="AW106" s="13" t="s">
        <v>31</v>
      </c>
      <c r="AX106" s="13" t="s">
        <v>67</v>
      </c>
      <c r="AY106" s="220" t="s">
        <v>127</v>
      </c>
    </row>
    <row r="107" spans="2:51" s="11" customFormat="1" ht="13.5">
      <c r="B107" s="185"/>
      <c r="D107" s="186" t="s">
        <v>136</v>
      </c>
      <c r="E107" s="187" t="s">
        <v>5</v>
      </c>
      <c r="F107" s="188" t="s">
        <v>171</v>
      </c>
      <c r="H107" s="189">
        <v>80</v>
      </c>
      <c r="I107" s="190"/>
      <c r="L107" s="185"/>
      <c r="M107" s="191"/>
      <c r="N107" s="192"/>
      <c r="O107" s="192"/>
      <c r="P107" s="192"/>
      <c r="Q107" s="192"/>
      <c r="R107" s="192"/>
      <c r="S107" s="192"/>
      <c r="T107" s="193"/>
      <c r="AT107" s="187" t="s">
        <v>136</v>
      </c>
      <c r="AU107" s="187" t="s">
        <v>76</v>
      </c>
      <c r="AV107" s="11" t="s">
        <v>76</v>
      </c>
      <c r="AW107" s="11" t="s">
        <v>31</v>
      </c>
      <c r="AX107" s="11" t="s">
        <v>67</v>
      </c>
      <c r="AY107" s="187" t="s">
        <v>127</v>
      </c>
    </row>
    <row r="108" spans="2:51" s="12" customFormat="1" ht="13.5">
      <c r="B108" s="194"/>
      <c r="D108" s="195" t="s">
        <v>136</v>
      </c>
      <c r="E108" s="196" t="s">
        <v>5</v>
      </c>
      <c r="F108" s="197" t="s">
        <v>138</v>
      </c>
      <c r="H108" s="198">
        <v>80</v>
      </c>
      <c r="I108" s="199"/>
      <c r="L108" s="194"/>
      <c r="M108" s="200"/>
      <c r="N108" s="201"/>
      <c r="O108" s="201"/>
      <c r="P108" s="201"/>
      <c r="Q108" s="201"/>
      <c r="R108" s="201"/>
      <c r="S108" s="201"/>
      <c r="T108" s="202"/>
      <c r="AT108" s="203" t="s">
        <v>136</v>
      </c>
      <c r="AU108" s="203" t="s">
        <v>76</v>
      </c>
      <c r="AV108" s="12" t="s">
        <v>82</v>
      </c>
      <c r="AW108" s="12" t="s">
        <v>31</v>
      </c>
      <c r="AX108" s="12" t="s">
        <v>72</v>
      </c>
      <c r="AY108" s="203" t="s">
        <v>127</v>
      </c>
    </row>
    <row r="109" spans="2:65" s="1" customFormat="1" ht="44.25" customHeight="1">
      <c r="B109" s="172"/>
      <c r="C109" s="173" t="s">
        <v>172</v>
      </c>
      <c r="D109" s="173" t="s">
        <v>130</v>
      </c>
      <c r="E109" s="174" t="s">
        <v>173</v>
      </c>
      <c r="F109" s="175" t="s">
        <v>174</v>
      </c>
      <c r="G109" s="176" t="s">
        <v>163</v>
      </c>
      <c r="H109" s="177">
        <v>17</v>
      </c>
      <c r="I109" s="178"/>
      <c r="J109" s="179">
        <f>ROUND(I109*H109,2)</f>
        <v>0</v>
      </c>
      <c r="K109" s="175" t="s">
        <v>134</v>
      </c>
      <c r="L109" s="39"/>
      <c r="M109" s="180" t="s">
        <v>5</v>
      </c>
      <c r="N109" s="181" t="s">
        <v>38</v>
      </c>
      <c r="O109" s="40"/>
      <c r="P109" s="182">
        <f>O109*H109</f>
        <v>0</v>
      </c>
      <c r="Q109" s="182">
        <v>0</v>
      </c>
      <c r="R109" s="182">
        <f>Q109*H109</f>
        <v>0</v>
      </c>
      <c r="S109" s="182">
        <v>0.29</v>
      </c>
      <c r="T109" s="183">
        <f>S109*H109</f>
        <v>4.93</v>
      </c>
      <c r="AR109" s="23" t="s">
        <v>82</v>
      </c>
      <c r="AT109" s="23" t="s">
        <v>130</v>
      </c>
      <c r="AU109" s="23" t="s">
        <v>76</v>
      </c>
      <c r="AY109" s="23" t="s">
        <v>127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23" t="s">
        <v>72</v>
      </c>
      <c r="BK109" s="184">
        <f>ROUND(I109*H109,2)</f>
        <v>0</v>
      </c>
      <c r="BL109" s="23" t="s">
        <v>82</v>
      </c>
      <c r="BM109" s="23" t="s">
        <v>175</v>
      </c>
    </row>
    <row r="110" spans="2:65" s="1" customFormat="1" ht="44.25" customHeight="1">
      <c r="B110" s="172"/>
      <c r="C110" s="173" t="s">
        <v>176</v>
      </c>
      <c r="D110" s="173" t="s">
        <v>130</v>
      </c>
      <c r="E110" s="174" t="s">
        <v>177</v>
      </c>
      <c r="F110" s="175" t="s">
        <v>178</v>
      </c>
      <c r="G110" s="176" t="s">
        <v>163</v>
      </c>
      <c r="H110" s="177">
        <v>17</v>
      </c>
      <c r="I110" s="178"/>
      <c r="J110" s="179">
        <f>ROUND(I110*H110,2)</f>
        <v>0</v>
      </c>
      <c r="K110" s="175" t="s">
        <v>134</v>
      </c>
      <c r="L110" s="39"/>
      <c r="M110" s="180" t="s">
        <v>5</v>
      </c>
      <c r="N110" s="181" t="s">
        <v>38</v>
      </c>
      <c r="O110" s="40"/>
      <c r="P110" s="182">
        <f>O110*H110</f>
        <v>0</v>
      </c>
      <c r="Q110" s="182">
        <v>0</v>
      </c>
      <c r="R110" s="182">
        <f>Q110*H110</f>
        <v>0</v>
      </c>
      <c r="S110" s="182">
        <v>0.316</v>
      </c>
      <c r="T110" s="183">
        <f>S110*H110</f>
        <v>5.372</v>
      </c>
      <c r="AR110" s="23" t="s">
        <v>82</v>
      </c>
      <c r="AT110" s="23" t="s">
        <v>130</v>
      </c>
      <c r="AU110" s="23" t="s">
        <v>76</v>
      </c>
      <c r="AY110" s="23" t="s">
        <v>127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23" t="s">
        <v>72</v>
      </c>
      <c r="BK110" s="184">
        <f>ROUND(I110*H110,2)</f>
        <v>0</v>
      </c>
      <c r="BL110" s="23" t="s">
        <v>82</v>
      </c>
      <c r="BM110" s="23" t="s">
        <v>179</v>
      </c>
    </row>
    <row r="111" spans="2:51" s="13" customFormat="1" ht="13.5">
      <c r="B111" s="217"/>
      <c r="D111" s="186" t="s">
        <v>136</v>
      </c>
      <c r="E111" s="218" t="s">
        <v>5</v>
      </c>
      <c r="F111" s="219" t="s">
        <v>170</v>
      </c>
      <c r="H111" s="220" t="s">
        <v>5</v>
      </c>
      <c r="I111" s="221"/>
      <c r="L111" s="217"/>
      <c r="M111" s="222"/>
      <c r="N111" s="223"/>
      <c r="O111" s="223"/>
      <c r="P111" s="223"/>
      <c r="Q111" s="223"/>
      <c r="R111" s="223"/>
      <c r="S111" s="223"/>
      <c r="T111" s="224"/>
      <c r="AT111" s="220" t="s">
        <v>136</v>
      </c>
      <c r="AU111" s="220" t="s">
        <v>76</v>
      </c>
      <c r="AV111" s="13" t="s">
        <v>72</v>
      </c>
      <c r="AW111" s="13" t="s">
        <v>31</v>
      </c>
      <c r="AX111" s="13" t="s">
        <v>67</v>
      </c>
      <c r="AY111" s="220" t="s">
        <v>127</v>
      </c>
    </row>
    <row r="112" spans="2:51" s="11" customFormat="1" ht="13.5">
      <c r="B112" s="185"/>
      <c r="D112" s="186" t="s">
        <v>136</v>
      </c>
      <c r="E112" s="187" t="s">
        <v>5</v>
      </c>
      <c r="F112" s="188" t="s">
        <v>180</v>
      </c>
      <c r="H112" s="189">
        <v>17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136</v>
      </c>
      <c r="AU112" s="187" t="s">
        <v>76</v>
      </c>
      <c r="AV112" s="11" t="s">
        <v>76</v>
      </c>
      <c r="AW112" s="11" t="s">
        <v>31</v>
      </c>
      <c r="AX112" s="11" t="s">
        <v>67</v>
      </c>
      <c r="AY112" s="187" t="s">
        <v>127</v>
      </c>
    </row>
    <row r="113" spans="2:51" s="12" customFormat="1" ht="13.5">
      <c r="B113" s="194"/>
      <c r="D113" s="195" t="s">
        <v>136</v>
      </c>
      <c r="E113" s="196" t="s">
        <v>5</v>
      </c>
      <c r="F113" s="197" t="s">
        <v>138</v>
      </c>
      <c r="H113" s="198">
        <v>17</v>
      </c>
      <c r="I113" s="199"/>
      <c r="L113" s="194"/>
      <c r="M113" s="200"/>
      <c r="N113" s="201"/>
      <c r="O113" s="201"/>
      <c r="P113" s="201"/>
      <c r="Q113" s="201"/>
      <c r="R113" s="201"/>
      <c r="S113" s="201"/>
      <c r="T113" s="202"/>
      <c r="AT113" s="203" t="s">
        <v>136</v>
      </c>
      <c r="AU113" s="203" t="s">
        <v>76</v>
      </c>
      <c r="AV113" s="12" t="s">
        <v>82</v>
      </c>
      <c r="AW113" s="12" t="s">
        <v>31</v>
      </c>
      <c r="AX113" s="12" t="s">
        <v>72</v>
      </c>
      <c r="AY113" s="203" t="s">
        <v>127</v>
      </c>
    </row>
    <row r="114" spans="2:65" s="1" customFormat="1" ht="31.5" customHeight="1">
      <c r="B114" s="172"/>
      <c r="C114" s="173" t="s">
        <v>181</v>
      </c>
      <c r="D114" s="173" t="s">
        <v>130</v>
      </c>
      <c r="E114" s="174" t="s">
        <v>182</v>
      </c>
      <c r="F114" s="175" t="s">
        <v>183</v>
      </c>
      <c r="G114" s="176" t="s">
        <v>163</v>
      </c>
      <c r="H114" s="177">
        <v>325</v>
      </c>
      <c r="I114" s="178"/>
      <c r="J114" s="179">
        <f>ROUND(I114*H114,2)</f>
        <v>0</v>
      </c>
      <c r="K114" s="175" t="s">
        <v>134</v>
      </c>
      <c r="L114" s="39"/>
      <c r="M114" s="180" t="s">
        <v>5</v>
      </c>
      <c r="N114" s="181" t="s">
        <v>38</v>
      </c>
      <c r="O114" s="40"/>
      <c r="P114" s="182">
        <f>O114*H114</f>
        <v>0</v>
      </c>
      <c r="Q114" s="182">
        <v>4E-05</v>
      </c>
      <c r="R114" s="182">
        <f>Q114*H114</f>
        <v>0.013000000000000001</v>
      </c>
      <c r="S114" s="182">
        <v>0.103</v>
      </c>
      <c r="T114" s="183">
        <f>S114*H114</f>
        <v>33.475</v>
      </c>
      <c r="AR114" s="23" t="s">
        <v>82</v>
      </c>
      <c r="AT114" s="23" t="s">
        <v>130</v>
      </c>
      <c r="AU114" s="23" t="s">
        <v>76</v>
      </c>
      <c r="AY114" s="23" t="s">
        <v>127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23" t="s">
        <v>72</v>
      </c>
      <c r="BK114" s="184">
        <f>ROUND(I114*H114,2)</f>
        <v>0</v>
      </c>
      <c r="BL114" s="23" t="s">
        <v>82</v>
      </c>
      <c r="BM114" s="23" t="s">
        <v>184</v>
      </c>
    </row>
    <row r="115" spans="2:51" s="13" customFormat="1" ht="13.5">
      <c r="B115" s="217"/>
      <c r="D115" s="186" t="s">
        <v>136</v>
      </c>
      <c r="E115" s="218" t="s">
        <v>5</v>
      </c>
      <c r="F115" s="219" t="s">
        <v>170</v>
      </c>
      <c r="H115" s="220" t="s">
        <v>5</v>
      </c>
      <c r="I115" s="221"/>
      <c r="L115" s="217"/>
      <c r="M115" s="222"/>
      <c r="N115" s="223"/>
      <c r="O115" s="223"/>
      <c r="P115" s="223"/>
      <c r="Q115" s="223"/>
      <c r="R115" s="223"/>
      <c r="S115" s="223"/>
      <c r="T115" s="224"/>
      <c r="AT115" s="220" t="s">
        <v>136</v>
      </c>
      <c r="AU115" s="220" t="s">
        <v>76</v>
      </c>
      <c r="AV115" s="13" t="s">
        <v>72</v>
      </c>
      <c r="AW115" s="13" t="s">
        <v>31</v>
      </c>
      <c r="AX115" s="13" t="s">
        <v>67</v>
      </c>
      <c r="AY115" s="220" t="s">
        <v>127</v>
      </c>
    </row>
    <row r="116" spans="2:51" s="11" customFormat="1" ht="13.5">
      <c r="B116" s="185"/>
      <c r="D116" s="186" t="s">
        <v>136</v>
      </c>
      <c r="E116" s="187" t="s">
        <v>5</v>
      </c>
      <c r="F116" s="188" t="s">
        <v>185</v>
      </c>
      <c r="H116" s="189">
        <v>325</v>
      </c>
      <c r="I116" s="190"/>
      <c r="L116" s="185"/>
      <c r="M116" s="191"/>
      <c r="N116" s="192"/>
      <c r="O116" s="192"/>
      <c r="P116" s="192"/>
      <c r="Q116" s="192"/>
      <c r="R116" s="192"/>
      <c r="S116" s="192"/>
      <c r="T116" s="193"/>
      <c r="AT116" s="187" t="s">
        <v>136</v>
      </c>
      <c r="AU116" s="187" t="s">
        <v>76</v>
      </c>
      <c r="AV116" s="11" t="s">
        <v>76</v>
      </c>
      <c r="AW116" s="11" t="s">
        <v>31</v>
      </c>
      <c r="AX116" s="11" t="s">
        <v>67</v>
      </c>
      <c r="AY116" s="187" t="s">
        <v>127</v>
      </c>
    </row>
    <row r="117" spans="2:51" s="12" customFormat="1" ht="13.5">
      <c r="B117" s="194"/>
      <c r="D117" s="195" t="s">
        <v>136</v>
      </c>
      <c r="E117" s="196" t="s">
        <v>5</v>
      </c>
      <c r="F117" s="197" t="s">
        <v>138</v>
      </c>
      <c r="H117" s="198">
        <v>325</v>
      </c>
      <c r="I117" s="199"/>
      <c r="L117" s="194"/>
      <c r="M117" s="200"/>
      <c r="N117" s="201"/>
      <c r="O117" s="201"/>
      <c r="P117" s="201"/>
      <c r="Q117" s="201"/>
      <c r="R117" s="201"/>
      <c r="S117" s="201"/>
      <c r="T117" s="202"/>
      <c r="AT117" s="203" t="s">
        <v>136</v>
      </c>
      <c r="AU117" s="203" t="s">
        <v>76</v>
      </c>
      <c r="AV117" s="12" t="s">
        <v>82</v>
      </c>
      <c r="AW117" s="12" t="s">
        <v>31</v>
      </c>
      <c r="AX117" s="12" t="s">
        <v>72</v>
      </c>
      <c r="AY117" s="203" t="s">
        <v>127</v>
      </c>
    </row>
    <row r="118" spans="2:65" s="1" customFormat="1" ht="31.5" customHeight="1">
      <c r="B118" s="172"/>
      <c r="C118" s="173" t="s">
        <v>186</v>
      </c>
      <c r="D118" s="173" t="s">
        <v>130</v>
      </c>
      <c r="E118" s="174" t="s">
        <v>187</v>
      </c>
      <c r="F118" s="175" t="s">
        <v>188</v>
      </c>
      <c r="G118" s="176" t="s">
        <v>189</v>
      </c>
      <c r="H118" s="177">
        <v>101</v>
      </c>
      <c r="I118" s="178"/>
      <c r="J118" s="179">
        <f>ROUND(I118*H118,2)</f>
        <v>0</v>
      </c>
      <c r="K118" s="175" t="s">
        <v>134</v>
      </c>
      <c r="L118" s="39"/>
      <c r="M118" s="180" t="s">
        <v>5</v>
      </c>
      <c r="N118" s="181" t="s">
        <v>38</v>
      </c>
      <c r="O118" s="40"/>
      <c r="P118" s="182">
        <f>O118*H118</f>
        <v>0</v>
      </c>
      <c r="Q118" s="182">
        <v>0</v>
      </c>
      <c r="R118" s="182">
        <f>Q118*H118</f>
        <v>0</v>
      </c>
      <c r="S118" s="182">
        <v>0.205</v>
      </c>
      <c r="T118" s="183">
        <f>S118*H118</f>
        <v>20.705</v>
      </c>
      <c r="AR118" s="23" t="s">
        <v>82</v>
      </c>
      <c r="AT118" s="23" t="s">
        <v>130</v>
      </c>
      <c r="AU118" s="23" t="s">
        <v>76</v>
      </c>
      <c r="AY118" s="23" t="s">
        <v>127</v>
      </c>
      <c r="BE118" s="184">
        <f>IF(N118="základní",J118,0)</f>
        <v>0</v>
      </c>
      <c r="BF118" s="184">
        <f>IF(N118="snížená",J118,0)</f>
        <v>0</v>
      </c>
      <c r="BG118" s="184">
        <f>IF(N118="zákl. přenesená",J118,0)</f>
        <v>0</v>
      </c>
      <c r="BH118" s="184">
        <f>IF(N118="sníž. přenesená",J118,0)</f>
        <v>0</v>
      </c>
      <c r="BI118" s="184">
        <f>IF(N118="nulová",J118,0)</f>
        <v>0</v>
      </c>
      <c r="BJ118" s="23" t="s">
        <v>72</v>
      </c>
      <c r="BK118" s="184">
        <f>ROUND(I118*H118,2)</f>
        <v>0</v>
      </c>
      <c r="BL118" s="23" t="s">
        <v>82</v>
      </c>
      <c r="BM118" s="23" t="s">
        <v>190</v>
      </c>
    </row>
    <row r="119" spans="2:51" s="13" customFormat="1" ht="13.5">
      <c r="B119" s="217"/>
      <c r="D119" s="186" t="s">
        <v>136</v>
      </c>
      <c r="E119" s="218" t="s">
        <v>5</v>
      </c>
      <c r="F119" s="219" t="s">
        <v>170</v>
      </c>
      <c r="H119" s="220" t="s">
        <v>5</v>
      </c>
      <c r="I119" s="221"/>
      <c r="L119" s="217"/>
      <c r="M119" s="222"/>
      <c r="N119" s="223"/>
      <c r="O119" s="223"/>
      <c r="P119" s="223"/>
      <c r="Q119" s="223"/>
      <c r="R119" s="223"/>
      <c r="S119" s="223"/>
      <c r="T119" s="224"/>
      <c r="AT119" s="220" t="s">
        <v>136</v>
      </c>
      <c r="AU119" s="220" t="s">
        <v>76</v>
      </c>
      <c r="AV119" s="13" t="s">
        <v>72</v>
      </c>
      <c r="AW119" s="13" t="s">
        <v>31</v>
      </c>
      <c r="AX119" s="13" t="s">
        <v>67</v>
      </c>
      <c r="AY119" s="220" t="s">
        <v>127</v>
      </c>
    </row>
    <row r="120" spans="2:51" s="11" customFormat="1" ht="13.5">
      <c r="B120" s="185"/>
      <c r="D120" s="186" t="s">
        <v>136</v>
      </c>
      <c r="E120" s="187" t="s">
        <v>5</v>
      </c>
      <c r="F120" s="188" t="s">
        <v>191</v>
      </c>
      <c r="H120" s="189">
        <v>101</v>
      </c>
      <c r="I120" s="190"/>
      <c r="L120" s="185"/>
      <c r="M120" s="191"/>
      <c r="N120" s="192"/>
      <c r="O120" s="192"/>
      <c r="P120" s="192"/>
      <c r="Q120" s="192"/>
      <c r="R120" s="192"/>
      <c r="S120" s="192"/>
      <c r="T120" s="193"/>
      <c r="AT120" s="187" t="s">
        <v>136</v>
      </c>
      <c r="AU120" s="187" t="s">
        <v>76</v>
      </c>
      <c r="AV120" s="11" t="s">
        <v>76</v>
      </c>
      <c r="AW120" s="11" t="s">
        <v>31</v>
      </c>
      <c r="AX120" s="11" t="s">
        <v>67</v>
      </c>
      <c r="AY120" s="187" t="s">
        <v>127</v>
      </c>
    </row>
    <row r="121" spans="2:51" s="12" customFormat="1" ht="13.5">
      <c r="B121" s="194"/>
      <c r="D121" s="195" t="s">
        <v>136</v>
      </c>
      <c r="E121" s="196" t="s">
        <v>5</v>
      </c>
      <c r="F121" s="197" t="s">
        <v>138</v>
      </c>
      <c r="H121" s="198">
        <v>101</v>
      </c>
      <c r="I121" s="199"/>
      <c r="L121" s="194"/>
      <c r="M121" s="200"/>
      <c r="N121" s="201"/>
      <c r="O121" s="201"/>
      <c r="P121" s="201"/>
      <c r="Q121" s="201"/>
      <c r="R121" s="201"/>
      <c r="S121" s="201"/>
      <c r="T121" s="202"/>
      <c r="AT121" s="203" t="s">
        <v>136</v>
      </c>
      <c r="AU121" s="203" t="s">
        <v>76</v>
      </c>
      <c r="AV121" s="12" t="s">
        <v>82</v>
      </c>
      <c r="AW121" s="12" t="s">
        <v>31</v>
      </c>
      <c r="AX121" s="12" t="s">
        <v>72</v>
      </c>
      <c r="AY121" s="203" t="s">
        <v>127</v>
      </c>
    </row>
    <row r="122" spans="2:65" s="1" customFormat="1" ht="44.25" customHeight="1">
      <c r="B122" s="172"/>
      <c r="C122" s="173" t="s">
        <v>192</v>
      </c>
      <c r="D122" s="173" t="s">
        <v>130</v>
      </c>
      <c r="E122" s="174" t="s">
        <v>193</v>
      </c>
      <c r="F122" s="175" t="s">
        <v>194</v>
      </c>
      <c r="G122" s="176" t="s">
        <v>133</v>
      </c>
      <c r="H122" s="177">
        <v>18.7</v>
      </c>
      <c r="I122" s="178"/>
      <c r="J122" s="179">
        <f>ROUND(I122*H122,2)</f>
        <v>0</v>
      </c>
      <c r="K122" s="175" t="s">
        <v>134</v>
      </c>
      <c r="L122" s="39"/>
      <c r="M122" s="180" t="s">
        <v>5</v>
      </c>
      <c r="N122" s="181" t="s">
        <v>38</v>
      </c>
      <c r="O122" s="40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AR122" s="23" t="s">
        <v>82</v>
      </c>
      <c r="AT122" s="23" t="s">
        <v>130</v>
      </c>
      <c r="AU122" s="23" t="s">
        <v>76</v>
      </c>
      <c r="AY122" s="23" t="s">
        <v>127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23" t="s">
        <v>72</v>
      </c>
      <c r="BK122" s="184">
        <f>ROUND(I122*H122,2)</f>
        <v>0</v>
      </c>
      <c r="BL122" s="23" t="s">
        <v>82</v>
      </c>
      <c r="BM122" s="23" t="s">
        <v>195</v>
      </c>
    </row>
    <row r="123" spans="2:51" s="13" customFormat="1" ht="13.5">
      <c r="B123" s="217"/>
      <c r="D123" s="186" t="s">
        <v>136</v>
      </c>
      <c r="E123" s="218" t="s">
        <v>5</v>
      </c>
      <c r="F123" s="219" t="s">
        <v>170</v>
      </c>
      <c r="H123" s="220" t="s">
        <v>5</v>
      </c>
      <c r="I123" s="221"/>
      <c r="L123" s="217"/>
      <c r="M123" s="222"/>
      <c r="N123" s="223"/>
      <c r="O123" s="223"/>
      <c r="P123" s="223"/>
      <c r="Q123" s="223"/>
      <c r="R123" s="223"/>
      <c r="S123" s="223"/>
      <c r="T123" s="224"/>
      <c r="AT123" s="220" t="s">
        <v>136</v>
      </c>
      <c r="AU123" s="220" t="s">
        <v>76</v>
      </c>
      <c r="AV123" s="13" t="s">
        <v>72</v>
      </c>
      <c r="AW123" s="13" t="s">
        <v>31</v>
      </c>
      <c r="AX123" s="13" t="s">
        <v>67</v>
      </c>
      <c r="AY123" s="220" t="s">
        <v>127</v>
      </c>
    </row>
    <row r="124" spans="2:51" s="11" customFormat="1" ht="13.5">
      <c r="B124" s="185"/>
      <c r="D124" s="186" t="s">
        <v>136</v>
      </c>
      <c r="E124" s="187" t="s">
        <v>5</v>
      </c>
      <c r="F124" s="188" t="s">
        <v>196</v>
      </c>
      <c r="H124" s="189">
        <v>3.4</v>
      </c>
      <c r="I124" s="190"/>
      <c r="L124" s="185"/>
      <c r="M124" s="191"/>
      <c r="N124" s="192"/>
      <c r="O124" s="192"/>
      <c r="P124" s="192"/>
      <c r="Q124" s="192"/>
      <c r="R124" s="192"/>
      <c r="S124" s="192"/>
      <c r="T124" s="193"/>
      <c r="AT124" s="187" t="s">
        <v>136</v>
      </c>
      <c r="AU124" s="187" t="s">
        <v>76</v>
      </c>
      <c r="AV124" s="11" t="s">
        <v>76</v>
      </c>
      <c r="AW124" s="11" t="s">
        <v>31</v>
      </c>
      <c r="AX124" s="11" t="s">
        <v>67</v>
      </c>
      <c r="AY124" s="187" t="s">
        <v>127</v>
      </c>
    </row>
    <row r="125" spans="2:51" s="11" customFormat="1" ht="13.5">
      <c r="B125" s="185"/>
      <c r="D125" s="186" t="s">
        <v>136</v>
      </c>
      <c r="E125" s="187" t="s">
        <v>5</v>
      </c>
      <c r="F125" s="188" t="s">
        <v>197</v>
      </c>
      <c r="H125" s="189">
        <v>15.3</v>
      </c>
      <c r="I125" s="190"/>
      <c r="L125" s="185"/>
      <c r="M125" s="191"/>
      <c r="N125" s="192"/>
      <c r="O125" s="192"/>
      <c r="P125" s="192"/>
      <c r="Q125" s="192"/>
      <c r="R125" s="192"/>
      <c r="S125" s="192"/>
      <c r="T125" s="193"/>
      <c r="AT125" s="187" t="s">
        <v>136</v>
      </c>
      <c r="AU125" s="187" t="s">
        <v>76</v>
      </c>
      <c r="AV125" s="11" t="s">
        <v>76</v>
      </c>
      <c r="AW125" s="11" t="s">
        <v>31</v>
      </c>
      <c r="AX125" s="11" t="s">
        <v>67</v>
      </c>
      <c r="AY125" s="187" t="s">
        <v>127</v>
      </c>
    </row>
    <row r="126" spans="2:51" s="12" customFormat="1" ht="13.5">
      <c r="B126" s="194"/>
      <c r="D126" s="195" t="s">
        <v>136</v>
      </c>
      <c r="E126" s="196" t="s">
        <v>5</v>
      </c>
      <c r="F126" s="197" t="s">
        <v>138</v>
      </c>
      <c r="H126" s="198">
        <v>18.7</v>
      </c>
      <c r="I126" s="199"/>
      <c r="L126" s="194"/>
      <c r="M126" s="200"/>
      <c r="N126" s="201"/>
      <c r="O126" s="201"/>
      <c r="P126" s="201"/>
      <c r="Q126" s="201"/>
      <c r="R126" s="201"/>
      <c r="S126" s="201"/>
      <c r="T126" s="202"/>
      <c r="AT126" s="203" t="s">
        <v>136</v>
      </c>
      <c r="AU126" s="203" t="s">
        <v>76</v>
      </c>
      <c r="AV126" s="12" t="s">
        <v>82</v>
      </c>
      <c r="AW126" s="12" t="s">
        <v>31</v>
      </c>
      <c r="AX126" s="12" t="s">
        <v>72</v>
      </c>
      <c r="AY126" s="203" t="s">
        <v>127</v>
      </c>
    </row>
    <row r="127" spans="2:65" s="1" customFormat="1" ht="31.5" customHeight="1">
      <c r="B127" s="172"/>
      <c r="C127" s="173" t="s">
        <v>198</v>
      </c>
      <c r="D127" s="173" t="s">
        <v>130</v>
      </c>
      <c r="E127" s="174" t="s">
        <v>199</v>
      </c>
      <c r="F127" s="175" t="s">
        <v>200</v>
      </c>
      <c r="G127" s="176" t="s">
        <v>133</v>
      </c>
      <c r="H127" s="177">
        <v>18.7</v>
      </c>
      <c r="I127" s="178"/>
      <c r="J127" s="179">
        <f>ROUND(I127*H127,2)</f>
        <v>0</v>
      </c>
      <c r="K127" s="175" t="s">
        <v>134</v>
      </c>
      <c r="L127" s="39"/>
      <c r="M127" s="180" t="s">
        <v>5</v>
      </c>
      <c r="N127" s="181" t="s">
        <v>38</v>
      </c>
      <c r="O127" s="40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AR127" s="23" t="s">
        <v>82</v>
      </c>
      <c r="AT127" s="23" t="s">
        <v>130</v>
      </c>
      <c r="AU127" s="23" t="s">
        <v>76</v>
      </c>
      <c r="AY127" s="23" t="s">
        <v>127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23" t="s">
        <v>72</v>
      </c>
      <c r="BK127" s="184">
        <f>ROUND(I127*H127,2)</f>
        <v>0</v>
      </c>
      <c r="BL127" s="23" t="s">
        <v>82</v>
      </c>
      <c r="BM127" s="23" t="s">
        <v>201</v>
      </c>
    </row>
    <row r="128" spans="2:51" s="13" customFormat="1" ht="13.5">
      <c r="B128" s="217"/>
      <c r="D128" s="186" t="s">
        <v>136</v>
      </c>
      <c r="E128" s="218" t="s">
        <v>5</v>
      </c>
      <c r="F128" s="219" t="s">
        <v>202</v>
      </c>
      <c r="H128" s="220" t="s">
        <v>5</v>
      </c>
      <c r="I128" s="221"/>
      <c r="L128" s="217"/>
      <c r="M128" s="222"/>
      <c r="N128" s="223"/>
      <c r="O128" s="223"/>
      <c r="P128" s="223"/>
      <c r="Q128" s="223"/>
      <c r="R128" s="223"/>
      <c r="S128" s="223"/>
      <c r="T128" s="224"/>
      <c r="AT128" s="220" t="s">
        <v>136</v>
      </c>
      <c r="AU128" s="220" t="s">
        <v>76</v>
      </c>
      <c r="AV128" s="13" t="s">
        <v>72</v>
      </c>
      <c r="AW128" s="13" t="s">
        <v>31</v>
      </c>
      <c r="AX128" s="13" t="s">
        <v>67</v>
      </c>
      <c r="AY128" s="220" t="s">
        <v>127</v>
      </c>
    </row>
    <row r="129" spans="2:51" s="11" customFormat="1" ht="13.5">
      <c r="B129" s="185"/>
      <c r="D129" s="186" t="s">
        <v>136</v>
      </c>
      <c r="E129" s="187" t="s">
        <v>5</v>
      </c>
      <c r="F129" s="188" t="s">
        <v>203</v>
      </c>
      <c r="H129" s="189">
        <v>7.5</v>
      </c>
      <c r="I129" s="190"/>
      <c r="L129" s="185"/>
      <c r="M129" s="191"/>
      <c r="N129" s="192"/>
      <c r="O129" s="192"/>
      <c r="P129" s="192"/>
      <c r="Q129" s="192"/>
      <c r="R129" s="192"/>
      <c r="S129" s="192"/>
      <c r="T129" s="193"/>
      <c r="AT129" s="187" t="s">
        <v>136</v>
      </c>
      <c r="AU129" s="187" t="s">
        <v>76</v>
      </c>
      <c r="AV129" s="11" t="s">
        <v>76</v>
      </c>
      <c r="AW129" s="11" t="s">
        <v>31</v>
      </c>
      <c r="AX129" s="11" t="s">
        <v>67</v>
      </c>
      <c r="AY129" s="187" t="s">
        <v>127</v>
      </c>
    </row>
    <row r="130" spans="2:51" s="13" customFormat="1" ht="13.5">
      <c r="B130" s="217"/>
      <c r="D130" s="186" t="s">
        <v>136</v>
      </c>
      <c r="E130" s="218" t="s">
        <v>5</v>
      </c>
      <c r="F130" s="219" t="s">
        <v>204</v>
      </c>
      <c r="H130" s="220" t="s">
        <v>5</v>
      </c>
      <c r="I130" s="221"/>
      <c r="L130" s="217"/>
      <c r="M130" s="222"/>
      <c r="N130" s="223"/>
      <c r="O130" s="223"/>
      <c r="P130" s="223"/>
      <c r="Q130" s="223"/>
      <c r="R130" s="223"/>
      <c r="S130" s="223"/>
      <c r="T130" s="224"/>
      <c r="AT130" s="220" t="s">
        <v>136</v>
      </c>
      <c r="AU130" s="220" t="s">
        <v>76</v>
      </c>
      <c r="AV130" s="13" t="s">
        <v>72</v>
      </c>
      <c r="AW130" s="13" t="s">
        <v>31</v>
      </c>
      <c r="AX130" s="13" t="s">
        <v>67</v>
      </c>
      <c r="AY130" s="220" t="s">
        <v>127</v>
      </c>
    </row>
    <row r="131" spans="2:51" s="11" customFormat="1" ht="13.5">
      <c r="B131" s="185"/>
      <c r="D131" s="186" t="s">
        <v>136</v>
      </c>
      <c r="E131" s="187" t="s">
        <v>5</v>
      </c>
      <c r="F131" s="188" t="s">
        <v>205</v>
      </c>
      <c r="H131" s="189">
        <v>11.2</v>
      </c>
      <c r="I131" s="190"/>
      <c r="L131" s="185"/>
      <c r="M131" s="191"/>
      <c r="N131" s="192"/>
      <c r="O131" s="192"/>
      <c r="P131" s="192"/>
      <c r="Q131" s="192"/>
      <c r="R131" s="192"/>
      <c r="S131" s="192"/>
      <c r="T131" s="193"/>
      <c r="AT131" s="187" t="s">
        <v>136</v>
      </c>
      <c r="AU131" s="187" t="s">
        <v>76</v>
      </c>
      <c r="AV131" s="11" t="s">
        <v>76</v>
      </c>
      <c r="AW131" s="11" t="s">
        <v>31</v>
      </c>
      <c r="AX131" s="11" t="s">
        <v>67</v>
      </c>
      <c r="AY131" s="187" t="s">
        <v>127</v>
      </c>
    </row>
    <row r="132" spans="2:51" s="12" customFormat="1" ht="13.5">
      <c r="B132" s="194"/>
      <c r="D132" s="195" t="s">
        <v>136</v>
      </c>
      <c r="E132" s="196" t="s">
        <v>5</v>
      </c>
      <c r="F132" s="197" t="s">
        <v>138</v>
      </c>
      <c r="H132" s="198">
        <v>18.7</v>
      </c>
      <c r="I132" s="199"/>
      <c r="L132" s="194"/>
      <c r="M132" s="200"/>
      <c r="N132" s="201"/>
      <c r="O132" s="201"/>
      <c r="P132" s="201"/>
      <c r="Q132" s="201"/>
      <c r="R132" s="201"/>
      <c r="S132" s="201"/>
      <c r="T132" s="202"/>
      <c r="AT132" s="203" t="s">
        <v>136</v>
      </c>
      <c r="AU132" s="203" t="s">
        <v>76</v>
      </c>
      <c r="AV132" s="12" t="s">
        <v>82</v>
      </c>
      <c r="AW132" s="12" t="s">
        <v>31</v>
      </c>
      <c r="AX132" s="12" t="s">
        <v>72</v>
      </c>
      <c r="AY132" s="203" t="s">
        <v>127</v>
      </c>
    </row>
    <row r="133" spans="2:65" s="1" customFormat="1" ht="44.25" customHeight="1">
      <c r="B133" s="172"/>
      <c r="C133" s="173" t="s">
        <v>11</v>
      </c>
      <c r="D133" s="173" t="s">
        <v>130</v>
      </c>
      <c r="E133" s="174" t="s">
        <v>131</v>
      </c>
      <c r="F133" s="175" t="s">
        <v>132</v>
      </c>
      <c r="G133" s="176" t="s">
        <v>133</v>
      </c>
      <c r="H133" s="177">
        <v>61.2</v>
      </c>
      <c r="I133" s="178"/>
      <c r="J133" s="179">
        <f>ROUND(I133*H133,2)</f>
        <v>0</v>
      </c>
      <c r="K133" s="175" t="s">
        <v>134</v>
      </c>
      <c r="L133" s="39"/>
      <c r="M133" s="180" t="s">
        <v>5</v>
      </c>
      <c r="N133" s="181" t="s">
        <v>38</v>
      </c>
      <c r="O133" s="40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AR133" s="23" t="s">
        <v>82</v>
      </c>
      <c r="AT133" s="23" t="s">
        <v>130</v>
      </c>
      <c r="AU133" s="23" t="s">
        <v>76</v>
      </c>
      <c r="AY133" s="23" t="s">
        <v>127</v>
      </c>
      <c r="BE133" s="184">
        <f>IF(N133="základní",J133,0)</f>
        <v>0</v>
      </c>
      <c r="BF133" s="184">
        <f>IF(N133="snížená",J133,0)</f>
        <v>0</v>
      </c>
      <c r="BG133" s="184">
        <f>IF(N133="zákl. přenesená",J133,0)</f>
        <v>0</v>
      </c>
      <c r="BH133" s="184">
        <f>IF(N133="sníž. přenesená",J133,0)</f>
        <v>0</v>
      </c>
      <c r="BI133" s="184">
        <f>IF(N133="nulová",J133,0)</f>
        <v>0</v>
      </c>
      <c r="BJ133" s="23" t="s">
        <v>72</v>
      </c>
      <c r="BK133" s="184">
        <f>ROUND(I133*H133,2)</f>
        <v>0</v>
      </c>
      <c r="BL133" s="23" t="s">
        <v>82</v>
      </c>
      <c r="BM133" s="23" t="s">
        <v>206</v>
      </c>
    </row>
    <row r="134" spans="2:51" s="13" customFormat="1" ht="13.5">
      <c r="B134" s="217"/>
      <c r="D134" s="186" t="s">
        <v>136</v>
      </c>
      <c r="E134" s="218" t="s">
        <v>5</v>
      </c>
      <c r="F134" s="219" t="s">
        <v>207</v>
      </c>
      <c r="H134" s="220" t="s">
        <v>5</v>
      </c>
      <c r="I134" s="221"/>
      <c r="L134" s="217"/>
      <c r="M134" s="222"/>
      <c r="N134" s="223"/>
      <c r="O134" s="223"/>
      <c r="P134" s="223"/>
      <c r="Q134" s="223"/>
      <c r="R134" s="223"/>
      <c r="S134" s="223"/>
      <c r="T134" s="224"/>
      <c r="AT134" s="220" t="s">
        <v>136</v>
      </c>
      <c r="AU134" s="220" t="s">
        <v>76</v>
      </c>
      <c r="AV134" s="13" t="s">
        <v>72</v>
      </c>
      <c r="AW134" s="13" t="s">
        <v>31</v>
      </c>
      <c r="AX134" s="13" t="s">
        <v>67</v>
      </c>
      <c r="AY134" s="220" t="s">
        <v>127</v>
      </c>
    </row>
    <row r="135" spans="2:51" s="11" customFormat="1" ht="13.5">
      <c r="B135" s="185"/>
      <c r="D135" s="186" t="s">
        <v>136</v>
      </c>
      <c r="E135" s="187" t="s">
        <v>5</v>
      </c>
      <c r="F135" s="188" t="s">
        <v>208</v>
      </c>
      <c r="H135" s="189">
        <v>61.2</v>
      </c>
      <c r="I135" s="190"/>
      <c r="L135" s="185"/>
      <c r="M135" s="191"/>
      <c r="N135" s="192"/>
      <c r="O135" s="192"/>
      <c r="P135" s="192"/>
      <c r="Q135" s="192"/>
      <c r="R135" s="192"/>
      <c r="S135" s="192"/>
      <c r="T135" s="193"/>
      <c r="AT135" s="187" t="s">
        <v>136</v>
      </c>
      <c r="AU135" s="187" t="s">
        <v>76</v>
      </c>
      <c r="AV135" s="11" t="s">
        <v>76</v>
      </c>
      <c r="AW135" s="11" t="s">
        <v>31</v>
      </c>
      <c r="AX135" s="11" t="s">
        <v>67</v>
      </c>
      <c r="AY135" s="187" t="s">
        <v>127</v>
      </c>
    </row>
    <row r="136" spans="2:51" s="12" customFormat="1" ht="13.5">
      <c r="B136" s="194"/>
      <c r="D136" s="195" t="s">
        <v>136</v>
      </c>
      <c r="E136" s="196" t="s">
        <v>5</v>
      </c>
      <c r="F136" s="197" t="s">
        <v>138</v>
      </c>
      <c r="H136" s="198">
        <v>61.2</v>
      </c>
      <c r="I136" s="199"/>
      <c r="L136" s="194"/>
      <c r="M136" s="200"/>
      <c r="N136" s="201"/>
      <c r="O136" s="201"/>
      <c r="P136" s="201"/>
      <c r="Q136" s="201"/>
      <c r="R136" s="201"/>
      <c r="S136" s="201"/>
      <c r="T136" s="202"/>
      <c r="AT136" s="203" t="s">
        <v>136</v>
      </c>
      <c r="AU136" s="203" t="s">
        <v>76</v>
      </c>
      <c r="AV136" s="12" t="s">
        <v>82</v>
      </c>
      <c r="AW136" s="12" t="s">
        <v>31</v>
      </c>
      <c r="AX136" s="12" t="s">
        <v>72</v>
      </c>
      <c r="AY136" s="203" t="s">
        <v>127</v>
      </c>
    </row>
    <row r="137" spans="2:65" s="1" customFormat="1" ht="31.5" customHeight="1">
      <c r="B137" s="172"/>
      <c r="C137" s="173" t="s">
        <v>209</v>
      </c>
      <c r="D137" s="173" t="s">
        <v>130</v>
      </c>
      <c r="E137" s="174" t="s">
        <v>210</v>
      </c>
      <c r="F137" s="175" t="s">
        <v>211</v>
      </c>
      <c r="G137" s="176" t="s">
        <v>133</v>
      </c>
      <c r="H137" s="177">
        <v>22.56</v>
      </c>
      <c r="I137" s="178"/>
      <c r="J137" s="179">
        <f>ROUND(I137*H137,2)</f>
        <v>0</v>
      </c>
      <c r="K137" s="175" t="s">
        <v>134</v>
      </c>
      <c r="L137" s="39"/>
      <c r="M137" s="180" t="s">
        <v>5</v>
      </c>
      <c r="N137" s="181" t="s">
        <v>38</v>
      </c>
      <c r="O137" s="40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AR137" s="23" t="s">
        <v>82</v>
      </c>
      <c r="AT137" s="23" t="s">
        <v>130</v>
      </c>
      <c r="AU137" s="23" t="s">
        <v>76</v>
      </c>
      <c r="AY137" s="23" t="s">
        <v>127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23" t="s">
        <v>72</v>
      </c>
      <c r="BK137" s="184">
        <f>ROUND(I137*H137,2)</f>
        <v>0</v>
      </c>
      <c r="BL137" s="23" t="s">
        <v>82</v>
      </c>
      <c r="BM137" s="23" t="s">
        <v>212</v>
      </c>
    </row>
    <row r="138" spans="2:51" s="13" customFormat="1" ht="13.5">
      <c r="B138" s="217"/>
      <c r="D138" s="186" t="s">
        <v>136</v>
      </c>
      <c r="E138" s="218" t="s">
        <v>5</v>
      </c>
      <c r="F138" s="219" t="s">
        <v>213</v>
      </c>
      <c r="H138" s="220" t="s">
        <v>5</v>
      </c>
      <c r="I138" s="221"/>
      <c r="L138" s="217"/>
      <c r="M138" s="222"/>
      <c r="N138" s="223"/>
      <c r="O138" s="223"/>
      <c r="P138" s="223"/>
      <c r="Q138" s="223"/>
      <c r="R138" s="223"/>
      <c r="S138" s="223"/>
      <c r="T138" s="224"/>
      <c r="AT138" s="220" t="s">
        <v>136</v>
      </c>
      <c r="AU138" s="220" t="s">
        <v>76</v>
      </c>
      <c r="AV138" s="13" t="s">
        <v>72</v>
      </c>
      <c r="AW138" s="13" t="s">
        <v>31</v>
      </c>
      <c r="AX138" s="13" t="s">
        <v>67</v>
      </c>
      <c r="AY138" s="220" t="s">
        <v>127</v>
      </c>
    </row>
    <row r="139" spans="2:51" s="11" customFormat="1" ht="13.5">
      <c r="B139" s="185"/>
      <c r="D139" s="186" t="s">
        <v>136</v>
      </c>
      <c r="E139" s="187" t="s">
        <v>5</v>
      </c>
      <c r="F139" s="188" t="s">
        <v>214</v>
      </c>
      <c r="H139" s="189">
        <v>10.56</v>
      </c>
      <c r="I139" s="190"/>
      <c r="L139" s="185"/>
      <c r="M139" s="191"/>
      <c r="N139" s="192"/>
      <c r="O139" s="192"/>
      <c r="P139" s="192"/>
      <c r="Q139" s="192"/>
      <c r="R139" s="192"/>
      <c r="S139" s="192"/>
      <c r="T139" s="193"/>
      <c r="AT139" s="187" t="s">
        <v>136</v>
      </c>
      <c r="AU139" s="187" t="s">
        <v>76</v>
      </c>
      <c r="AV139" s="11" t="s">
        <v>76</v>
      </c>
      <c r="AW139" s="11" t="s">
        <v>31</v>
      </c>
      <c r="AX139" s="11" t="s">
        <v>67</v>
      </c>
      <c r="AY139" s="187" t="s">
        <v>127</v>
      </c>
    </row>
    <row r="140" spans="2:51" s="11" customFormat="1" ht="13.5">
      <c r="B140" s="185"/>
      <c r="D140" s="186" t="s">
        <v>136</v>
      </c>
      <c r="E140" s="187" t="s">
        <v>5</v>
      </c>
      <c r="F140" s="188" t="s">
        <v>215</v>
      </c>
      <c r="H140" s="189">
        <v>6</v>
      </c>
      <c r="I140" s="190"/>
      <c r="L140" s="185"/>
      <c r="M140" s="191"/>
      <c r="N140" s="192"/>
      <c r="O140" s="192"/>
      <c r="P140" s="192"/>
      <c r="Q140" s="192"/>
      <c r="R140" s="192"/>
      <c r="S140" s="192"/>
      <c r="T140" s="193"/>
      <c r="AT140" s="187" t="s">
        <v>136</v>
      </c>
      <c r="AU140" s="187" t="s">
        <v>76</v>
      </c>
      <c r="AV140" s="11" t="s">
        <v>76</v>
      </c>
      <c r="AW140" s="11" t="s">
        <v>31</v>
      </c>
      <c r="AX140" s="11" t="s">
        <v>67</v>
      </c>
      <c r="AY140" s="187" t="s">
        <v>127</v>
      </c>
    </row>
    <row r="141" spans="2:51" s="11" customFormat="1" ht="13.5">
      <c r="B141" s="185"/>
      <c r="D141" s="186" t="s">
        <v>136</v>
      </c>
      <c r="E141" s="187" t="s">
        <v>5</v>
      </c>
      <c r="F141" s="188" t="s">
        <v>215</v>
      </c>
      <c r="H141" s="189">
        <v>6</v>
      </c>
      <c r="I141" s="190"/>
      <c r="L141" s="185"/>
      <c r="M141" s="191"/>
      <c r="N141" s="192"/>
      <c r="O141" s="192"/>
      <c r="P141" s="192"/>
      <c r="Q141" s="192"/>
      <c r="R141" s="192"/>
      <c r="S141" s="192"/>
      <c r="T141" s="193"/>
      <c r="AT141" s="187" t="s">
        <v>136</v>
      </c>
      <c r="AU141" s="187" t="s">
        <v>76</v>
      </c>
      <c r="AV141" s="11" t="s">
        <v>76</v>
      </c>
      <c r="AW141" s="11" t="s">
        <v>31</v>
      </c>
      <c r="AX141" s="11" t="s">
        <v>67</v>
      </c>
      <c r="AY141" s="187" t="s">
        <v>127</v>
      </c>
    </row>
    <row r="142" spans="2:51" s="12" customFormat="1" ht="13.5">
      <c r="B142" s="194"/>
      <c r="D142" s="195" t="s">
        <v>136</v>
      </c>
      <c r="E142" s="196" t="s">
        <v>5</v>
      </c>
      <c r="F142" s="197" t="s">
        <v>138</v>
      </c>
      <c r="H142" s="198">
        <v>22.56</v>
      </c>
      <c r="I142" s="199"/>
      <c r="L142" s="194"/>
      <c r="M142" s="200"/>
      <c r="N142" s="201"/>
      <c r="O142" s="201"/>
      <c r="P142" s="201"/>
      <c r="Q142" s="201"/>
      <c r="R142" s="201"/>
      <c r="S142" s="201"/>
      <c r="T142" s="202"/>
      <c r="AT142" s="203" t="s">
        <v>136</v>
      </c>
      <c r="AU142" s="203" t="s">
        <v>76</v>
      </c>
      <c r="AV142" s="12" t="s">
        <v>82</v>
      </c>
      <c r="AW142" s="12" t="s">
        <v>31</v>
      </c>
      <c r="AX142" s="12" t="s">
        <v>72</v>
      </c>
      <c r="AY142" s="203" t="s">
        <v>127</v>
      </c>
    </row>
    <row r="143" spans="2:65" s="1" customFormat="1" ht="44.25" customHeight="1">
      <c r="B143" s="172"/>
      <c r="C143" s="173" t="s">
        <v>216</v>
      </c>
      <c r="D143" s="173" t="s">
        <v>130</v>
      </c>
      <c r="E143" s="174" t="s">
        <v>217</v>
      </c>
      <c r="F143" s="175" t="s">
        <v>218</v>
      </c>
      <c r="G143" s="176" t="s">
        <v>133</v>
      </c>
      <c r="H143" s="177">
        <v>7.5</v>
      </c>
      <c r="I143" s="178"/>
      <c r="J143" s="179">
        <f>ROUND(I143*H143,2)</f>
        <v>0</v>
      </c>
      <c r="K143" s="175" t="s">
        <v>134</v>
      </c>
      <c r="L143" s="39"/>
      <c r="M143" s="180" t="s">
        <v>5</v>
      </c>
      <c r="N143" s="181" t="s">
        <v>38</v>
      </c>
      <c r="O143" s="40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AR143" s="23" t="s">
        <v>82</v>
      </c>
      <c r="AT143" s="23" t="s">
        <v>130</v>
      </c>
      <c r="AU143" s="23" t="s">
        <v>76</v>
      </c>
      <c r="AY143" s="23" t="s">
        <v>127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23" t="s">
        <v>72</v>
      </c>
      <c r="BK143" s="184">
        <f>ROUND(I143*H143,2)</f>
        <v>0</v>
      </c>
      <c r="BL143" s="23" t="s">
        <v>82</v>
      </c>
      <c r="BM143" s="23" t="s">
        <v>219</v>
      </c>
    </row>
    <row r="144" spans="2:51" s="13" customFormat="1" ht="13.5">
      <c r="B144" s="217"/>
      <c r="D144" s="186" t="s">
        <v>136</v>
      </c>
      <c r="E144" s="218" t="s">
        <v>5</v>
      </c>
      <c r="F144" s="219" t="s">
        <v>220</v>
      </c>
      <c r="H144" s="220" t="s">
        <v>5</v>
      </c>
      <c r="I144" s="221"/>
      <c r="L144" s="217"/>
      <c r="M144" s="222"/>
      <c r="N144" s="223"/>
      <c r="O144" s="223"/>
      <c r="P144" s="223"/>
      <c r="Q144" s="223"/>
      <c r="R144" s="223"/>
      <c r="S144" s="223"/>
      <c r="T144" s="224"/>
      <c r="AT144" s="220" t="s">
        <v>136</v>
      </c>
      <c r="AU144" s="220" t="s">
        <v>76</v>
      </c>
      <c r="AV144" s="13" t="s">
        <v>72</v>
      </c>
      <c r="AW144" s="13" t="s">
        <v>31</v>
      </c>
      <c r="AX144" s="13" t="s">
        <v>67</v>
      </c>
      <c r="AY144" s="220" t="s">
        <v>127</v>
      </c>
    </row>
    <row r="145" spans="2:51" s="11" customFormat="1" ht="13.5">
      <c r="B145" s="185"/>
      <c r="D145" s="186" t="s">
        <v>136</v>
      </c>
      <c r="E145" s="187" t="s">
        <v>5</v>
      </c>
      <c r="F145" s="188" t="s">
        <v>203</v>
      </c>
      <c r="H145" s="189">
        <v>7.5</v>
      </c>
      <c r="I145" s="190"/>
      <c r="L145" s="185"/>
      <c r="M145" s="191"/>
      <c r="N145" s="192"/>
      <c r="O145" s="192"/>
      <c r="P145" s="192"/>
      <c r="Q145" s="192"/>
      <c r="R145" s="192"/>
      <c r="S145" s="192"/>
      <c r="T145" s="193"/>
      <c r="AT145" s="187" t="s">
        <v>136</v>
      </c>
      <c r="AU145" s="187" t="s">
        <v>76</v>
      </c>
      <c r="AV145" s="11" t="s">
        <v>76</v>
      </c>
      <c r="AW145" s="11" t="s">
        <v>31</v>
      </c>
      <c r="AX145" s="11" t="s">
        <v>67</v>
      </c>
      <c r="AY145" s="187" t="s">
        <v>127</v>
      </c>
    </row>
    <row r="146" spans="2:51" s="12" customFormat="1" ht="13.5">
      <c r="B146" s="194"/>
      <c r="D146" s="195" t="s">
        <v>136</v>
      </c>
      <c r="E146" s="196" t="s">
        <v>5</v>
      </c>
      <c r="F146" s="197" t="s">
        <v>138</v>
      </c>
      <c r="H146" s="198">
        <v>7.5</v>
      </c>
      <c r="I146" s="199"/>
      <c r="L146" s="194"/>
      <c r="M146" s="200"/>
      <c r="N146" s="201"/>
      <c r="O146" s="201"/>
      <c r="P146" s="201"/>
      <c r="Q146" s="201"/>
      <c r="R146" s="201"/>
      <c r="S146" s="201"/>
      <c r="T146" s="202"/>
      <c r="AT146" s="203" t="s">
        <v>136</v>
      </c>
      <c r="AU146" s="203" t="s">
        <v>76</v>
      </c>
      <c r="AV146" s="12" t="s">
        <v>82</v>
      </c>
      <c r="AW146" s="12" t="s">
        <v>31</v>
      </c>
      <c r="AX146" s="12" t="s">
        <v>72</v>
      </c>
      <c r="AY146" s="203" t="s">
        <v>127</v>
      </c>
    </row>
    <row r="147" spans="2:65" s="1" customFormat="1" ht="31.5" customHeight="1">
      <c r="B147" s="172"/>
      <c r="C147" s="173" t="s">
        <v>221</v>
      </c>
      <c r="D147" s="173" t="s">
        <v>130</v>
      </c>
      <c r="E147" s="174" t="s">
        <v>222</v>
      </c>
      <c r="F147" s="175" t="s">
        <v>223</v>
      </c>
      <c r="G147" s="176" t="s">
        <v>163</v>
      </c>
      <c r="H147" s="177">
        <v>80</v>
      </c>
      <c r="I147" s="178"/>
      <c r="J147" s="179">
        <f>ROUND(I147*H147,2)</f>
        <v>0</v>
      </c>
      <c r="K147" s="175" t="s">
        <v>134</v>
      </c>
      <c r="L147" s="39"/>
      <c r="M147" s="180" t="s">
        <v>5</v>
      </c>
      <c r="N147" s="181" t="s">
        <v>38</v>
      </c>
      <c r="O147" s="40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AR147" s="23" t="s">
        <v>82</v>
      </c>
      <c r="AT147" s="23" t="s">
        <v>130</v>
      </c>
      <c r="AU147" s="23" t="s">
        <v>76</v>
      </c>
      <c r="AY147" s="23" t="s">
        <v>127</v>
      </c>
      <c r="BE147" s="184">
        <f>IF(N147="základní",J147,0)</f>
        <v>0</v>
      </c>
      <c r="BF147" s="184">
        <f>IF(N147="snížená",J147,0)</f>
        <v>0</v>
      </c>
      <c r="BG147" s="184">
        <f>IF(N147="zákl. přenesená",J147,0)</f>
        <v>0</v>
      </c>
      <c r="BH147" s="184">
        <f>IF(N147="sníž. přenesená",J147,0)</f>
        <v>0</v>
      </c>
      <c r="BI147" s="184">
        <f>IF(N147="nulová",J147,0)</f>
        <v>0</v>
      </c>
      <c r="BJ147" s="23" t="s">
        <v>72</v>
      </c>
      <c r="BK147" s="184">
        <f>ROUND(I147*H147,2)</f>
        <v>0</v>
      </c>
      <c r="BL147" s="23" t="s">
        <v>82</v>
      </c>
      <c r="BM147" s="23" t="s">
        <v>224</v>
      </c>
    </row>
    <row r="148" spans="2:65" s="1" customFormat="1" ht="44.25" customHeight="1">
      <c r="B148" s="172"/>
      <c r="C148" s="173" t="s">
        <v>225</v>
      </c>
      <c r="D148" s="173" t="s">
        <v>130</v>
      </c>
      <c r="E148" s="174" t="s">
        <v>226</v>
      </c>
      <c r="F148" s="175" t="s">
        <v>227</v>
      </c>
      <c r="G148" s="176" t="s">
        <v>133</v>
      </c>
      <c r="H148" s="177">
        <v>11.2</v>
      </c>
      <c r="I148" s="178"/>
      <c r="J148" s="179">
        <f>ROUND(I148*H148,2)</f>
        <v>0</v>
      </c>
      <c r="K148" s="175" t="s">
        <v>134</v>
      </c>
      <c r="L148" s="39"/>
      <c r="M148" s="180" t="s">
        <v>5</v>
      </c>
      <c r="N148" s="181" t="s">
        <v>38</v>
      </c>
      <c r="O148" s="40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23" t="s">
        <v>82</v>
      </c>
      <c r="AT148" s="23" t="s">
        <v>130</v>
      </c>
      <c r="AU148" s="23" t="s">
        <v>76</v>
      </c>
      <c r="AY148" s="23" t="s">
        <v>127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23" t="s">
        <v>72</v>
      </c>
      <c r="BK148" s="184">
        <f>ROUND(I148*H148,2)</f>
        <v>0</v>
      </c>
      <c r="BL148" s="23" t="s">
        <v>82</v>
      </c>
      <c r="BM148" s="23" t="s">
        <v>228</v>
      </c>
    </row>
    <row r="149" spans="2:51" s="13" customFormat="1" ht="13.5">
      <c r="B149" s="217"/>
      <c r="D149" s="186" t="s">
        <v>136</v>
      </c>
      <c r="E149" s="218" t="s">
        <v>5</v>
      </c>
      <c r="F149" s="219" t="s">
        <v>229</v>
      </c>
      <c r="H149" s="220" t="s">
        <v>5</v>
      </c>
      <c r="I149" s="221"/>
      <c r="L149" s="217"/>
      <c r="M149" s="222"/>
      <c r="N149" s="223"/>
      <c r="O149" s="223"/>
      <c r="P149" s="223"/>
      <c r="Q149" s="223"/>
      <c r="R149" s="223"/>
      <c r="S149" s="223"/>
      <c r="T149" s="224"/>
      <c r="AT149" s="220" t="s">
        <v>136</v>
      </c>
      <c r="AU149" s="220" t="s">
        <v>76</v>
      </c>
      <c r="AV149" s="13" t="s">
        <v>72</v>
      </c>
      <c r="AW149" s="13" t="s">
        <v>31</v>
      </c>
      <c r="AX149" s="13" t="s">
        <v>67</v>
      </c>
      <c r="AY149" s="220" t="s">
        <v>127</v>
      </c>
    </row>
    <row r="150" spans="2:51" s="11" customFormat="1" ht="13.5">
      <c r="B150" s="185"/>
      <c r="D150" s="186" t="s">
        <v>136</v>
      </c>
      <c r="E150" s="187" t="s">
        <v>5</v>
      </c>
      <c r="F150" s="188" t="s">
        <v>205</v>
      </c>
      <c r="H150" s="189">
        <v>11.2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87" t="s">
        <v>136</v>
      </c>
      <c r="AU150" s="187" t="s">
        <v>76</v>
      </c>
      <c r="AV150" s="11" t="s">
        <v>76</v>
      </c>
      <c r="AW150" s="11" t="s">
        <v>31</v>
      </c>
      <c r="AX150" s="11" t="s">
        <v>67</v>
      </c>
      <c r="AY150" s="187" t="s">
        <v>127</v>
      </c>
    </row>
    <row r="151" spans="2:51" s="12" customFormat="1" ht="13.5">
      <c r="B151" s="194"/>
      <c r="D151" s="195" t="s">
        <v>136</v>
      </c>
      <c r="E151" s="196" t="s">
        <v>5</v>
      </c>
      <c r="F151" s="197" t="s">
        <v>138</v>
      </c>
      <c r="H151" s="198">
        <v>11.2</v>
      </c>
      <c r="I151" s="199"/>
      <c r="L151" s="194"/>
      <c r="M151" s="200"/>
      <c r="N151" s="201"/>
      <c r="O151" s="201"/>
      <c r="P151" s="201"/>
      <c r="Q151" s="201"/>
      <c r="R151" s="201"/>
      <c r="S151" s="201"/>
      <c r="T151" s="202"/>
      <c r="AT151" s="203" t="s">
        <v>136</v>
      </c>
      <c r="AU151" s="203" t="s">
        <v>76</v>
      </c>
      <c r="AV151" s="12" t="s">
        <v>82</v>
      </c>
      <c r="AW151" s="12" t="s">
        <v>31</v>
      </c>
      <c r="AX151" s="12" t="s">
        <v>72</v>
      </c>
      <c r="AY151" s="203" t="s">
        <v>127</v>
      </c>
    </row>
    <row r="152" spans="2:65" s="1" customFormat="1" ht="44.25" customHeight="1">
      <c r="B152" s="172"/>
      <c r="C152" s="173" t="s">
        <v>230</v>
      </c>
      <c r="D152" s="173" t="s">
        <v>130</v>
      </c>
      <c r="E152" s="174" t="s">
        <v>139</v>
      </c>
      <c r="F152" s="175" t="s">
        <v>140</v>
      </c>
      <c r="G152" s="176" t="s">
        <v>133</v>
      </c>
      <c r="H152" s="177">
        <v>82.76</v>
      </c>
      <c r="I152" s="178"/>
      <c r="J152" s="179">
        <f>ROUND(I152*H152,2)</f>
        <v>0</v>
      </c>
      <c r="K152" s="175" t="s">
        <v>134</v>
      </c>
      <c r="L152" s="39"/>
      <c r="M152" s="180" t="s">
        <v>5</v>
      </c>
      <c r="N152" s="181" t="s">
        <v>38</v>
      </c>
      <c r="O152" s="40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AR152" s="23" t="s">
        <v>82</v>
      </c>
      <c r="AT152" s="23" t="s">
        <v>130</v>
      </c>
      <c r="AU152" s="23" t="s">
        <v>76</v>
      </c>
      <c r="AY152" s="23" t="s">
        <v>127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23" t="s">
        <v>72</v>
      </c>
      <c r="BK152" s="184">
        <f>ROUND(I152*H152,2)</f>
        <v>0</v>
      </c>
      <c r="BL152" s="23" t="s">
        <v>82</v>
      </c>
      <c r="BM152" s="23" t="s">
        <v>231</v>
      </c>
    </row>
    <row r="153" spans="2:51" s="13" customFormat="1" ht="13.5">
      <c r="B153" s="217"/>
      <c r="D153" s="186" t="s">
        <v>136</v>
      </c>
      <c r="E153" s="218" t="s">
        <v>5</v>
      </c>
      <c r="F153" s="219" t="s">
        <v>232</v>
      </c>
      <c r="H153" s="220" t="s">
        <v>5</v>
      </c>
      <c r="I153" s="221"/>
      <c r="L153" s="217"/>
      <c r="M153" s="222"/>
      <c r="N153" s="223"/>
      <c r="O153" s="223"/>
      <c r="P153" s="223"/>
      <c r="Q153" s="223"/>
      <c r="R153" s="223"/>
      <c r="S153" s="223"/>
      <c r="T153" s="224"/>
      <c r="AT153" s="220" t="s">
        <v>136</v>
      </c>
      <c r="AU153" s="220" t="s">
        <v>76</v>
      </c>
      <c r="AV153" s="13" t="s">
        <v>72</v>
      </c>
      <c r="AW153" s="13" t="s">
        <v>31</v>
      </c>
      <c r="AX153" s="13" t="s">
        <v>67</v>
      </c>
      <c r="AY153" s="220" t="s">
        <v>127</v>
      </c>
    </row>
    <row r="154" spans="2:51" s="11" customFormat="1" ht="13.5">
      <c r="B154" s="185"/>
      <c r="D154" s="186" t="s">
        <v>136</v>
      </c>
      <c r="E154" s="187" t="s">
        <v>5</v>
      </c>
      <c r="F154" s="188" t="s">
        <v>233</v>
      </c>
      <c r="H154" s="189">
        <v>82.76</v>
      </c>
      <c r="I154" s="190"/>
      <c r="L154" s="185"/>
      <c r="M154" s="191"/>
      <c r="N154" s="192"/>
      <c r="O154" s="192"/>
      <c r="P154" s="192"/>
      <c r="Q154" s="192"/>
      <c r="R154" s="192"/>
      <c r="S154" s="192"/>
      <c r="T154" s="193"/>
      <c r="AT154" s="187" t="s">
        <v>136</v>
      </c>
      <c r="AU154" s="187" t="s">
        <v>76</v>
      </c>
      <c r="AV154" s="11" t="s">
        <v>76</v>
      </c>
      <c r="AW154" s="11" t="s">
        <v>31</v>
      </c>
      <c r="AX154" s="11" t="s">
        <v>67</v>
      </c>
      <c r="AY154" s="187" t="s">
        <v>127</v>
      </c>
    </row>
    <row r="155" spans="2:51" s="12" customFormat="1" ht="13.5">
      <c r="B155" s="194"/>
      <c r="D155" s="195" t="s">
        <v>136</v>
      </c>
      <c r="E155" s="196" t="s">
        <v>5</v>
      </c>
      <c r="F155" s="197" t="s">
        <v>138</v>
      </c>
      <c r="H155" s="198">
        <v>82.76</v>
      </c>
      <c r="I155" s="199"/>
      <c r="L155" s="194"/>
      <c r="M155" s="200"/>
      <c r="N155" s="201"/>
      <c r="O155" s="201"/>
      <c r="P155" s="201"/>
      <c r="Q155" s="201"/>
      <c r="R155" s="201"/>
      <c r="S155" s="201"/>
      <c r="T155" s="202"/>
      <c r="AT155" s="203" t="s">
        <v>136</v>
      </c>
      <c r="AU155" s="203" t="s">
        <v>76</v>
      </c>
      <c r="AV155" s="12" t="s">
        <v>82</v>
      </c>
      <c r="AW155" s="12" t="s">
        <v>31</v>
      </c>
      <c r="AX155" s="12" t="s">
        <v>72</v>
      </c>
      <c r="AY155" s="203" t="s">
        <v>127</v>
      </c>
    </row>
    <row r="156" spans="2:65" s="1" customFormat="1" ht="22.5" customHeight="1">
      <c r="B156" s="172"/>
      <c r="C156" s="173" t="s">
        <v>10</v>
      </c>
      <c r="D156" s="173" t="s">
        <v>130</v>
      </c>
      <c r="E156" s="174" t="s">
        <v>152</v>
      </c>
      <c r="F156" s="175" t="s">
        <v>153</v>
      </c>
      <c r="G156" s="176" t="s">
        <v>133</v>
      </c>
      <c r="H156" s="177">
        <v>82.76</v>
      </c>
      <c r="I156" s="178"/>
      <c r="J156" s="179">
        <f>ROUND(I156*H156,2)</f>
        <v>0</v>
      </c>
      <c r="K156" s="175" t="s">
        <v>134</v>
      </c>
      <c r="L156" s="39"/>
      <c r="M156" s="180" t="s">
        <v>5</v>
      </c>
      <c r="N156" s="181" t="s">
        <v>38</v>
      </c>
      <c r="O156" s="40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AR156" s="23" t="s">
        <v>82</v>
      </c>
      <c r="AT156" s="23" t="s">
        <v>130</v>
      </c>
      <c r="AU156" s="23" t="s">
        <v>76</v>
      </c>
      <c r="AY156" s="23" t="s">
        <v>127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23" t="s">
        <v>72</v>
      </c>
      <c r="BK156" s="184">
        <f>ROUND(I156*H156,2)</f>
        <v>0</v>
      </c>
      <c r="BL156" s="23" t="s">
        <v>82</v>
      </c>
      <c r="BM156" s="23" t="s">
        <v>234</v>
      </c>
    </row>
    <row r="157" spans="2:65" s="1" customFormat="1" ht="22.5" customHeight="1">
      <c r="B157" s="172"/>
      <c r="C157" s="173" t="s">
        <v>235</v>
      </c>
      <c r="D157" s="173" t="s">
        <v>130</v>
      </c>
      <c r="E157" s="174" t="s">
        <v>156</v>
      </c>
      <c r="F157" s="175" t="s">
        <v>157</v>
      </c>
      <c r="G157" s="176" t="s">
        <v>148</v>
      </c>
      <c r="H157" s="177">
        <v>124.14</v>
      </c>
      <c r="I157" s="178"/>
      <c r="J157" s="179">
        <f>ROUND(I157*H157,2)</f>
        <v>0</v>
      </c>
      <c r="K157" s="175" t="s">
        <v>134</v>
      </c>
      <c r="L157" s="39"/>
      <c r="M157" s="180" t="s">
        <v>5</v>
      </c>
      <c r="N157" s="181" t="s">
        <v>38</v>
      </c>
      <c r="O157" s="40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AR157" s="23" t="s">
        <v>82</v>
      </c>
      <c r="AT157" s="23" t="s">
        <v>130</v>
      </c>
      <c r="AU157" s="23" t="s">
        <v>76</v>
      </c>
      <c r="AY157" s="23" t="s">
        <v>127</v>
      </c>
      <c r="BE157" s="184">
        <f>IF(N157="základní",J157,0)</f>
        <v>0</v>
      </c>
      <c r="BF157" s="184">
        <f>IF(N157="snížená",J157,0)</f>
        <v>0</v>
      </c>
      <c r="BG157" s="184">
        <f>IF(N157="zákl. přenesená",J157,0)</f>
        <v>0</v>
      </c>
      <c r="BH157" s="184">
        <f>IF(N157="sníž. přenesená",J157,0)</f>
        <v>0</v>
      </c>
      <c r="BI157" s="184">
        <f>IF(N157="nulová",J157,0)</f>
        <v>0</v>
      </c>
      <c r="BJ157" s="23" t="s">
        <v>72</v>
      </c>
      <c r="BK157" s="184">
        <f>ROUND(I157*H157,2)</f>
        <v>0</v>
      </c>
      <c r="BL157" s="23" t="s">
        <v>82</v>
      </c>
      <c r="BM157" s="23" t="s">
        <v>236</v>
      </c>
    </row>
    <row r="158" spans="2:51" s="11" customFormat="1" ht="13.5">
      <c r="B158" s="185"/>
      <c r="D158" s="186" t="s">
        <v>136</v>
      </c>
      <c r="E158" s="187" t="s">
        <v>5</v>
      </c>
      <c r="F158" s="188" t="s">
        <v>237</v>
      </c>
      <c r="H158" s="189">
        <v>124.14</v>
      </c>
      <c r="I158" s="190"/>
      <c r="L158" s="185"/>
      <c r="M158" s="191"/>
      <c r="N158" s="192"/>
      <c r="O158" s="192"/>
      <c r="P158" s="192"/>
      <c r="Q158" s="192"/>
      <c r="R158" s="192"/>
      <c r="S158" s="192"/>
      <c r="T158" s="193"/>
      <c r="AT158" s="187" t="s">
        <v>136</v>
      </c>
      <c r="AU158" s="187" t="s">
        <v>76</v>
      </c>
      <c r="AV158" s="11" t="s">
        <v>76</v>
      </c>
      <c r="AW158" s="11" t="s">
        <v>31</v>
      </c>
      <c r="AX158" s="11" t="s">
        <v>67</v>
      </c>
      <c r="AY158" s="187" t="s">
        <v>127</v>
      </c>
    </row>
    <row r="159" spans="2:51" s="12" customFormat="1" ht="13.5">
      <c r="B159" s="194"/>
      <c r="D159" s="195" t="s">
        <v>136</v>
      </c>
      <c r="E159" s="196" t="s">
        <v>5</v>
      </c>
      <c r="F159" s="197" t="s">
        <v>138</v>
      </c>
      <c r="H159" s="198">
        <v>124.14</v>
      </c>
      <c r="I159" s="199"/>
      <c r="L159" s="194"/>
      <c r="M159" s="200"/>
      <c r="N159" s="201"/>
      <c r="O159" s="201"/>
      <c r="P159" s="201"/>
      <c r="Q159" s="201"/>
      <c r="R159" s="201"/>
      <c r="S159" s="201"/>
      <c r="T159" s="202"/>
      <c r="AT159" s="203" t="s">
        <v>136</v>
      </c>
      <c r="AU159" s="203" t="s">
        <v>76</v>
      </c>
      <c r="AV159" s="12" t="s">
        <v>82</v>
      </c>
      <c r="AW159" s="12" t="s">
        <v>31</v>
      </c>
      <c r="AX159" s="12" t="s">
        <v>72</v>
      </c>
      <c r="AY159" s="203" t="s">
        <v>127</v>
      </c>
    </row>
    <row r="160" spans="2:65" s="1" customFormat="1" ht="31.5" customHeight="1">
      <c r="B160" s="172"/>
      <c r="C160" s="173" t="s">
        <v>238</v>
      </c>
      <c r="D160" s="173" t="s">
        <v>130</v>
      </c>
      <c r="E160" s="174" t="s">
        <v>239</v>
      </c>
      <c r="F160" s="175" t="s">
        <v>240</v>
      </c>
      <c r="G160" s="176" t="s">
        <v>133</v>
      </c>
      <c r="H160" s="177">
        <v>5.5</v>
      </c>
      <c r="I160" s="178"/>
      <c r="J160" s="179">
        <f>ROUND(I160*H160,2)</f>
        <v>0</v>
      </c>
      <c r="K160" s="175" t="s">
        <v>134</v>
      </c>
      <c r="L160" s="39"/>
      <c r="M160" s="180" t="s">
        <v>5</v>
      </c>
      <c r="N160" s="181" t="s">
        <v>38</v>
      </c>
      <c r="O160" s="40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AR160" s="23" t="s">
        <v>82</v>
      </c>
      <c r="AT160" s="23" t="s">
        <v>130</v>
      </c>
      <c r="AU160" s="23" t="s">
        <v>76</v>
      </c>
      <c r="AY160" s="23" t="s">
        <v>127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23" t="s">
        <v>72</v>
      </c>
      <c r="BK160" s="184">
        <f>ROUND(I160*H160,2)</f>
        <v>0</v>
      </c>
      <c r="BL160" s="23" t="s">
        <v>82</v>
      </c>
      <c r="BM160" s="23" t="s">
        <v>241</v>
      </c>
    </row>
    <row r="161" spans="2:51" s="13" customFormat="1" ht="13.5">
      <c r="B161" s="217"/>
      <c r="D161" s="186" t="s">
        <v>136</v>
      </c>
      <c r="E161" s="218" t="s">
        <v>5</v>
      </c>
      <c r="F161" s="219" t="s">
        <v>242</v>
      </c>
      <c r="H161" s="220" t="s">
        <v>5</v>
      </c>
      <c r="I161" s="221"/>
      <c r="L161" s="217"/>
      <c r="M161" s="222"/>
      <c r="N161" s="223"/>
      <c r="O161" s="223"/>
      <c r="P161" s="223"/>
      <c r="Q161" s="223"/>
      <c r="R161" s="223"/>
      <c r="S161" s="223"/>
      <c r="T161" s="224"/>
      <c r="AT161" s="220" t="s">
        <v>136</v>
      </c>
      <c r="AU161" s="220" t="s">
        <v>76</v>
      </c>
      <c r="AV161" s="13" t="s">
        <v>72</v>
      </c>
      <c r="AW161" s="13" t="s">
        <v>31</v>
      </c>
      <c r="AX161" s="13" t="s">
        <v>67</v>
      </c>
      <c r="AY161" s="220" t="s">
        <v>127</v>
      </c>
    </row>
    <row r="162" spans="2:51" s="11" customFormat="1" ht="13.5">
      <c r="B162" s="185"/>
      <c r="D162" s="186" t="s">
        <v>136</v>
      </c>
      <c r="E162" s="187" t="s">
        <v>5</v>
      </c>
      <c r="F162" s="188" t="s">
        <v>243</v>
      </c>
      <c r="H162" s="189">
        <v>5.5</v>
      </c>
      <c r="I162" s="190"/>
      <c r="L162" s="185"/>
      <c r="M162" s="191"/>
      <c r="N162" s="192"/>
      <c r="O162" s="192"/>
      <c r="P162" s="192"/>
      <c r="Q162" s="192"/>
      <c r="R162" s="192"/>
      <c r="S162" s="192"/>
      <c r="T162" s="193"/>
      <c r="AT162" s="187" t="s">
        <v>136</v>
      </c>
      <c r="AU162" s="187" t="s">
        <v>76</v>
      </c>
      <c r="AV162" s="11" t="s">
        <v>76</v>
      </c>
      <c r="AW162" s="11" t="s">
        <v>31</v>
      </c>
      <c r="AX162" s="11" t="s">
        <v>67</v>
      </c>
      <c r="AY162" s="187" t="s">
        <v>127</v>
      </c>
    </row>
    <row r="163" spans="2:51" s="12" customFormat="1" ht="13.5">
      <c r="B163" s="194"/>
      <c r="D163" s="195" t="s">
        <v>136</v>
      </c>
      <c r="E163" s="196" t="s">
        <v>5</v>
      </c>
      <c r="F163" s="197" t="s">
        <v>138</v>
      </c>
      <c r="H163" s="198">
        <v>5.5</v>
      </c>
      <c r="I163" s="199"/>
      <c r="L163" s="194"/>
      <c r="M163" s="200"/>
      <c r="N163" s="201"/>
      <c r="O163" s="201"/>
      <c r="P163" s="201"/>
      <c r="Q163" s="201"/>
      <c r="R163" s="201"/>
      <c r="S163" s="201"/>
      <c r="T163" s="202"/>
      <c r="AT163" s="203" t="s">
        <v>136</v>
      </c>
      <c r="AU163" s="203" t="s">
        <v>76</v>
      </c>
      <c r="AV163" s="12" t="s">
        <v>82</v>
      </c>
      <c r="AW163" s="12" t="s">
        <v>31</v>
      </c>
      <c r="AX163" s="12" t="s">
        <v>72</v>
      </c>
      <c r="AY163" s="203" t="s">
        <v>127</v>
      </c>
    </row>
    <row r="164" spans="2:65" s="1" customFormat="1" ht="22.5" customHeight="1">
      <c r="B164" s="172"/>
      <c r="C164" s="204" t="s">
        <v>244</v>
      </c>
      <c r="D164" s="204" t="s">
        <v>145</v>
      </c>
      <c r="E164" s="205" t="s">
        <v>146</v>
      </c>
      <c r="F164" s="206" t="s">
        <v>147</v>
      </c>
      <c r="G164" s="207" t="s">
        <v>148</v>
      </c>
      <c r="H164" s="208">
        <v>9.277</v>
      </c>
      <c r="I164" s="209"/>
      <c r="J164" s="210">
        <f>ROUND(I164*H164,2)</f>
        <v>0</v>
      </c>
      <c r="K164" s="206" t="s">
        <v>134</v>
      </c>
      <c r="L164" s="211"/>
      <c r="M164" s="212" t="s">
        <v>5</v>
      </c>
      <c r="N164" s="213" t="s">
        <v>38</v>
      </c>
      <c r="O164" s="40"/>
      <c r="P164" s="182">
        <f>O164*H164</f>
        <v>0</v>
      </c>
      <c r="Q164" s="182">
        <v>1</v>
      </c>
      <c r="R164" s="182">
        <f>Q164*H164</f>
        <v>9.277</v>
      </c>
      <c r="S164" s="182">
        <v>0</v>
      </c>
      <c r="T164" s="183">
        <f>S164*H164</f>
        <v>0</v>
      </c>
      <c r="AR164" s="23" t="s">
        <v>149</v>
      </c>
      <c r="AT164" s="23" t="s">
        <v>145</v>
      </c>
      <c r="AU164" s="23" t="s">
        <v>76</v>
      </c>
      <c r="AY164" s="23" t="s">
        <v>127</v>
      </c>
      <c r="BE164" s="184">
        <f>IF(N164="základní",J164,0)</f>
        <v>0</v>
      </c>
      <c r="BF164" s="184">
        <f>IF(N164="snížená",J164,0)</f>
        <v>0</v>
      </c>
      <c r="BG164" s="184">
        <f>IF(N164="zákl. přenesená",J164,0)</f>
        <v>0</v>
      </c>
      <c r="BH164" s="184">
        <f>IF(N164="sníž. přenesená",J164,0)</f>
        <v>0</v>
      </c>
      <c r="BI164" s="184">
        <f>IF(N164="nulová",J164,0)</f>
        <v>0</v>
      </c>
      <c r="BJ164" s="23" t="s">
        <v>72</v>
      </c>
      <c r="BK164" s="184">
        <f>ROUND(I164*H164,2)</f>
        <v>0</v>
      </c>
      <c r="BL164" s="23" t="s">
        <v>82</v>
      </c>
      <c r="BM164" s="23" t="s">
        <v>245</v>
      </c>
    </row>
    <row r="165" spans="2:51" s="11" customFormat="1" ht="13.5">
      <c r="B165" s="185"/>
      <c r="D165" s="186" t="s">
        <v>136</v>
      </c>
      <c r="E165" s="187" t="s">
        <v>5</v>
      </c>
      <c r="F165" s="188" t="s">
        <v>246</v>
      </c>
      <c r="H165" s="189">
        <v>9.277</v>
      </c>
      <c r="I165" s="190"/>
      <c r="L165" s="185"/>
      <c r="M165" s="191"/>
      <c r="N165" s="192"/>
      <c r="O165" s="192"/>
      <c r="P165" s="192"/>
      <c r="Q165" s="192"/>
      <c r="R165" s="192"/>
      <c r="S165" s="192"/>
      <c r="T165" s="193"/>
      <c r="AT165" s="187" t="s">
        <v>136</v>
      </c>
      <c r="AU165" s="187" t="s">
        <v>76</v>
      </c>
      <c r="AV165" s="11" t="s">
        <v>76</v>
      </c>
      <c r="AW165" s="11" t="s">
        <v>31</v>
      </c>
      <c r="AX165" s="11" t="s">
        <v>67</v>
      </c>
      <c r="AY165" s="187" t="s">
        <v>127</v>
      </c>
    </row>
    <row r="166" spans="2:51" s="12" customFormat="1" ht="13.5">
      <c r="B166" s="194"/>
      <c r="D166" s="195" t="s">
        <v>136</v>
      </c>
      <c r="E166" s="196" t="s">
        <v>5</v>
      </c>
      <c r="F166" s="197" t="s">
        <v>138</v>
      </c>
      <c r="H166" s="198">
        <v>9.277</v>
      </c>
      <c r="I166" s="199"/>
      <c r="L166" s="194"/>
      <c r="M166" s="200"/>
      <c r="N166" s="201"/>
      <c r="O166" s="201"/>
      <c r="P166" s="201"/>
      <c r="Q166" s="201"/>
      <c r="R166" s="201"/>
      <c r="S166" s="201"/>
      <c r="T166" s="202"/>
      <c r="AT166" s="203" t="s">
        <v>136</v>
      </c>
      <c r="AU166" s="203" t="s">
        <v>76</v>
      </c>
      <c r="AV166" s="12" t="s">
        <v>82</v>
      </c>
      <c r="AW166" s="12" t="s">
        <v>31</v>
      </c>
      <c r="AX166" s="12" t="s">
        <v>72</v>
      </c>
      <c r="AY166" s="203" t="s">
        <v>127</v>
      </c>
    </row>
    <row r="167" spans="2:65" s="1" customFormat="1" ht="31.5" customHeight="1">
      <c r="B167" s="172"/>
      <c r="C167" s="173" t="s">
        <v>247</v>
      </c>
      <c r="D167" s="173" t="s">
        <v>130</v>
      </c>
      <c r="E167" s="174" t="s">
        <v>248</v>
      </c>
      <c r="F167" s="175" t="s">
        <v>249</v>
      </c>
      <c r="G167" s="176" t="s">
        <v>163</v>
      </c>
      <c r="H167" s="177">
        <v>75</v>
      </c>
      <c r="I167" s="178"/>
      <c r="J167" s="179">
        <f>ROUND(I167*H167,2)</f>
        <v>0</v>
      </c>
      <c r="K167" s="175" t="s">
        <v>134</v>
      </c>
      <c r="L167" s="39"/>
      <c r="M167" s="180" t="s">
        <v>5</v>
      </c>
      <c r="N167" s="181" t="s">
        <v>38</v>
      </c>
      <c r="O167" s="40"/>
      <c r="P167" s="182">
        <f>O167*H167</f>
        <v>0</v>
      </c>
      <c r="Q167" s="182">
        <v>0</v>
      </c>
      <c r="R167" s="182">
        <f>Q167*H167</f>
        <v>0</v>
      </c>
      <c r="S167" s="182">
        <v>0</v>
      </c>
      <c r="T167" s="183">
        <f>S167*H167</f>
        <v>0</v>
      </c>
      <c r="AR167" s="23" t="s">
        <v>82</v>
      </c>
      <c r="AT167" s="23" t="s">
        <v>130</v>
      </c>
      <c r="AU167" s="23" t="s">
        <v>76</v>
      </c>
      <c r="AY167" s="23" t="s">
        <v>127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23" t="s">
        <v>72</v>
      </c>
      <c r="BK167" s="184">
        <f>ROUND(I167*H167,2)</f>
        <v>0</v>
      </c>
      <c r="BL167" s="23" t="s">
        <v>82</v>
      </c>
      <c r="BM167" s="23" t="s">
        <v>250</v>
      </c>
    </row>
    <row r="168" spans="2:65" s="1" customFormat="1" ht="22.5" customHeight="1">
      <c r="B168" s="172"/>
      <c r="C168" s="204" t="s">
        <v>251</v>
      </c>
      <c r="D168" s="204" t="s">
        <v>145</v>
      </c>
      <c r="E168" s="205" t="s">
        <v>252</v>
      </c>
      <c r="F168" s="206" t="s">
        <v>253</v>
      </c>
      <c r="G168" s="207" t="s">
        <v>254</v>
      </c>
      <c r="H168" s="208">
        <v>1.875</v>
      </c>
      <c r="I168" s="209"/>
      <c r="J168" s="210">
        <f>ROUND(I168*H168,2)</f>
        <v>0</v>
      </c>
      <c r="K168" s="206" t="s">
        <v>134</v>
      </c>
      <c r="L168" s="211"/>
      <c r="M168" s="212" t="s">
        <v>5</v>
      </c>
      <c r="N168" s="213" t="s">
        <v>38</v>
      </c>
      <c r="O168" s="40"/>
      <c r="P168" s="182">
        <f>O168*H168</f>
        <v>0</v>
      </c>
      <c r="Q168" s="182">
        <v>0.001</v>
      </c>
      <c r="R168" s="182">
        <f>Q168*H168</f>
        <v>0.001875</v>
      </c>
      <c r="S168" s="182">
        <v>0</v>
      </c>
      <c r="T168" s="183">
        <f>S168*H168</f>
        <v>0</v>
      </c>
      <c r="AR168" s="23" t="s">
        <v>149</v>
      </c>
      <c r="AT168" s="23" t="s">
        <v>145</v>
      </c>
      <c r="AU168" s="23" t="s">
        <v>76</v>
      </c>
      <c r="AY168" s="23" t="s">
        <v>127</v>
      </c>
      <c r="BE168" s="184">
        <f>IF(N168="základní",J168,0)</f>
        <v>0</v>
      </c>
      <c r="BF168" s="184">
        <f>IF(N168="snížená",J168,0)</f>
        <v>0</v>
      </c>
      <c r="BG168" s="184">
        <f>IF(N168="zákl. přenesená",J168,0)</f>
        <v>0</v>
      </c>
      <c r="BH168" s="184">
        <f>IF(N168="sníž. přenesená",J168,0)</f>
        <v>0</v>
      </c>
      <c r="BI168" s="184">
        <f>IF(N168="nulová",J168,0)</f>
        <v>0</v>
      </c>
      <c r="BJ168" s="23" t="s">
        <v>72</v>
      </c>
      <c r="BK168" s="184">
        <f>ROUND(I168*H168,2)</f>
        <v>0</v>
      </c>
      <c r="BL168" s="23" t="s">
        <v>82</v>
      </c>
      <c r="BM168" s="23" t="s">
        <v>255</v>
      </c>
    </row>
    <row r="169" spans="2:51" s="11" customFormat="1" ht="13.5">
      <c r="B169" s="185"/>
      <c r="D169" s="195" t="s">
        <v>136</v>
      </c>
      <c r="F169" s="225" t="s">
        <v>256</v>
      </c>
      <c r="H169" s="226">
        <v>1.875</v>
      </c>
      <c r="I169" s="190"/>
      <c r="L169" s="185"/>
      <c r="M169" s="191"/>
      <c r="N169" s="192"/>
      <c r="O169" s="192"/>
      <c r="P169" s="192"/>
      <c r="Q169" s="192"/>
      <c r="R169" s="192"/>
      <c r="S169" s="192"/>
      <c r="T169" s="193"/>
      <c r="AT169" s="187" t="s">
        <v>136</v>
      </c>
      <c r="AU169" s="187" t="s">
        <v>76</v>
      </c>
      <c r="AV169" s="11" t="s">
        <v>76</v>
      </c>
      <c r="AW169" s="11" t="s">
        <v>6</v>
      </c>
      <c r="AX169" s="11" t="s">
        <v>72</v>
      </c>
      <c r="AY169" s="187" t="s">
        <v>127</v>
      </c>
    </row>
    <row r="170" spans="2:65" s="1" customFormat="1" ht="31.5" customHeight="1">
      <c r="B170" s="172"/>
      <c r="C170" s="173" t="s">
        <v>257</v>
      </c>
      <c r="D170" s="173" t="s">
        <v>130</v>
      </c>
      <c r="E170" s="174" t="s">
        <v>258</v>
      </c>
      <c r="F170" s="175" t="s">
        <v>259</v>
      </c>
      <c r="G170" s="176" t="s">
        <v>163</v>
      </c>
      <c r="H170" s="177">
        <v>75</v>
      </c>
      <c r="I170" s="178"/>
      <c r="J170" s="179">
        <f>ROUND(I170*H170,2)</f>
        <v>0</v>
      </c>
      <c r="K170" s="175" t="s">
        <v>134</v>
      </c>
      <c r="L170" s="39"/>
      <c r="M170" s="180" t="s">
        <v>5</v>
      </c>
      <c r="N170" s="181" t="s">
        <v>38</v>
      </c>
      <c r="O170" s="40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3" t="s">
        <v>82</v>
      </c>
      <c r="AT170" s="23" t="s">
        <v>130</v>
      </c>
      <c r="AU170" s="23" t="s">
        <v>76</v>
      </c>
      <c r="AY170" s="23" t="s">
        <v>127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3" t="s">
        <v>72</v>
      </c>
      <c r="BK170" s="184">
        <f>ROUND(I170*H170,2)</f>
        <v>0</v>
      </c>
      <c r="BL170" s="23" t="s">
        <v>82</v>
      </c>
      <c r="BM170" s="23" t="s">
        <v>260</v>
      </c>
    </row>
    <row r="171" spans="2:65" s="1" customFormat="1" ht="22.5" customHeight="1">
      <c r="B171" s="172"/>
      <c r="C171" s="173" t="s">
        <v>261</v>
      </c>
      <c r="D171" s="173" t="s">
        <v>130</v>
      </c>
      <c r="E171" s="174" t="s">
        <v>262</v>
      </c>
      <c r="F171" s="175" t="s">
        <v>263</v>
      </c>
      <c r="G171" s="176" t="s">
        <v>163</v>
      </c>
      <c r="H171" s="177">
        <v>126</v>
      </c>
      <c r="I171" s="178"/>
      <c r="J171" s="179">
        <f>ROUND(I171*H171,2)</f>
        <v>0</v>
      </c>
      <c r="K171" s="175" t="s">
        <v>134</v>
      </c>
      <c r="L171" s="39"/>
      <c r="M171" s="180" t="s">
        <v>5</v>
      </c>
      <c r="N171" s="181" t="s">
        <v>38</v>
      </c>
      <c r="O171" s="40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AR171" s="23" t="s">
        <v>82</v>
      </c>
      <c r="AT171" s="23" t="s">
        <v>130</v>
      </c>
      <c r="AU171" s="23" t="s">
        <v>76</v>
      </c>
      <c r="AY171" s="23" t="s">
        <v>127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23" t="s">
        <v>72</v>
      </c>
      <c r="BK171" s="184">
        <f>ROUND(I171*H171,2)</f>
        <v>0</v>
      </c>
      <c r="BL171" s="23" t="s">
        <v>82</v>
      </c>
      <c r="BM171" s="23" t="s">
        <v>264</v>
      </c>
    </row>
    <row r="172" spans="2:65" s="1" customFormat="1" ht="22.5" customHeight="1">
      <c r="B172" s="172"/>
      <c r="C172" s="173" t="s">
        <v>265</v>
      </c>
      <c r="D172" s="173" t="s">
        <v>130</v>
      </c>
      <c r="E172" s="174" t="s">
        <v>266</v>
      </c>
      <c r="F172" s="175" t="s">
        <v>267</v>
      </c>
      <c r="G172" s="176" t="s">
        <v>163</v>
      </c>
      <c r="H172" s="177">
        <v>150</v>
      </c>
      <c r="I172" s="178"/>
      <c r="J172" s="179">
        <f>ROUND(I172*H172,2)</f>
        <v>0</v>
      </c>
      <c r="K172" s="175" t="s">
        <v>134</v>
      </c>
      <c r="L172" s="39"/>
      <c r="M172" s="180" t="s">
        <v>5</v>
      </c>
      <c r="N172" s="181" t="s">
        <v>38</v>
      </c>
      <c r="O172" s="40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AR172" s="23" t="s">
        <v>82</v>
      </c>
      <c r="AT172" s="23" t="s">
        <v>130</v>
      </c>
      <c r="AU172" s="23" t="s">
        <v>76</v>
      </c>
      <c r="AY172" s="23" t="s">
        <v>127</v>
      </c>
      <c r="BE172" s="184">
        <f>IF(N172="základní",J172,0)</f>
        <v>0</v>
      </c>
      <c r="BF172" s="184">
        <f>IF(N172="snížená",J172,0)</f>
        <v>0</v>
      </c>
      <c r="BG172" s="184">
        <f>IF(N172="zákl. přenesená",J172,0)</f>
        <v>0</v>
      </c>
      <c r="BH172" s="184">
        <f>IF(N172="sníž. přenesená",J172,0)</f>
        <v>0</v>
      </c>
      <c r="BI172" s="184">
        <f>IF(N172="nulová",J172,0)</f>
        <v>0</v>
      </c>
      <c r="BJ172" s="23" t="s">
        <v>72</v>
      </c>
      <c r="BK172" s="184">
        <f>ROUND(I172*H172,2)</f>
        <v>0</v>
      </c>
      <c r="BL172" s="23" t="s">
        <v>82</v>
      </c>
      <c r="BM172" s="23" t="s">
        <v>268</v>
      </c>
    </row>
    <row r="173" spans="2:51" s="11" customFormat="1" ht="13.5">
      <c r="B173" s="185"/>
      <c r="D173" s="186" t="s">
        <v>136</v>
      </c>
      <c r="E173" s="187" t="s">
        <v>5</v>
      </c>
      <c r="F173" s="188" t="s">
        <v>269</v>
      </c>
      <c r="H173" s="189">
        <v>150</v>
      </c>
      <c r="I173" s="190"/>
      <c r="L173" s="185"/>
      <c r="M173" s="191"/>
      <c r="N173" s="192"/>
      <c r="O173" s="192"/>
      <c r="P173" s="192"/>
      <c r="Q173" s="192"/>
      <c r="R173" s="192"/>
      <c r="S173" s="192"/>
      <c r="T173" s="193"/>
      <c r="AT173" s="187" t="s">
        <v>136</v>
      </c>
      <c r="AU173" s="187" t="s">
        <v>76</v>
      </c>
      <c r="AV173" s="11" t="s">
        <v>76</v>
      </c>
      <c r="AW173" s="11" t="s">
        <v>31</v>
      </c>
      <c r="AX173" s="11" t="s">
        <v>67</v>
      </c>
      <c r="AY173" s="187" t="s">
        <v>127</v>
      </c>
    </row>
    <row r="174" spans="2:51" s="12" customFormat="1" ht="13.5">
      <c r="B174" s="194"/>
      <c r="D174" s="186" t="s">
        <v>136</v>
      </c>
      <c r="E174" s="214" t="s">
        <v>5</v>
      </c>
      <c r="F174" s="215" t="s">
        <v>138</v>
      </c>
      <c r="H174" s="216">
        <v>150</v>
      </c>
      <c r="I174" s="199"/>
      <c r="L174" s="194"/>
      <c r="M174" s="200"/>
      <c r="N174" s="201"/>
      <c r="O174" s="201"/>
      <c r="P174" s="201"/>
      <c r="Q174" s="201"/>
      <c r="R174" s="201"/>
      <c r="S174" s="201"/>
      <c r="T174" s="202"/>
      <c r="AT174" s="203" t="s">
        <v>136</v>
      </c>
      <c r="AU174" s="203" t="s">
        <v>76</v>
      </c>
      <c r="AV174" s="12" t="s">
        <v>82</v>
      </c>
      <c r="AW174" s="12" t="s">
        <v>31</v>
      </c>
      <c r="AX174" s="12" t="s">
        <v>72</v>
      </c>
      <c r="AY174" s="203" t="s">
        <v>127</v>
      </c>
    </row>
    <row r="175" spans="2:63" s="10" customFormat="1" ht="29.85" customHeight="1">
      <c r="B175" s="158"/>
      <c r="D175" s="169" t="s">
        <v>66</v>
      </c>
      <c r="E175" s="170" t="s">
        <v>76</v>
      </c>
      <c r="F175" s="170" t="s">
        <v>270</v>
      </c>
      <c r="I175" s="161"/>
      <c r="J175" s="171">
        <f>BK175</f>
        <v>0</v>
      </c>
      <c r="L175" s="158"/>
      <c r="M175" s="163"/>
      <c r="N175" s="164"/>
      <c r="O175" s="164"/>
      <c r="P175" s="165">
        <f>SUM(P176:P183)</f>
        <v>0</v>
      </c>
      <c r="Q175" s="164"/>
      <c r="R175" s="165">
        <f>SUM(R176:R183)</f>
        <v>13.312000000000001</v>
      </c>
      <c r="S175" s="164"/>
      <c r="T175" s="166">
        <f>SUM(T176:T183)</f>
        <v>0</v>
      </c>
      <c r="AR175" s="159" t="s">
        <v>72</v>
      </c>
      <c r="AT175" s="167" t="s">
        <v>66</v>
      </c>
      <c r="AU175" s="167" t="s">
        <v>72</v>
      </c>
      <c r="AY175" s="159" t="s">
        <v>127</v>
      </c>
      <c r="BK175" s="168">
        <f>SUM(BK176:BK183)</f>
        <v>0</v>
      </c>
    </row>
    <row r="176" spans="2:65" s="1" customFormat="1" ht="22.5" customHeight="1">
      <c r="B176" s="172"/>
      <c r="C176" s="173" t="s">
        <v>271</v>
      </c>
      <c r="D176" s="173" t="s">
        <v>130</v>
      </c>
      <c r="E176" s="174" t="s">
        <v>272</v>
      </c>
      <c r="F176" s="175" t="s">
        <v>273</v>
      </c>
      <c r="G176" s="176" t="s">
        <v>163</v>
      </c>
      <c r="H176" s="177">
        <v>24</v>
      </c>
      <c r="I176" s="178"/>
      <c r="J176" s="179">
        <f>ROUND(I176*H176,2)</f>
        <v>0</v>
      </c>
      <c r="K176" s="175" t="s">
        <v>134</v>
      </c>
      <c r="L176" s="39"/>
      <c r="M176" s="180" t="s">
        <v>5</v>
      </c>
      <c r="N176" s="181" t="s">
        <v>38</v>
      </c>
      <c r="O176" s="40"/>
      <c r="P176" s="182">
        <f>O176*H176</f>
        <v>0</v>
      </c>
      <c r="Q176" s="182">
        <v>0.108</v>
      </c>
      <c r="R176" s="182">
        <f>Q176*H176</f>
        <v>2.592</v>
      </c>
      <c r="S176" s="182">
        <v>0</v>
      </c>
      <c r="T176" s="183">
        <f>S176*H176</f>
        <v>0</v>
      </c>
      <c r="AR176" s="23" t="s">
        <v>82</v>
      </c>
      <c r="AT176" s="23" t="s">
        <v>130</v>
      </c>
      <c r="AU176" s="23" t="s">
        <v>76</v>
      </c>
      <c r="AY176" s="23" t="s">
        <v>127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23" t="s">
        <v>72</v>
      </c>
      <c r="BK176" s="184">
        <f>ROUND(I176*H176,2)</f>
        <v>0</v>
      </c>
      <c r="BL176" s="23" t="s">
        <v>82</v>
      </c>
      <c r="BM176" s="23" t="s">
        <v>274</v>
      </c>
    </row>
    <row r="177" spans="2:51" s="13" customFormat="1" ht="13.5">
      <c r="B177" s="217"/>
      <c r="D177" s="186" t="s">
        <v>136</v>
      </c>
      <c r="E177" s="218" t="s">
        <v>5</v>
      </c>
      <c r="F177" s="219" t="s">
        <v>170</v>
      </c>
      <c r="H177" s="220" t="s">
        <v>5</v>
      </c>
      <c r="I177" s="221"/>
      <c r="L177" s="217"/>
      <c r="M177" s="222"/>
      <c r="N177" s="223"/>
      <c r="O177" s="223"/>
      <c r="P177" s="223"/>
      <c r="Q177" s="223"/>
      <c r="R177" s="223"/>
      <c r="S177" s="223"/>
      <c r="T177" s="224"/>
      <c r="AT177" s="220" t="s">
        <v>136</v>
      </c>
      <c r="AU177" s="220" t="s">
        <v>76</v>
      </c>
      <c r="AV177" s="13" t="s">
        <v>72</v>
      </c>
      <c r="AW177" s="13" t="s">
        <v>31</v>
      </c>
      <c r="AX177" s="13" t="s">
        <v>67</v>
      </c>
      <c r="AY177" s="220" t="s">
        <v>127</v>
      </c>
    </row>
    <row r="178" spans="2:51" s="11" customFormat="1" ht="13.5">
      <c r="B178" s="185"/>
      <c r="D178" s="186" t="s">
        <v>136</v>
      </c>
      <c r="E178" s="187" t="s">
        <v>5</v>
      </c>
      <c r="F178" s="188" t="s">
        <v>275</v>
      </c>
      <c r="H178" s="189">
        <v>18</v>
      </c>
      <c r="I178" s="190"/>
      <c r="L178" s="185"/>
      <c r="M178" s="191"/>
      <c r="N178" s="192"/>
      <c r="O178" s="192"/>
      <c r="P178" s="192"/>
      <c r="Q178" s="192"/>
      <c r="R178" s="192"/>
      <c r="S178" s="192"/>
      <c r="T178" s="193"/>
      <c r="AT178" s="187" t="s">
        <v>136</v>
      </c>
      <c r="AU178" s="187" t="s">
        <v>76</v>
      </c>
      <c r="AV178" s="11" t="s">
        <v>76</v>
      </c>
      <c r="AW178" s="11" t="s">
        <v>31</v>
      </c>
      <c r="AX178" s="11" t="s">
        <v>67</v>
      </c>
      <c r="AY178" s="187" t="s">
        <v>127</v>
      </c>
    </row>
    <row r="179" spans="2:51" s="11" customFormat="1" ht="13.5">
      <c r="B179" s="185"/>
      <c r="D179" s="186" t="s">
        <v>136</v>
      </c>
      <c r="E179" s="187" t="s">
        <v>5</v>
      </c>
      <c r="F179" s="188" t="s">
        <v>276</v>
      </c>
      <c r="H179" s="189">
        <v>6</v>
      </c>
      <c r="I179" s="190"/>
      <c r="L179" s="185"/>
      <c r="M179" s="191"/>
      <c r="N179" s="192"/>
      <c r="O179" s="192"/>
      <c r="P179" s="192"/>
      <c r="Q179" s="192"/>
      <c r="R179" s="192"/>
      <c r="S179" s="192"/>
      <c r="T179" s="193"/>
      <c r="AT179" s="187" t="s">
        <v>136</v>
      </c>
      <c r="AU179" s="187" t="s">
        <v>76</v>
      </c>
      <c r="AV179" s="11" t="s">
        <v>76</v>
      </c>
      <c r="AW179" s="11" t="s">
        <v>31</v>
      </c>
      <c r="AX179" s="11" t="s">
        <v>67</v>
      </c>
      <c r="AY179" s="187" t="s">
        <v>127</v>
      </c>
    </row>
    <row r="180" spans="2:51" s="12" customFormat="1" ht="13.5">
      <c r="B180" s="194"/>
      <c r="D180" s="195" t="s">
        <v>136</v>
      </c>
      <c r="E180" s="196" t="s">
        <v>5</v>
      </c>
      <c r="F180" s="197" t="s">
        <v>138</v>
      </c>
      <c r="H180" s="198">
        <v>24</v>
      </c>
      <c r="I180" s="199"/>
      <c r="L180" s="194"/>
      <c r="M180" s="200"/>
      <c r="N180" s="201"/>
      <c r="O180" s="201"/>
      <c r="P180" s="201"/>
      <c r="Q180" s="201"/>
      <c r="R180" s="201"/>
      <c r="S180" s="201"/>
      <c r="T180" s="202"/>
      <c r="AT180" s="203" t="s">
        <v>136</v>
      </c>
      <c r="AU180" s="203" t="s">
        <v>76</v>
      </c>
      <c r="AV180" s="12" t="s">
        <v>82</v>
      </c>
      <c r="AW180" s="12" t="s">
        <v>31</v>
      </c>
      <c r="AX180" s="12" t="s">
        <v>72</v>
      </c>
      <c r="AY180" s="203" t="s">
        <v>127</v>
      </c>
    </row>
    <row r="181" spans="2:65" s="1" customFormat="1" ht="22.5" customHeight="1">
      <c r="B181" s="172"/>
      <c r="C181" s="204" t="s">
        <v>277</v>
      </c>
      <c r="D181" s="204" t="s">
        <v>145</v>
      </c>
      <c r="E181" s="205" t="s">
        <v>278</v>
      </c>
      <c r="F181" s="206" t="s">
        <v>279</v>
      </c>
      <c r="G181" s="207" t="s">
        <v>280</v>
      </c>
      <c r="H181" s="208">
        <v>3</v>
      </c>
      <c r="I181" s="209"/>
      <c r="J181" s="210">
        <f>ROUND(I181*H181,2)</f>
        <v>0</v>
      </c>
      <c r="K181" s="206" t="s">
        <v>134</v>
      </c>
      <c r="L181" s="211"/>
      <c r="M181" s="212" t="s">
        <v>5</v>
      </c>
      <c r="N181" s="213" t="s">
        <v>38</v>
      </c>
      <c r="O181" s="40"/>
      <c r="P181" s="182">
        <f>O181*H181</f>
        <v>0</v>
      </c>
      <c r="Q181" s="182">
        <v>2.7</v>
      </c>
      <c r="R181" s="182">
        <f>Q181*H181</f>
        <v>8.100000000000001</v>
      </c>
      <c r="S181" s="182">
        <v>0</v>
      </c>
      <c r="T181" s="183">
        <f>S181*H181</f>
        <v>0</v>
      </c>
      <c r="AR181" s="23" t="s">
        <v>149</v>
      </c>
      <c r="AT181" s="23" t="s">
        <v>145</v>
      </c>
      <c r="AU181" s="23" t="s">
        <v>76</v>
      </c>
      <c r="AY181" s="23" t="s">
        <v>127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23" t="s">
        <v>72</v>
      </c>
      <c r="BK181" s="184">
        <f>ROUND(I181*H181,2)</f>
        <v>0</v>
      </c>
      <c r="BL181" s="23" t="s">
        <v>82</v>
      </c>
      <c r="BM181" s="23" t="s">
        <v>281</v>
      </c>
    </row>
    <row r="182" spans="2:65" s="1" customFormat="1" ht="22.5" customHeight="1">
      <c r="B182" s="172"/>
      <c r="C182" s="204" t="s">
        <v>282</v>
      </c>
      <c r="D182" s="204" t="s">
        <v>145</v>
      </c>
      <c r="E182" s="205" t="s">
        <v>283</v>
      </c>
      <c r="F182" s="206" t="s">
        <v>284</v>
      </c>
      <c r="G182" s="207" t="s">
        <v>280</v>
      </c>
      <c r="H182" s="208">
        <v>2</v>
      </c>
      <c r="I182" s="209"/>
      <c r="J182" s="210">
        <f>ROUND(I182*H182,2)</f>
        <v>0</v>
      </c>
      <c r="K182" s="206" t="s">
        <v>134</v>
      </c>
      <c r="L182" s="211"/>
      <c r="M182" s="212" t="s">
        <v>5</v>
      </c>
      <c r="N182" s="213" t="s">
        <v>38</v>
      </c>
      <c r="O182" s="40"/>
      <c r="P182" s="182">
        <f>O182*H182</f>
        <v>0</v>
      </c>
      <c r="Q182" s="182">
        <v>1.31</v>
      </c>
      <c r="R182" s="182">
        <f>Q182*H182</f>
        <v>2.62</v>
      </c>
      <c r="S182" s="182">
        <v>0</v>
      </c>
      <c r="T182" s="183">
        <f>S182*H182</f>
        <v>0</v>
      </c>
      <c r="AR182" s="23" t="s">
        <v>149</v>
      </c>
      <c r="AT182" s="23" t="s">
        <v>145</v>
      </c>
      <c r="AU182" s="23" t="s">
        <v>76</v>
      </c>
      <c r="AY182" s="23" t="s">
        <v>127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3" t="s">
        <v>72</v>
      </c>
      <c r="BK182" s="184">
        <f>ROUND(I182*H182,2)</f>
        <v>0</v>
      </c>
      <c r="BL182" s="23" t="s">
        <v>82</v>
      </c>
      <c r="BM182" s="23" t="s">
        <v>285</v>
      </c>
    </row>
    <row r="183" spans="2:47" s="1" customFormat="1" ht="27">
      <c r="B183" s="39"/>
      <c r="D183" s="186" t="s">
        <v>286</v>
      </c>
      <c r="F183" s="227" t="s">
        <v>287</v>
      </c>
      <c r="I183" s="228"/>
      <c r="L183" s="39"/>
      <c r="M183" s="229"/>
      <c r="N183" s="40"/>
      <c r="O183" s="40"/>
      <c r="P183" s="40"/>
      <c r="Q183" s="40"/>
      <c r="R183" s="40"/>
      <c r="S183" s="40"/>
      <c r="T183" s="68"/>
      <c r="AT183" s="23" t="s">
        <v>286</v>
      </c>
      <c r="AU183" s="23" t="s">
        <v>76</v>
      </c>
    </row>
    <row r="184" spans="2:63" s="10" customFormat="1" ht="29.85" customHeight="1">
      <c r="B184" s="158"/>
      <c r="D184" s="169" t="s">
        <v>66</v>
      </c>
      <c r="E184" s="170" t="s">
        <v>288</v>
      </c>
      <c r="F184" s="170" t="s">
        <v>289</v>
      </c>
      <c r="I184" s="161"/>
      <c r="J184" s="171">
        <f>BK184</f>
        <v>0</v>
      </c>
      <c r="L184" s="158"/>
      <c r="M184" s="163"/>
      <c r="N184" s="164"/>
      <c r="O184" s="164"/>
      <c r="P184" s="165">
        <f>SUM(P185:P187)</f>
        <v>0</v>
      </c>
      <c r="Q184" s="164"/>
      <c r="R184" s="165">
        <f>SUM(R185:R187)</f>
        <v>0</v>
      </c>
      <c r="S184" s="164"/>
      <c r="T184" s="166">
        <f>SUM(T185:T187)</f>
        <v>0</v>
      </c>
      <c r="AR184" s="159" t="s">
        <v>72</v>
      </c>
      <c r="AT184" s="167" t="s">
        <v>66</v>
      </c>
      <c r="AU184" s="167" t="s">
        <v>72</v>
      </c>
      <c r="AY184" s="159" t="s">
        <v>127</v>
      </c>
      <c r="BK184" s="168">
        <f>SUM(BK185:BK187)</f>
        <v>0</v>
      </c>
    </row>
    <row r="185" spans="2:65" s="1" customFormat="1" ht="22.5" customHeight="1">
      <c r="B185" s="172"/>
      <c r="C185" s="204" t="s">
        <v>290</v>
      </c>
      <c r="D185" s="204" t="s">
        <v>145</v>
      </c>
      <c r="E185" s="205" t="s">
        <v>291</v>
      </c>
      <c r="F185" s="206" t="s">
        <v>292</v>
      </c>
      <c r="G185" s="207" t="s">
        <v>189</v>
      </c>
      <c r="H185" s="208">
        <v>20</v>
      </c>
      <c r="I185" s="209"/>
      <c r="J185" s="210">
        <f>ROUND(I185*H185,2)</f>
        <v>0</v>
      </c>
      <c r="K185" s="206" t="s">
        <v>5</v>
      </c>
      <c r="L185" s="211"/>
      <c r="M185" s="212" t="s">
        <v>5</v>
      </c>
      <c r="N185" s="213" t="s">
        <v>38</v>
      </c>
      <c r="O185" s="40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AR185" s="23" t="s">
        <v>149</v>
      </c>
      <c r="AT185" s="23" t="s">
        <v>145</v>
      </c>
      <c r="AU185" s="23" t="s">
        <v>76</v>
      </c>
      <c r="AY185" s="23" t="s">
        <v>127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23" t="s">
        <v>72</v>
      </c>
      <c r="BK185" s="184">
        <f>ROUND(I185*H185,2)</f>
        <v>0</v>
      </c>
      <c r="BL185" s="23" t="s">
        <v>82</v>
      </c>
      <c r="BM185" s="23" t="s">
        <v>293</v>
      </c>
    </row>
    <row r="186" spans="2:65" s="1" customFormat="1" ht="22.5" customHeight="1">
      <c r="B186" s="172"/>
      <c r="C186" s="204" t="s">
        <v>294</v>
      </c>
      <c r="D186" s="204" t="s">
        <v>145</v>
      </c>
      <c r="E186" s="205" t="s">
        <v>295</v>
      </c>
      <c r="F186" s="206" t="s">
        <v>296</v>
      </c>
      <c r="G186" s="207" t="s">
        <v>189</v>
      </c>
      <c r="H186" s="208">
        <v>8</v>
      </c>
      <c r="I186" s="209"/>
      <c r="J186" s="210">
        <f>ROUND(I186*H186,2)</f>
        <v>0</v>
      </c>
      <c r="K186" s="206" t="s">
        <v>5</v>
      </c>
      <c r="L186" s="211"/>
      <c r="M186" s="212" t="s">
        <v>5</v>
      </c>
      <c r="N186" s="213" t="s">
        <v>38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3" t="s">
        <v>149</v>
      </c>
      <c r="AT186" s="23" t="s">
        <v>145</v>
      </c>
      <c r="AU186" s="23" t="s">
        <v>76</v>
      </c>
      <c r="AY186" s="23" t="s">
        <v>127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3" t="s">
        <v>72</v>
      </c>
      <c r="BK186" s="184">
        <f>ROUND(I186*H186,2)</f>
        <v>0</v>
      </c>
      <c r="BL186" s="23" t="s">
        <v>82</v>
      </c>
      <c r="BM186" s="23" t="s">
        <v>297</v>
      </c>
    </row>
    <row r="187" spans="2:65" s="1" customFormat="1" ht="22.5" customHeight="1">
      <c r="B187" s="172"/>
      <c r="C187" s="204" t="s">
        <v>298</v>
      </c>
      <c r="D187" s="204" t="s">
        <v>145</v>
      </c>
      <c r="E187" s="205" t="s">
        <v>299</v>
      </c>
      <c r="F187" s="206" t="s">
        <v>300</v>
      </c>
      <c r="G187" s="207" t="s">
        <v>189</v>
      </c>
      <c r="H187" s="208">
        <v>20</v>
      </c>
      <c r="I187" s="209"/>
      <c r="J187" s="210">
        <f>ROUND(I187*H187,2)</f>
        <v>0</v>
      </c>
      <c r="K187" s="206" t="s">
        <v>5</v>
      </c>
      <c r="L187" s="211"/>
      <c r="M187" s="212" t="s">
        <v>5</v>
      </c>
      <c r="N187" s="213" t="s">
        <v>38</v>
      </c>
      <c r="O187" s="40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AR187" s="23" t="s">
        <v>149</v>
      </c>
      <c r="AT187" s="23" t="s">
        <v>145</v>
      </c>
      <c r="AU187" s="23" t="s">
        <v>76</v>
      </c>
      <c r="AY187" s="23" t="s">
        <v>127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23" t="s">
        <v>72</v>
      </c>
      <c r="BK187" s="184">
        <f>ROUND(I187*H187,2)</f>
        <v>0</v>
      </c>
      <c r="BL187" s="23" t="s">
        <v>82</v>
      </c>
      <c r="BM187" s="23" t="s">
        <v>301</v>
      </c>
    </row>
    <row r="188" spans="2:63" s="10" customFormat="1" ht="29.85" customHeight="1">
      <c r="B188" s="158"/>
      <c r="D188" s="169" t="s">
        <v>66</v>
      </c>
      <c r="E188" s="170" t="s">
        <v>85</v>
      </c>
      <c r="F188" s="170" t="s">
        <v>302</v>
      </c>
      <c r="I188" s="161"/>
      <c r="J188" s="171">
        <f>BK188</f>
        <v>0</v>
      </c>
      <c r="L188" s="158"/>
      <c r="M188" s="163"/>
      <c r="N188" s="164"/>
      <c r="O188" s="164"/>
      <c r="P188" s="165">
        <f>P189+SUM(P190:P244)</f>
        <v>0</v>
      </c>
      <c r="Q188" s="164"/>
      <c r="R188" s="165">
        <f>R189+SUM(R190:R244)</f>
        <v>19.046580000000002</v>
      </c>
      <c r="S188" s="164"/>
      <c r="T188" s="166">
        <f>T189+SUM(T190:T244)</f>
        <v>0</v>
      </c>
      <c r="AR188" s="159" t="s">
        <v>72</v>
      </c>
      <c r="AT188" s="167" t="s">
        <v>66</v>
      </c>
      <c r="AU188" s="167" t="s">
        <v>72</v>
      </c>
      <c r="AY188" s="159" t="s">
        <v>127</v>
      </c>
      <c r="BK188" s="168">
        <f>BK189+SUM(BK190:BK244)</f>
        <v>0</v>
      </c>
    </row>
    <row r="189" spans="2:65" s="1" customFormat="1" ht="31.5" customHeight="1">
      <c r="B189" s="172"/>
      <c r="C189" s="173" t="s">
        <v>303</v>
      </c>
      <c r="D189" s="173" t="s">
        <v>130</v>
      </c>
      <c r="E189" s="174" t="s">
        <v>304</v>
      </c>
      <c r="F189" s="175" t="s">
        <v>305</v>
      </c>
      <c r="G189" s="176" t="s">
        <v>163</v>
      </c>
      <c r="H189" s="177">
        <v>30</v>
      </c>
      <c r="I189" s="178"/>
      <c r="J189" s="179">
        <f>ROUND(I189*H189,2)</f>
        <v>0</v>
      </c>
      <c r="K189" s="175" t="s">
        <v>134</v>
      </c>
      <c r="L189" s="39"/>
      <c r="M189" s="180" t="s">
        <v>5</v>
      </c>
      <c r="N189" s="181" t="s">
        <v>38</v>
      </c>
      <c r="O189" s="40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AR189" s="23" t="s">
        <v>82</v>
      </c>
      <c r="AT189" s="23" t="s">
        <v>130</v>
      </c>
      <c r="AU189" s="23" t="s">
        <v>76</v>
      </c>
      <c r="AY189" s="23" t="s">
        <v>127</v>
      </c>
      <c r="BE189" s="184">
        <f>IF(N189="základní",J189,0)</f>
        <v>0</v>
      </c>
      <c r="BF189" s="184">
        <f>IF(N189="snížená",J189,0)</f>
        <v>0</v>
      </c>
      <c r="BG189" s="184">
        <f>IF(N189="zákl. přenesená",J189,0)</f>
        <v>0</v>
      </c>
      <c r="BH189" s="184">
        <f>IF(N189="sníž. přenesená",J189,0)</f>
        <v>0</v>
      </c>
      <c r="BI189" s="184">
        <f>IF(N189="nulová",J189,0)</f>
        <v>0</v>
      </c>
      <c r="BJ189" s="23" t="s">
        <v>72</v>
      </c>
      <c r="BK189" s="184">
        <f>ROUND(I189*H189,2)</f>
        <v>0</v>
      </c>
      <c r="BL189" s="23" t="s">
        <v>82</v>
      </c>
      <c r="BM189" s="23" t="s">
        <v>306</v>
      </c>
    </row>
    <row r="190" spans="2:51" s="13" customFormat="1" ht="13.5">
      <c r="B190" s="217"/>
      <c r="D190" s="186" t="s">
        <v>136</v>
      </c>
      <c r="E190" s="218" t="s">
        <v>5</v>
      </c>
      <c r="F190" s="219" t="s">
        <v>307</v>
      </c>
      <c r="H190" s="220" t="s">
        <v>5</v>
      </c>
      <c r="I190" s="221"/>
      <c r="L190" s="217"/>
      <c r="M190" s="222"/>
      <c r="N190" s="223"/>
      <c r="O190" s="223"/>
      <c r="P190" s="223"/>
      <c r="Q190" s="223"/>
      <c r="R190" s="223"/>
      <c r="S190" s="223"/>
      <c r="T190" s="224"/>
      <c r="AT190" s="220" t="s">
        <v>136</v>
      </c>
      <c r="AU190" s="220" t="s">
        <v>76</v>
      </c>
      <c r="AV190" s="13" t="s">
        <v>72</v>
      </c>
      <c r="AW190" s="13" t="s">
        <v>31</v>
      </c>
      <c r="AX190" s="13" t="s">
        <v>67</v>
      </c>
      <c r="AY190" s="220" t="s">
        <v>127</v>
      </c>
    </row>
    <row r="191" spans="2:51" s="11" customFormat="1" ht="13.5">
      <c r="B191" s="185"/>
      <c r="D191" s="186" t="s">
        <v>136</v>
      </c>
      <c r="E191" s="187" t="s">
        <v>5</v>
      </c>
      <c r="F191" s="188" t="s">
        <v>308</v>
      </c>
      <c r="H191" s="189">
        <v>30</v>
      </c>
      <c r="I191" s="190"/>
      <c r="L191" s="185"/>
      <c r="M191" s="191"/>
      <c r="N191" s="192"/>
      <c r="O191" s="192"/>
      <c r="P191" s="192"/>
      <c r="Q191" s="192"/>
      <c r="R191" s="192"/>
      <c r="S191" s="192"/>
      <c r="T191" s="193"/>
      <c r="AT191" s="187" t="s">
        <v>136</v>
      </c>
      <c r="AU191" s="187" t="s">
        <v>76</v>
      </c>
      <c r="AV191" s="11" t="s">
        <v>76</v>
      </c>
      <c r="AW191" s="11" t="s">
        <v>31</v>
      </c>
      <c r="AX191" s="11" t="s">
        <v>67</v>
      </c>
      <c r="AY191" s="187" t="s">
        <v>127</v>
      </c>
    </row>
    <row r="192" spans="2:51" s="12" customFormat="1" ht="13.5">
      <c r="B192" s="194"/>
      <c r="D192" s="195" t="s">
        <v>136</v>
      </c>
      <c r="E192" s="196" t="s">
        <v>5</v>
      </c>
      <c r="F192" s="197" t="s">
        <v>138</v>
      </c>
      <c r="H192" s="198">
        <v>30</v>
      </c>
      <c r="I192" s="199"/>
      <c r="L192" s="194"/>
      <c r="M192" s="200"/>
      <c r="N192" s="201"/>
      <c r="O192" s="201"/>
      <c r="P192" s="201"/>
      <c r="Q192" s="201"/>
      <c r="R192" s="201"/>
      <c r="S192" s="201"/>
      <c r="T192" s="202"/>
      <c r="AT192" s="203" t="s">
        <v>136</v>
      </c>
      <c r="AU192" s="203" t="s">
        <v>76</v>
      </c>
      <c r="AV192" s="12" t="s">
        <v>82</v>
      </c>
      <c r="AW192" s="12" t="s">
        <v>31</v>
      </c>
      <c r="AX192" s="12" t="s">
        <v>72</v>
      </c>
      <c r="AY192" s="203" t="s">
        <v>127</v>
      </c>
    </row>
    <row r="193" spans="2:65" s="1" customFormat="1" ht="22.5" customHeight="1">
      <c r="B193" s="172"/>
      <c r="C193" s="173" t="s">
        <v>309</v>
      </c>
      <c r="D193" s="173" t="s">
        <v>130</v>
      </c>
      <c r="E193" s="174" t="s">
        <v>310</v>
      </c>
      <c r="F193" s="175" t="s">
        <v>311</v>
      </c>
      <c r="G193" s="176" t="s">
        <v>163</v>
      </c>
      <c r="H193" s="177">
        <v>67</v>
      </c>
      <c r="I193" s="178"/>
      <c r="J193" s="179">
        <f>ROUND(I193*H193,2)</f>
        <v>0</v>
      </c>
      <c r="K193" s="175" t="s">
        <v>134</v>
      </c>
      <c r="L193" s="39"/>
      <c r="M193" s="180" t="s">
        <v>5</v>
      </c>
      <c r="N193" s="181" t="s">
        <v>38</v>
      </c>
      <c r="O193" s="40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AR193" s="23" t="s">
        <v>82</v>
      </c>
      <c r="AT193" s="23" t="s">
        <v>130</v>
      </c>
      <c r="AU193" s="23" t="s">
        <v>76</v>
      </c>
      <c r="AY193" s="23" t="s">
        <v>127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23" t="s">
        <v>72</v>
      </c>
      <c r="BK193" s="184">
        <f>ROUND(I193*H193,2)</f>
        <v>0</v>
      </c>
      <c r="BL193" s="23" t="s">
        <v>82</v>
      </c>
      <c r="BM193" s="23" t="s">
        <v>312</v>
      </c>
    </row>
    <row r="194" spans="2:51" s="13" customFormat="1" ht="13.5">
      <c r="B194" s="217"/>
      <c r="D194" s="186" t="s">
        <v>136</v>
      </c>
      <c r="E194" s="218" t="s">
        <v>5</v>
      </c>
      <c r="F194" s="219" t="s">
        <v>313</v>
      </c>
      <c r="H194" s="220" t="s">
        <v>5</v>
      </c>
      <c r="I194" s="221"/>
      <c r="L194" s="217"/>
      <c r="M194" s="222"/>
      <c r="N194" s="223"/>
      <c r="O194" s="223"/>
      <c r="P194" s="223"/>
      <c r="Q194" s="223"/>
      <c r="R194" s="223"/>
      <c r="S194" s="223"/>
      <c r="T194" s="224"/>
      <c r="AT194" s="220" t="s">
        <v>136</v>
      </c>
      <c r="AU194" s="220" t="s">
        <v>76</v>
      </c>
      <c r="AV194" s="13" t="s">
        <v>72</v>
      </c>
      <c r="AW194" s="13" t="s">
        <v>31</v>
      </c>
      <c r="AX194" s="13" t="s">
        <v>67</v>
      </c>
      <c r="AY194" s="220" t="s">
        <v>127</v>
      </c>
    </row>
    <row r="195" spans="2:51" s="13" customFormat="1" ht="13.5">
      <c r="B195" s="217"/>
      <c r="D195" s="186" t="s">
        <v>136</v>
      </c>
      <c r="E195" s="218" t="s">
        <v>5</v>
      </c>
      <c r="F195" s="219" t="s">
        <v>314</v>
      </c>
      <c r="H195" s="220" t="s">
        <v>5</v>
      </c>
      <c r="I195" s="221"/>
      <c r="L195" s="217"/>
      <c r="M195" s="222"/>
      <c r="N195" s="223"/>
      <c r="O195" s="223"/>
      <c r="P195" s="223"/>
      <c r="Q195" s="223"/>
      <c r="R195" s="223"/>
      <c r="S195" s="223"/>
      <c r="T195" s="224"/>
      <c r="AT195" s="220" t="s">
        <v>136</v>
      </c>
      <c r="AU195" s="220" t="s">
        <v>76</v>
      </c>
      <c r="AV195" s="13" t="s">
        <v>72</v>
      </c>
      <c r="AW195" s="13" t="s">
        <v>31</v>
      </c>
      <c r="AX195" s="13" t="s">
        <v>67</v>
      </c>
      <c r="AY195" s="220" t="s">
        <v>127</v>
      </c>
    </row>
    <row r="196" spans="2:51" s="11" customFormat="1" ht="13.5">
      <c r="B196" s="185"/>
      <c r="D196" s="186" t="s">
        <v>136</v>
      </c>
      <c r="E196" s="187" t="s">
        <v>5</v>
      </c>
      <c r="F196" s="188" t="s">
        <v>315</v>
      </c>
      <c r="H196" s="189">
        <v>15</v>
      </c>
      <c r="I196" s="190"/>
      <c r="L196" s="185"/>
      <c r="M196" s="191"/>
      <c r="N196" s="192"/>
      <c r="O196" s="192"/>
      <c r="P196" s="192"/>
      <c r="Q196" s="192"/>
      <c r="R196" s="192"/>
      <c r="S196" s="192"/>
      <c r="T196" s="193"/>
      <c r="AT196" s="187" t="s">
        <v>136</v>
      </c>
      <c r="AU196" s="187" t="s">
        <v>76</v>
      </c>
      <c r="AV196" s="11" t="s">
        <v>76</v>
      </c>
      <c r="AW196" s="11" t="s">
        <v>31</v>
      </c>
      <c r="AX196" s="11" t="s">
        <v>67</v>
      </c>
      <c r="AY196" s="187" t="s">
        <v>127</v>
      </c>
    </row>
    <row r="197" spans="2:51" s="13" customFormat="1" ht="13.5">
      <c r="B197" s="217"/>
      <c r="D197" s="186" t="s">
        <v>136</v>
      </c>
      <c r="E197" s="218" t="s">
        <v>5</v>
      </c>
      <c r="F197" s="219" t="s">
        <v>316</v>
      </c>
      <c r="H197" s="220" t="s">
        <v>5</v>
      </c>
      <c r="I197" s="221"/>
      <c r="L197" s="217"/>
      <c r="M197" s="222"/>
      <c r="N197" s="223"/>
      <c r="O197" s="223"/>
      <c r="P197" s="223"/>
      <c r="Q197" s="223"/>
      <c r="R197" s="223"/>
      <c r="S197" s="223"/>
      <c r="T197" s="224"/>
      <c r="AT197" s="220" t="s">
        <v>136</v>
      </c>
      <c r="AU197" s="220" t="s">
        <v>76</v>
      </c>
      <c r="AV197" s="13" t="s">
        <v>72</v>
      </c>
      <c r="AW197" s="13" t="s">
        <v>31</v>
      </c>
      <c r="AX197" s="13" t="s">
        <v>67</v>
      </c>
      <c r="AY197" s="220" t="s">
        <v>127</v>
      </c>
    </row>
    <row r="198" spans="2:51" s="11" customFormat="1" ht="13.5">
      <c r="B198" s="185"/>
      <c r="D198" s="186" t="s">
        <v>136</v>
      </c>
      <c r="E198" s="187" t="s">
        <v>5</v>
      </c>
      <c r="F198" s="188" t="s">
        <v>317</v>
      </c>
      <c r="H198" s="189">
        <v>22</v>
      </c>
      <c r="I198" s="190"/>
      <c r="L198" s="185"/>
      <c r="M198" s="191"/>
      <c r="N198" s="192"/>
      <c r="O198" s="192"/>
      <c r="P198" s="192"/>
      <c r="Q198" s="192"/>
      <c r="R198" s="192"/>
      <c r="S198" s="192"/>
      <c r="T198" s="193"/>
      <c r="AT198" s="187" t="s">
        <v>136</v>
      </c>
      <c r="AU198" s="187" t="s">
        <v>76</v>
      </c>
      <c r="AV198" s="11" t="s">
        <v>76</v>
      </c>
      <c r="AW198" s="11" t="s">
        <v>31</v>
      </c>
      <c r="AX198" s="11" t="s">
        <v>67</v>
      </c>
      <c r="AY198" s="187" t="s">
        <v>127</v>
      </c>
    </row>
    <row r="199" spans="2:51" s="13" customFormat="1" ht="13.5">
      <c r="B199" s="217"/>
      <c r="D199" s="186" t="s">
        <v>136</v>
      </c>
      <c r="E199" s="218" t="s">
        <v>5</v>
      </c>
      <c r="F199" s="219" t="s">
        <v>318</v>
      </c>
      <c r="H199" s="220" t="s">
        <v>5</v>
      </c>
      <c r="I199" s="221"/>
      <c r="L199" s="217"/>
      <c r="M199" s="222"/>
      <c r="N199" s="223"/>
      <c r="O199" s="223"/>
      <c r="P199" s="223"/>
      <c r="Q199" s="223"/>
      <c r="R199" s="223"/>
      <c r="S199" s="223"/>
      <c r="T199" s="224"/>
      <c r="AT199" s="220" t="s">
        <v>136</v>
      </c>
      <c r="AU199" s="220" t="s">
        <v>76</v>
      </c>
      <c r="AV199" s="13" t="s">
        <v>72</v>
      </c>
      <c r="AW199" s="13" t="s">
        <v>31</v>
      </c>
      <c r="AX199" s="13" t="s">
        <v>67</v>
      </c>
      <c r="AY199" s="220" t="s">
        <v>127</v>
      </c>
    </row>
    <row r="200" spans="2:51" s="11" customFormat="1" ht="13.5">
      <c r="B200" s="185"/>
      <c r="D200" s="186" t="s">
        <v>136</v>
      </c>
      <c r="E200" s="187" t="s">
        <v>5</v>
      </c>
      <c r="F200" s="188" t="s">
        <v>308</v>
      </c>
      <c r="H200" s="189">
        <v>30</v>
      </c>
      <c r="I200" s="190"/>
      <c r="L200" s="185"/>
      <c r="M200" s="191"/>
      <c r="N200" s="192"/>
      <c r="O200" s="192"/>
      <c r="P200" s="192"/>
      <c r="Q200" s="192"/>
      <c r="R200" s="192"/>
      <c r="S200" s="192"/>
      <c r="T200" s="193"/>
      <c r="AT200" s="187" t="s">
        <v>136</v>
      </c>
      <c r="AU200" s="187" t="s">
        <v>76</v>
      </c>
      <c r="AV200" s="11" t="s">
        <v>76</v>
      </c>
      <c r="AW200" s="11" t="s">
        <v>31</v>
      </c>
      <c r="AX200" s="11" t="s">
        <v>67</v>
      </c>
      <c r="AY200" s="187" t="s">
        <v>127</v>
      </c>
    </row>
    <row r="201" spans="2:51" s="12" customFormat="1" ht="13.5">
      <c r="B201" s="194"/>
      <c r="D201" s="195" t="s">
        <v>136</v>
      </c>
      <c r="E201" s="196" t="s">
        <v>5</v>
      </c>
      <c r="F201" s="197" t="s">
        <v>138</v>
      </c>
      <c r="H201" s="198">
        <v>67</v>
      </c>
      <c r="I201" s="199"/>
      <c r="L201" s="194"/>
      <c r="M201" s="200"/>
      <c r="N201" s="201"/>
      <c r="O201" s="201"/>
      <c r="P201" s="201"/>
      <c r="Q201" s="201"/>
      <c r="R201" s="201"/>
      <c r="S201" s="201"/>
      <c r="T201" s="202"/>
      <c r="AT201" s="203" t="s">
        <v>136</v>
      </c>
      <c r="AU201" s="203" t="s">
        <v>76</v>
      </c>
      <c r="AV201" s="12" t="s">
        <v>82</v>
      </c>
      <c r="AW201" s="12" t="s">
        <v>31</v>
      </c>
      <c r="AX201" s="12" t="s">
        <v>72</v>
      </c>
      <c r="AY201" s="203" t="s">
        <v>127</v>
      </c>
    </row>
    <row r="202" spans="2:65" s="1" customFormat="1" ht="22.5" customHeight="1">
      <c r="B202" s="172"/>
      <c r="C202" s="173" t="s">
        <v>319</v>
      </c>
      <c r="D202" s="173" t="s">
        <v>130</v>
      </c>
      <c r="E202" s="174" t="s">
        <v>320</v>
      </c>
      <c r="F202" s="175" t="s">
        <v>321</v>
      </c>
      <c r="G202" s="176" t="s">
        <v>163</v>
      </c>
      <c r="H202" s="177">
        <v>70</v>
      </c>
      <c r="I202" s="178"/>
      <c r="J202" s="179">
        <f>ROUND(I202*H202,2)</f>
        <v>0</v>
      </c>
      <c r="K202" s="175" t="s">
        <v>134</v>
      </c>
      <c r="L202" s="39"/>
      <c r="M202" s="180" t="s">
        <v>5</v>
      </c>
      <c r="N202" s="181" t="s">
        <v>38</v>
      </c>
      <c r="O202" s="40"/>
      <c r="P202" s="182">
        <f>O202*H202</f>
        <v>0</v>
      </c>
      <c r="Q202" s="182">
        <v>0</v>
      </c>
      <c r="R202" s="182">
        <f>Q202*H202</f>
        <v>0</v>
      </c>
      <c r="S202" s="182">
        <v>0</v>
      </c>
      <c r="T202" s="183">
        <f>S202*H202</f>
        <v>0</v>
      </c>
      <c r="AR202" s="23" t="s">
        <v>82</v>
      </c>
      <c r="AT202" s="23" t="s">
        <v>130</v>
      </c>
      <c r="AU202" s="23" t="s">
        <v>76</v>
      </c>
      <c r="AY202" s="23" t="s">
        <v>127</v>
      </c>
      <c r="BE202" s="184">
        <f>IF(N202="základní",J202,0)</f>
        <v>0</v>
      </c>
      <c r="BF202" s="184">
        <f>IF(N202="snížená",J202,0)</f>
        <v>0</v>
      </c>
      <c r="BG202" s="184">
        <f>IF(N202="zákl. přenesená",J202,0)</f>
        <v>0</v>
      </c>
      <c r="BH202" s="184">
        <f>IF(N202="sníž. přenesená",J202,0)</f>
        <v>0</v>
      </c>
      <c r="BI202" s="184">
        <f>IF(N202="nulová",J202,0)</f>
        <v>0</v>
      </c>
      <c r="BJ202" s="23" t="s">
        <v>72</v>
      </c>
      <c r="BK202" s="184">
        <f>ROUND(I202*H202,2)</f>
        <v>0</v>
      </c>
      <c r="BL202" s="23" t="s">
        <v>82</v>
      </c>
      <c r="BM202" s="23" t="s">
        <v>322</v>
      </c>
    </row>
    <row r="203" spans="2:51" s="13" customFormat="1" ht="13.5">
      <c r="B203" s="217"/>
      <c r="D203" s="186" t="s">
        <v>136</v>
      </c>
      <c r="E203" s="218" t="s">
        <v>5</v>
      </c>
      <c r="F203" s="219" t="s">
        <v>323</v>
      </c>
      <c r="H203" s="220" t="s">
        <v>5</v>
      </c>
      <c r="I203" s="221"/>
      <c r="L203" s="217"/>
      <c r="M203" s="222"/>
      <c r="N203" s="223"/>
      <c r="O203" s="223"/>
      <c r="P203" s="223"/>
      <c r="Q203" s="223"/>
      <c r="R203" s="223"/>
      <c r="S203" s="223"/>
      <c r="T203" s="224"/>
      <c r="AT203" s="220" t="s">
        <v>136</v>
      </c>
      <c r="AU203" s="220" t="s">
        <v>76</v>
      </c>
      <c r="AV203" s="13" t="s">
        <v>72</v>
      </c>
      <c r="AW203" s="13" t="s">
        <v>31</v>
      </c>
      <c r="AX203" s="13" t="s">
        <v>67</v>
      </c>
      <c r="AY203" s="220" t="s">
        <v>127</v>
      </c>
    </row>
    <row r="204" spans="2:51" s="11" customFormat="1" ht="13.5">
      <c r="B204" s="185"/>
      <c r="D204" s="186" t="s">
        <v>136</v>
      </c>
      <c r="E204" s="187" t="s">
        <v>5</v>
      </c>
      <c r="F204" s="188" t="s">
        <v>324</v>
      </c>
      <c r="H204" s="189">
        <v>70</v>
      </c>
      <c r="I204" s="190"/>
      <c r="L204" s="185"/>
      <c r="M204" s="191"/>
      <c r="N204" s="192"/>
      <c r="O204" s="192"/>
      <c r="P204" s="192"/>
      <c r="Q204" s="192"/>
      <c r="R204" s="192"/>
      <c r="S204" s="192"/>
      <c r="T204" s="193"/>
      <c r="AT204" s="187" t="s">
        <v>136</v>
      </c>
      <c r="AU204" s="187" t="s">
        <v>76</v>
      </c>
      <c r="AV204" s="11" t="s">
        <v>76</v>
      </c>
      <c r="AW204" s="11" t="s">
        <v>31</v>
      </c>
      <c r="AX204" s="11" t="s">
        <v>67</v>
      </c>
      <c r="AY204" s="187" t="s">
        <v>127</v>
      </c>
    </row>
    <row r="205" spans="2:51" s="12" customFormat="1" ht="13.5">
      <c r="B205" s="194"/>
      <c r="D205" s="195" t="s">
        <v>136</v>
      </c>
      <c r="E205" s="196" t="s">
        <v>5</v>
      </c>
      <c r="F205" s="197" t="s">
        <v>138</v>
      </c>
      <c r="H205" s="198">
        <v>70</v>
      </c>
      <c r="I205" s="199"/>
      <c r="L205" s="194"/>
      <c r="M205" s="200"/>
      <c r="N205" s="201"/>
      <c r="O205" s="201"/>
      <c r="P205" s="201"/>
      <c r="Q205" s="201"/>
      <c r="R205" s="201"/>
      <c r="S205" s="201"/>
      <c r="T205" s="202"/>
      <c r="AT205" s="203" t="s">
        <v>136</v>
      </c>
      <c r="AU205" s="203" t="s">
        <v>76</v>
      </c>
      <c r="AV205" s="12" t="s">
        <v>82</v>
      </c>
      <c r="AW205" s="12" t="s">
        <v>31</v>
      </c>
      <c r="AX205" s="12" t="s">
        <v>72</v>
      </c>
      <c r="AY205" s="203" t="s">
        <v>127</v>
      </c>
    </row>
    <row r="206" spans="2:65" s="1" customFormat="1" ht="31.5" customHeight="1">
      <c r="B206" s="172"/>
      <c r="C206" s="173" t="s">
        <v>325</v>
      </c>
      <c r="D206" s="173" t="s">
        <v>130</v>
      </c>
      <c r="E206" s="174" t="s">
        <v>326</v>
      </c>
      <c r="F206" s="175" t="s">
        <v>327</v>
      </c>
      <c r="G206" s="176" t="s">
        <v>163</v>
      </c>
      <c r="H206" s="177">
        <v>15</v>
      </c>
      <c r="I206" s="178"/>
      <c r="J206" s="179">
        <f>ROUND(I206*H206,2)</f>
        <v>0</v>
      </c>
      <c r="K206" s="175" t="s">
        <v>134</v>
      </c>
      <c r="L206" s="39"/>
      <c r="M206" s="180" t="s">
        <v>5</v>
      </c>
      <c r="N206" s="181" t="s">
        <v>38</v>
      </c>
      <c r="O206" s="40"/>
      <c r="P206" s="182">
        <f>O206*H206</f>
        <v>0</v>
      </c>
      <c r="Q206" s="182">
        <v>0</v>
      </c>
      <c r="R206" s="182">
        <f>Q206*H206</f>
        <v>0</v>
      </c>
      <c r="S206" s="182">
        <v>0</v>
      </c>
      <c r="T206" s="183">
        <f>S206*H206</f>
        <v>0</v>
      </c>
      <c r="AR206" s="23" t="s">
        <v>82</v>
      </c>
      <c r="AT206" s="23" t="s">
        <v>130</v>
      </c>
      <c r="AU206" s="23" t="s">
        <v>76</v>
      </c>
      <c r="AY206" s="23" t="s">
        <v>127</v>
      </c>
      <c r="BE206" s="184">
        <f>IF(N206="základní",J206,0)</f>
        <v>0</v>
      </c>
      <c r="BF206" s="184">
        <f>IF(N206="snížená",J206,0)</f>
        <v>0</v>
      </c>
      <c r="BG206" s="184">
        <f>IF(N206="zákl. přenesená",J206,0)</f>
        <v>0</v>
      </c>
      <c r="BH206" s="184">
        <f>IF(N206="sníž. přenesená",J206,0)</f>
        <v>0</v>
      </c>
      <c r="BI206" s="184">
        <f>IF(N206="nulová",J206,0)</f>
        <v>0</v>
      </c>
      <c r="BJ206" s="23" t="s">
        <v>72</v>
      </c>
      <c r="BK206" s="184">
        <f>ROUND(I206*H206,2)</f>
        <v>0</v>
      </c>
      <c r="BL206" s="23" t="s">
        <v>82</v>
      </c>
      <c r="BM206" s="23" t="s">
        <v>328</v>
      </c>
    </row>
    <row r="207" spans="2:51" s="13" customFormat="1" ht="13.5">
      <c r="B207" s="217"/>
      <c r="D207" s="186" t="s">
        <v>136</v>
      </c>
      <c r="E207" s="218" t="s">
        <v>5</v>
      </c>
      <c r="F207" s="219" t="s">
        <v>329</v>
      </c>
      <c r="H207" s="220" t="s">
        <v>5</v>
      </c>
      <c r="I207" s="221"/>
      <c r="L207" s="217"/>
      <c r="M207" s="222"/>
      <c r="N207" s="223"/>
      <c r="O207" s="223"/>
      <c r="P207" s="223"/>
      <c r="Q207" s="223"/>
      <c r="R207" s="223"/>
      <c r="S207" s="223"/>
      <c r="T207" s="224"/>
      <c r="AT207" s="220" t="s">
        <v>136</v>
      </c>
      <c r="AU207" s="220" t="s">
        <v>76</v>
      </c>
      <c r="AV207" s="13" t="s">
        <v>72</v>
      </c>
      <c r="AW207" s="13" t="s">
        <v>31</v>
      </c>
      <c r="AX207" s="13" t="s">
        <v>67</v>
      </c>
      <c r="AY207" s="220" t="s">
        <v>127</v>
      </c>
    </row>
    <row r="208" spans="2:51" s="13" customFormat="1" ht="13.5">
      <c r="B208" s="217"/>
      <c r="D208" s="186" t="s">
        <v>136</v>
      </c>
      <c r="E208" s="218" t="s">
        <v>5</v>
      </c>
      <c r="F208" s="219" t="s">
        <v>314</v>
      </c>
      <c r="H208" s="220" t="s">
        <v>5</v>
      </c>
      <c r="I208" s="221"/>
      <c r="L208" s="217"/>
      <c r="M208" s="222"/>
      <c r="N208" s="223"/>
      <c r="O208" s="223"/>
      <c r="P208" s="223"/>
      <c r="Q208" s="223"/>
      <c r="R208" s="223"/>
      <c r="S208" s="223"/>
      <c r="T208" s="224"/>
      <c r="AT208" s="220" t="s">
        <v>136</v>
      </c>
      <c r="AU208" s="220" t="s">
        <v>76</v>
      </c>
      <c r="AV208" s="13" t="s">
        <v>72</v>
      </c>
      <c r="AW208" s="13" t="s">
        <v>31</v>
      </c>
      <c r="AX208" s="13" t="s">
        <v>67</v>
      </c>
      <c r="AY208" s="220" t="s">
        <v>127</v>
      </c>
    </row>
    <row r="209" spans="2:51" s="11" customFormat="1" ht="13.5">
      <c r="B209" s="185"/>
      <c r="D209" s="186" t="s">
        <v>136</v>
      </c>
      <c r="E209" s="187" t="s">
        <v>5</v>
      </c>
      <c r="F209" s="188" t="s">
        <v>315</v>
      </c>
      <c r="H209" s="189">
        <v>15</v>
      </c>
      <c r="I209" s="190"/>
      <c r="L209" s="185"/>
      <c r="M209" s="191"/>
      <c r="N209" s="192"/>
      <c r="O209" s="192"/>
      <c r="P209" s="192"/>
      <c r="Q209" s="192"/>
      <c r="R209" s="192"/>
      <c r="S209" s="192"/>
      <c r="T209" s="193"/>
      <c r="AT209" s="187" t="s">
        <v>136</v>
      </c>
      <c r="AU209" s="187" t="s">
        <v>76</v>
      </c>
      <c r="AV209" s="11" t="s">
        <v>76</v>
      </c>
      <c r="AW209" s="11" t="s">
        <v>31</v>
      </c>
      <c r="AX209" s="11" t="s">
        <v>67</v>
      </c>
      <c r="AY209" s="187" t="s">
        <v>127</v>
      </c>
    </row>
    <row r="210" spans="2:51" s="12" customFormat="1" ht="13.5">
      <c r="B210" s="194"/>
      <c r="D210" s="195" t="s">
        <v>136</v>
      </c>
      <c r="E210" s="196" t="s">
        <v>5</v>
      </c>
      <c r="F210" s="197" t="s">
        <v>138</v>
      </c>
      <c r="H210" s="198">
        <v>15</v>
      </c>
      <c r="I210" s="199"/>
      <c r="L210" s="194"/>
      <c r="M210" s="200"/>
      <c r="N210" s="201"/>
      <c r="O210" s="201"/>
      <c r="P210" s="201"/>
      <c r="Q210" s="201"/>
      <c r="R210" s="201"/>
      <c r="S210" s="201"/>
      <c r="T210" s="202"/>
      <c r="AT210" s="203" t="s">
        <v>136</v>
      </c>
      <c r="AU210" s="203" t="s">
        <v>76</v>
      </c>
      <c r="AV210" s="12" t="s">
        <v>82</v>
      </c>
      <c r="AW210" s="12" t="s">
        <v>31</v>
      </c>
      <c r="AX210" s="12" t="s">
        <v>72</v>
      </c>
      <c r="AY210" s="203" t="s">
        <v>127</v>
      </c>
    </row>
    <row r="211" spans="2:65" s="1" customFormat="1" ht="31.5" customHeight="1">
      <c r="B211" s="172"/>
      <c r="C211" s="173" t="s">
        <v>330</v>
      </c>
      <c r="D211" s="173" t="s">
        <v>130</v>
      </c>
      <c r="E211" s="174" t="s">
        <v>331</v>
      </c>
      <c r="F211" s="175" t="s">
        <v>332</v>
      </c>
      <c r="G211" s="176" t="s">
        <v>163</v>
      </c>
      <c r="H211" s="177">
        <v>305</v>
      </c>
      <c r="I211" s="178"/>
      <c r="J211" s="179">
        <f>ROUND(I211*H211,2)</f>
        <v>0</v>
      </c>
      <c r="K211" s="175" t="s">
        <v>134</v>
      </c>
      <c r="L211" s="39"/>
      <c r="M211" s="180" t="s">
        <v>5</v>
      </c>
      <c r="N211" s="181" t="s">
        <v>38</v>
      </c>
      <c r="O211" s="40"/>
      <c r="P211" s="182">
        <f>O211*H211</f>
        <v>0</v>
      </c>
      <c r="Q211" s="182">
        <v>0</v>
      </c>
      <c r="R211" s="182">
        <f>Q211*H211</f>
        <v>0</v>
      </c>
      <c r="S211" s="182">
        <v>0</v>
      </c>
      <c r="T211" s="183">
        <f>S211*H211</f>
        <v>0</v>
      </c>
      <c r="AR211" s="23" t="s">
        <v>82</v>
      </c>
      <c r="AT211" s="23" t="s">
        <v>130</v>
      </c>
      <c r="AU211" s="23" t="s">
        <v>76</v>
      </c>
      <c r="AY211" s="23" t="s">
        <v>127</v>
      </c>
      <c r="BE211" s="184">
        <f>IF(N211="základní",J211,0)</f>
        <v>0</v>
      </c>
      <c r="BF211" s="184">
        <f>IF(N211="snížená",J211,0)</f>
        <v>0</v>
      </c>
      <c r="BG211" s="184">
        <f>IF(N211="zákl. přenesená",J211,0)</f>
        <v>0</v>
      </c>
      <c r="BH211" s="184">
        <f>IF(N211="sníž. přenesená",J211,0)</f>
        <v>0</v>
      </c>
      <c r="BI211" s="184">
        <f>IF(N211="nulová",J211,0)</f>
        <v>0</v>
      </c>
      <c r="BJ211" s="23" t="s">
        <v>72</v>
      </c>
      <c r="BK211" s="184">
        <f>ROUND(I211*H211,2)</f>
        <v>0</v>
      </c>
      <c r="BL211" s="23" t="s">
        <v>82</v>
      </c>
      <c r="BM211" s="23" t="s">
        <v>333</v>
      </c>
    </row>
    <row r="212" spans="2:51" s="13" customFormat="1" ht="13.5">
      <c r="B212" s="217"/>
      <c r="D212" s="186" t="s">
        <v>136</v>
      </c>
      <c r="E212" s="218" t="s">
        <v>5</v>
      </c>
      <c r="F212" s="219" t="s">
        <v>329</v>
      </c>
      <c r="H212" s="220" t="s">
        <v>5</v>
      </c>
      <c r="I212" s="221"/>
      <c r="L212" s="217"/>
      <c r="M212" s="222"/>
      <c r="N212" s="223"/>
      <c r="O212" s="223"/>
      <c r="P212" s="223"/>
      <c r="Q212" s="223"/>
      <c r="R212" s="223"/>
      <c r="S212" s="223"/>
      <c r="T212" s="224"/>
      <c r="AT212" s="220" t="s">
        <v>136</v>
      </c>
      <c r="AU212" s="220" t="s">
        <v>76</v>
      </c>
      <c r="AV212" s="13" t="s">
        <v>72</v>
      </c>
      <c r="AW212" s="13" t="s">
        <v>31</v>
      </c>
      <c r="AX212" s="13" t="s">
        <v>67</v>
      </c>
      <c r="AY212" s="220" t="s">
        <v>127</v>
      </c>
    </row>
    <row r="213" spans="2:51" s="13" customFormat="1" ht="13.5">
      <c r="B213" s="217"/>
      <c r="D213" s="186" t="s">
        <v>136</v>
      </c>
      <c r="E213" s="218" t="s">
        <v>5</v>
      </c>
      <c r="F213" s="219" t="s">
        <v>334</v>
      </c>
      <c r="H213" s="220" t="s">
        <v>5</v>
      </c>
      <c r="I213" s="221"/>
      <c r="L213" s="217"/>
      <c r="M213" s="222"/>
      <c r="N213" s="223"/>
      <c r="O213" s="223"/>
      <c r="P213" s="223"/>
      <c r="Q213" s="223"/>
      <c r="R213" s="223"/>
      <c r="S213" s="223"/>
      <c r="T213" s="224"/>
      <c r="AT213" s="220" t="s">
        <v>136</v>
      </c>
      <c r="AU213" s="220" t="s">
        <v>76</v>
      </c>
      <c r="AV213" s="13" t="s">
        <v>72</v>
      </c>
      <c r="AW213" s="13" t="s">
        <v>31</v>
      </c>
      <c r="AX213" s="13" t="s">
        <v>67</v>
      </c>
      <c r="AY213" s="220" t="s">
        <v>127</v>
      </c>
    </row>
    <row r="214" spans="2:51" s="11" customFormat="1" ht="13.5">
      <c r="B214" s="185"/>
      <c r="D214" s="186" t="s">
        <v>136</v>
      </c>
      <c r="E214" s="187" t="s">
        <v>5</v>
      </c>
      <c r="F214" s="188" t="s">
        <v>335</v>
      </c>
      <c r="H214" s="189">
        <v>305</v>
      </c>
      <c r="I214" s="190"/>
      <c r="L214" s="185"/>
      <c r="M214" s="191"/>
      <c r="N214" s="192"/>
      <c r="O214" s="192"/>
      <c r="P214" s="192"/>
      <c r="Q214" s="192"/>
      <c r="R214" s="192"/>
      <c r="S214" s="192"/>
      <c r="T214" s="193"/>
      <c r="AT214" s="187" t="s">
        <v>136</v>
      </c>
      <c r="AU214" s="187" t="s">
        <v>76</v>
      </c>
      <c r="AV214" s="11" t="s">
        <v>76</v>
      </c>
      <c r="AW214" s="11" t="s">
        <v>31</v>
      </c>
      <c r="AX214" s="11" t="s">
        <v>67</v>
      </c>
      <c r="AY214" s="187" t="s">
        <v>127</v>
      </c>
    </row>
    <row r="215" spans="2:51" s="12" customFormat="1" ht="13.5">
      <c r="B215" s="194"/>
      <c r="D215" s="195" t="s">
        <v>136</v>
      </c>
      <c r="E215" s="196" t="s">
        <v>5</v>
      </c>
      <c r="F215" s="197" t="s">
        <v>138</v>
      </c>
      <c r="H215" s="198">
        <v>305</v>
      </c>
      <c r="I215" s="199"/>
      <c r="L215" s="194"/>
      <c r="M215" s="200"/>
      <c r="N215" s="201"/>
      <c r="O215" s="201"/>
      <c r="P215" s="201"/>
      <c r="Q215" s="201"/>
      <c r="R215" s="201"/>
      <c r="S215" s="201"/>
      <c r="T215" s="202"/>
      <c r="AT215" s="203" t="s">
        <v>136</v>
      </c>
      <c r="AU215" s="203" t="s">
        <v>76</v>
      </c>
      <c r="AV215" s="12" t="s">
        <v>82</v>
      </c>
      <c r="AW215" s="12" t="s">
        <v>31</v>
      </c>
      <c r="AX215" s="12" t="s">
        <v>72</v>
      </c>
      <c r="AY215" s="203" t="s">
        <v>127</v>
      </c>
    </row>
    <row r="216" spans="2:65" s="1" customFormat="1" ht="22.5" customHeight="1">
      <c r="B216" s="172"/>
      <c r="C216" s="173" t="s">
        <v>336</v>
      </c>
      <c r="D216" s="173" t="s">
        <v>130</v>
      </c>
      <c r="E216" s="174" t="s">
        <v>337</v>
      </c>
      <c r="F216" s="175" t="s">
        <v>338</v>
      </c>
      <c r="G216" s="176" t="s">
        <v>133</v>
      </c>
      <c r="H216" s="177">
        <v>1.3</v>
      </c>
      <c r="I216" s="178"/>
      <c r="J216" s="179">
        <f>ROUND(I216*H216,2)</f>
        <v>0</v>
      </c>
      <c r="K216" s="175" t="s">
        <v>134</v>
      </c>
      <c r="L216" s="39"/>
      <c r="M216" s="180" t="s">
        <v>5</v>
      </c>
      <c r="N216" s="181" t="s">
        <v>38</v>
      </c>
      <c r="O216" s="40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AR216" s="23" t="s">
        <v>82</v>
      </c>
      <c r="AT216" s="23" t="s">
        <v>130</v>
      </c>
      <c r="AU216" s="23" t="s">
        <v>76</v>
      </c>
      <c r="AY216" s="23" t="s">
        <v>127</v>
      </c>
      <c r="BE216" s="184">
        <f>IF(N216="základní",J216,0)</f>
        <v>0</v>
      </c>
      <c r="BF216" s="184">
        <f>IF(N216="snížená",J216,0)</f>
        <v>0</v>
      </c>
      <c r="BG216" s="184">
        <f>IF(N216="zákl. přenesená",J216,0)</f>
        <v>0</v>
      </c>
      <c r="BH216" s="184">
        <f>IF(N216="sníž. přenesená",J216,0)</f>
        <v>0</v>
      </c>
      <c r="BI216" s="184">
        <f>IF(N216="nulová",J216,0)</f>
        <v>0</v>
      </c>
      <c r="BJ216" s="23" t="s">
        <v>72</v>
      </c>
      <c r="BK216" s="184">
        <f>ROUND(I216*H216,2)</f>
        <v>0</v>
      </c>
      <c r="BL216" s="23" t="s">
        <v>82</v>
      </c>
      <c r="BM216" s="23" t="s">
        <v>339</v>
      </c>
    </row>
    <row r="217" spans="2:65" s="1" customFormat="1" ht="22.5" customHeight="1">
      <c r="B217" s="172"/>
      <c r="C217" s="173" t="s">
        <v>340</v>
      </c>
      <c r="D217" s="173" t="s">
        <v>130</v>
      </c>
      <c r="E217" s="174" t="s">
        <v>341</v>
      </c>
      <c r="F217" s="175" t="s">
        <v>342</v>
      </c>
      <c r="G217" s="176" t="s">
        <v>163</v>
      </c>
      <c r="H217" s="177">
        <v>11</v>
      </c>
      <c r="I217" s="178"/>
      <c r="J217" s="179">
        <f>ROUND(I217*H217,2)</f>
        <v>0</v>
      </c>
      <c r="K217" s="175" t="s">
        <v>134</v>
      </c>
      <c r="L217" s="39"/>
      <c r="M217" s="180" t="s">
        <v>5</v>
      </c>
      <c r="N217" s="181" t="s">
        <v>38</v>
      </c>
      <c r="O217" s="40"/>
      <c r="P217" s="182">
        <f>O217*H217</f>
        <v>0</v>
      </c>
      <c r="Q217" s="182">
        <v>0</v>
      </c>
      <c r="R217" s="182">
        <f>Q217*H217</f>
        <v>0</v>
      </c>
      <c r="S217" s="182">
        <v>0</v>
      </c>
      <c r="T217" s="183">
        <f>S217*H217</f>
        <v>0</v>
      </c>
      <c r="AR217" s="23" t="s">
        <v>82</v>
      </c>
      <c r="AT217" s="23" t="s">
        <v>130</v>
      </c>
      <c r="AU217" s="23" t="s">
        <v>76</v>
      </c>
      <c r="AY217" s="23" t="s">
        <v>127</v>
      </c>
      <c r="BE217" s="184">
        <f>IF(N217="základní",J217,0)</f>
        <v>0</v>
      </c>
      <c r="BF217" s="184">
        <f>IF(N217="snížená",J217,0)</f>
        <v>0</v>
      </c>
      <c r="BG217" s="184">
        <f>IF(N217="zákl. přenesená",J217,0)</f>
        <v>0</v>
      </c>
      <c r="BH217" s="184">
        <f>IF(N217="sníž. přenesená",J217,0)</f>
        <v>0</v>
      </c>
      <c r="BI217" s="184">
        <f>IF(N217="nulová",J217,0)</f>
        <v>0</v>
      </c>
      <c r="BJ217" s="23" t="s">
        <v>72</v>
      </c>
      <c r="BK217" s="184">
        <f>ROUND(I217*H217,2)</f>
        <v>0</v>
      </c>
      <c r="BL217" s="23" t="s">
        <v>82</v>
      </c>
      <c r="BM217" s="23" t="s">
        <v>343</v>
      </c>
    </row>
    <row r="218" spans="2:51" s="13" customFormat="1" ht="13.5">
      <c r="B218" s="217"/>
      <c r="D218" s="186" t="s">
        <v>136</v>
      </c>
      <c r="E218" s="218" t="s">
        <v>5</v>
      </c>
      <c r="F218" s="219" t="s">
        <v>344</v>
      </c>
      <c r="H218" s="220" t="s">
        <v>5</v>
      </c>
      <c r="I218" s="221"/>
      <c r="L218" s="217"/>
      <c r="M218" s="222"/>
      <c r="N218" s="223"/>
      <c r="O218" s="223"/>
      <c r="P218" s="223"/>
      <c r="Q218" s="223"/>
      <c r="R218" s="223"/>
      <c r="S218" s="223"/>
      <c r="T218" s="224"/>
      <c r="AT218" s="220" t="s">
        <v>136</v>
      </c>
      <c r="AU218" s="220" t="s">
        <v>76</v>
      </c>
      <c r="AV218" s="13" t="s">
        <v>72</v>
      </c>
      <c r="AW218" s="13" t="s">
        <v>31</v>
      </c>
      <c r="AX218" s="13" t="s">
        <v>67</v>
      </c>
      <c r="AY218" s="220" t="s">
        <v>127</v>
      </c>
    </row>
    <row r="219" spans="2:51" s="11" customFormat="1" ht="13.5">
      <c r="B219" s="185"/>
      <c r="D219" s="186" t="s">
        <v>136</v>
      </c>
      <c r="E219" s="187" t="s">
        <v>5</v>
      </c>
      <c r="F219" s="188" t="s">
        <v>345</v>
      </c>
      <c r="H219" s="189">
        <v>11</v>
      </c>
      <c r="I219" s="190"/>
      <c r="L219" s="185"/>
      <c r="M219" s="191"/>
      <c r="N219" s="192"/>
      <c r="O219" s="192"/>
      <c r="P219" s="192"/>
      <c r="Q219" s="192"/>
      <c r="R219" s="192"/>
      <c r="S219" s="192"/>
      <c r="T219" s="193"/>
      <c r="AT219" s="187" t="s">
        <v>136</v>
      </c>
      <c r="AU219" s="187" t="s">
        <v>76</v>
      </c>
      <c r="AV219" s="11" t="s">
        <v>76</v>
      </c>
      <c r="AW219" s="11" t="s">
        <v>31</v>
      </c>
      <c r="AX219" s="11" t="s">
        <v>67</v>
      </c>
      <c r="AY219" s="187" t="s">
        <v>127</v>
      </c>
    </row>
    <row r="220" spans="2:51" s="12" customFormat="1" ht="13.5">
      <c r="B220" s="194"/>
      <c r="D220" s="195" t="s">
        <v>136</v>
      </c>
      <c r="E220" s="196" t="s">
        <v>5</v>
      </c>
      <c r="F220" s="197" t="s">
        <v>138</v>
      </c>
      <c r="H220" s="198">
        <v>11</v>
      </c>
      <c r="I220" s="199"/>
      <c r="L220" s="194"/>
      <c r="M220" s="200"/>
      <c r="N220" s="201"/>
      <c r="O220" s="201"/>
      <c r="P220" s="201"/>
      <c r="Q220" s="201"/>
      <c r="R220" s="201"/>
      <c r="S220" s="201"/>
      <c r="T220" s="202"/>
      <c r="AT220" s="203" t="s">
        <v>136</v>
      </c>
      <c r="AU220" s="203" t="s">
        <v>76</v>
      </c>
      <c r="AV220" s="12" t="s">
        <v>82</v>
      </c>
      <c r="AW220" s="12" t="s">
        <v>31</v>
      </c>
      <c r="AX220" s="12" t="s">
        <v>72</v>
      </c>
      <c r="AY220" s="203" t="s">
        <v>127</v>
      </c>
    </row>
    <row r="221" spans="2:65" s="1" customFormat="1" ht="22.5" customHeight="1">
      <c r="B221" s="172"/>
      <c r="C221" s="173" t="s">
        <v>346</v>
      </c>
      <c r="D221" s="173" t="s">
        <v>130</v>
      </c>
      <c r="E221" s="174" t="s">
        <v>347</v>
      </c>
      <c r="F221" s="175" t="s">
        <v>348</v>
      </c>
      <c r="G221" s="176" t="s">
        <v>163</v>
      </c>
      <c r="H221" s="177">
        <v>11</v>
      </c>
      <c r="I221" s="178"/>
      <c r="J221" s="179">
        <f>ROUND(I221*H221,2)</f>
        <v>0</v>
      </c>
      <c r="K221" s="175" t="s">
        <v>134</v>
      </c>
      <c r="L221" s="39"/>
      <c r="M221" s="180" t="s">
        <v>5</v>
      </c>
      <c r="N221" s="181" t="s">
        <v>38</v>
      </c>
      <c r="O221" s="40"/>
      <c r="P221" s="182">
        <f>O221*H221</f>
        <v>0</v>
      </c>
      <c r="Q221" s="182">
        <v>0</v>
      </c>
      <c r="R221" s="182">
        <f>Q221*H221</f>
        <v>0</v>
      </c>
      <c r="S221" s="182">
        <v>0</v>
      </c>
      <c r="T221" s="183">
        <f>S221*H221</f>
        <v>0</v>
      </c>
      <c r="AR221" s="23" t="s">
        <v>82</v>
      </c>
      <c r="AT221" s="23" t="s">
        <v>130</v>
      </c>
      <c r="AU221" s="23" t="s">
        <v>76</v>
      </c>
      <c r="AY221" s="23" t="s">
        <v>127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23" t="s">
        <v>72</v>
      </c>
      <c r="BK221" s="184">
        <f>ROUND(I221*H221,2)</f>
        <v>0</v>
      </c>
      <c r="BL221" s="23" t="s">
        <v>82</v>
      </c>
      <c r="BM221" s="23" t="s">
        <v>349</v>
      </c>
    </row>
    <row r="222" spans="2:51" s="13" customFormat="1" ht="13.5">
      <c r="B222" s="217"/>
      <c r="D222" s="186" t="s">
        <v>136</v>
      </c>
      <c r="E222" s="218" t="s">
        <v>5</v>
      </c>
      <c r="F222" s="219" t="s">
        <v>329</v>
      </c>
      <c r="H222" s="220" t="s">
        <v>5</v>
      </c>
      <c r="I222" s="221"/>
      <c r="L222" s="217"/>
      <c r="M222" s="222"/>
      <c r="N222" s="223"/>
      <c r="O222" s="223"/>
      <c r="P222" s="223"/>
      <c r="Q222" s="223"/>
      <c r="R222" s="223"/>
      <c r="S222" s="223"/>
      <c r="T222" s="224"/>
      <c r="AT222" s="220" t="s">
        <v>136</v>
      </c>
      <c r="AU222" s="220" t="s">
        <v>76</v>
      </c>
      <c r="AV222" s="13" t="s">
        <v>72</v>
      </c>
      <c r="AW222" s="13" t="s">
        <v>31</v>
      </c>
      <c r="AX222" s="13" t="s">
        <v>67</v>
      </c>
      <c r="AY222" s="220" t="s">
        <v>127</v>
      </c>
    </row>
    <row r="223" spans="2:51" s="13" customFormat="1" ht="13.5">
      <c r="B223" s="217"/>
      <c r="D223" s="186" t="s">
        <v>136</v>
      </c>
      <c r="E223" s="218" t="s">
        <v>5</v>
      </c>
      <c r="F223" s="219" t="s">
        <v>350</v>
      </c>
      <c r="H223" s="220" t="s">
        <v>5</v>
      </c>
      <c r="I223" s="221"/>
      <c r="L223" s="217"/>
      <c r="M223" s="222"/>
      <c r="N223" s="223"/>
      <c r="O223" s="223"/>
      <c r="P223" s="223"/>
      <c r="Q223" s="223"/>
      <c r="R223" s="223"/>
      <c r="S223" s="223"/>
      <c r="T223" s="224"/>
      <c r="AT223" s="220" t="s">
        <v>136</v>
      </c>
      <c r="AU223" s="220" t="s">
        <v>76</v>
      </c>
      <c r="AV223" s="13" t="s">
        <v>72</v>
      </c>
      <c r="AW223" s="13" t="s">
        <v>31</v>
      </c>
      <c r="AX223" s="13" t="s">
        <v>67</v>
      </c>
      <c r="AY223" s="220" t="s">
        <v>127</v>
      </c>
    </row>
    <row r="224" spans="2:51" s="11" customFormat="1" ht="13.5">
      <c r="B224" s="185"/>
      <c r="D224" s="186" t="s">
        <v>136</v>
      </c>
      <c r="E224" s="187" t="s">
        <v>5</v>
      </c>
      <c r="F224" s="188" t="s">
        <v>345</v>
      </c>
      <c r="H224" s="189">
        <v>11</v>
      </c>
      <c r="I224" s="190"/>
      <c r="L224" s="185"/>
      <c r="M224" s="191"/>
      <c r="N224" s="192"/>
      <c r="O224" s="192"/>
      <c r="P224" s="192"/>
      <c r="Q224" s="192"/>
      <c r="R224" s="192"/>
      <c r="S224" s="192"/>
      <c r="T224" s="193"/>
      <c r="AT224" s="187" t="s">
        <v>136</v>
      </c>
      <c r="AU224" s="187" t="s">
        <v>76</v>
      </c>
      <c r="AV224" s="11" t="s">
        <v>76</v>
      </c>
      <c r="AW224" s="11" t="s">
        <v>31</v>
      </c>
      <c r="AX224" s="11" t="s">
        <v>67</v>
      </c>
      <c r="AY224" s="187" t="s">
        <v>127</v>
      </c>
    </row>
    <row r="225" spans="2:51" s="12" customFormat="1" ht="13.5">
      <c r="B225" s="194"/>
      <c r="D225" s="195" t="s">
        <v>136</v>
      </c>
      <c r="E225" s="196" t="s">
        <v>5</v>
      </c>
      <c r="F225" s="197" t="s">
        <v>138</v>
      </c>
      <c r="H225" s="198">
        <v>11</v>
      </c>
      <c r="I225" s="199"/>
      <c r="L225" s="194"/>
      <c r="M225" s="200"/>
      <c r="N225" s="201"/>
      <c r="O225" s="201"/>
      <c r="P225" s="201"/>
      <c r="Q225" s="201"/>
      <c r="R225" s="201"/>
      <c r="S225" s="201"/>
      <c r="T225" s="202"/>
      <c r="AT225" s="203" t="s">
        <v>136</v>
      </c>
      <c r="AU225" s="203" t="s">
        <v>76</v>
      </c>
      <c r="AV225" s="12" t="s">
        <v>82</v>
      </c>
      <c r="AW225" s="12" t="s">
        <v>31</v>
      </c>
      <c r="AX225" s="12" t="s">
        <v>72</v>
      </c>
      <c r="AY225" s="203" t="s">
        <v>127</v>
      </c>
    </row>
    <row r="226" spans="2:65" s="1" customFormat="1" ht="31.5" customHeight="1">
      <c r="B226" s="172"/>
      <c r="C226" s="173" t="s">
        <v>351</v>
      </c>
      <c r="D226" s="173" t="s">
        <v>130</v>
      </c>
      <c r="E226" s="174" t="s">
        <v>352</v>
      </c>
      <c r="F226" s="175" t="s">
        <v>353</v>
      </c>
      <c r="G226" s="176" t="s">
        <v>163</v>
      </c>
      <c r="H226" s="177">
        <v>316</v>
      </c>
      <c r="I226" s="178"/>
      <c r="J226" s="179">
        <f>ROUND(I226*H226,2)</f>
        <v>0</v>
      </c>
      <c r="K226" s="175" t="s">
        <v>134</v>
      </c>
      <c r="L226" s="39"/>
      <c r="M226" s="180" t="s">
        <v>5</v>
      </c>
      <c r="N226" s="181" t="s">
        <v>38</v>
      </c>
      <c r="O226" s="40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AR226" s="23" t="s">
        <v>82</v>
      </c>
      <c r="AT226" s="23" t="s">
        <v>130</v>
      </c>
      <c r="AU226" s="23" t="s">
        <v>76</v>
      </c>
      <c r="AY226" s="23" t="s">
        <v>127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23" t="s">
        <v>72</v>
      </c>
      <c r="BK226" s="184">
        <f>ROUND(I226*H226,2)</f>
        <v>0</v>
      </c>
      <c r="BL226" s="23" t="s">
        <v>82</v>
      </c>
      <c r="BM226" s="23" t="s">
        <v>354</v>
      </c>
    </row>
    <row r="227" spans="2:51" s="13" customFormat="1" ht="13.5">
      <c r="B227" s="217"/>
      <c r="D227" s="186" t="s">
        <v>136</v>
      </c>
      <c r="E227" s="218" t="s">
        <v>5</v>
      </c>
      <c r="F227" s="219" t="s">
        <v>329</v>
      </c>
      <c r="H227" s="220" t="s">
        <v>5</v>
      </c>
      <c r="I227" s="221"/>
      <c r="L227" s="217"/>
      <c r="M227" s="222"/>
      <c r="N227" s="223"/>
      <c r="O227" s="223"/>
      <c r="P227" s="223"/>
      <c r="Q227" s="223"/>
      <c r="R227" s="223"/>
      <c r="S227" s="223"/>
      <c r="T227" s="224"/>
      <c r="AT227" s="220" t="s">
        <v>136</v>
      </c>
      <c r="AU227" s="220" t="s">
        <v>76</v>
      </c>
      <c r="AV227" s="13" t="s">
        <v>72</v>
      </c>
      <c r="AW227" s="13" t="s">
        <v>31</v>
      </c>
      <c r="AX227" s="13" t="s">
        <v>67</v>
      </c>
      <c r="AY227" s="220" t="s">
        <v>127</v>
      </c>
    </row>
    <row r="228" spans="2:51" s="13" customFormat="1" ht="13.5">
      <c r="B228" s="217"/>
      <c r="D228" s="186" t="s">
        <v>136</v>
      </c>
      <c r="E228" s="218" t="s">
        <v>5</v>
      </c>
      <c r="F228" s="219" t="s">
        <v>350</v>
      </c>
      <c r="H228" s="220" t="s">
        <v>5</v>
      </c>
      <c r="I228" s="221"/>
      <c r="L228" s="217"/>
      <c r="M228" s="222"/>
      <c r="N228" s="223"/>
      <c r="O228" s="223"/>
      <c r="P228" s="223"/>
      <c r="Q228" s="223"/>
      <c r="R228" s="223"/>
      <c r="S228" s="223"/>
      <c r="T228" s="224"/>
      <c r="AT228" s="220" t="s">
        <v>136</v>
      </c>
      <c r="AU228" s="220" t="s">
        <v>76</v>
      </c>
      <c r="AV228" s="13" t="s">
        <v>72</v>
      </c>
      <c r="AW228" s="13" t="s">
        <v>31</v>
      </c>
      <c r="AX228" s="13" t="s">
        <v>67</v>
      </c>
      <c r="AY228" s="220" t="s">
        <v>127</v>
      </c>
    </row>
    <row r="229" spans="2:51" s="11" customFormat="1" ht="13.5">
      <c r="B229" s="185"/>
      <c r="D229" s="186" t="s">
        <v>136</v>
      </c>
      <c r="E229" s="187" t="s">
        <v>5</v>
      </c>
      <c r="F229" s="188" t="s">
        <v>345</v>
      </c>
      <c r="H229" s="189">
        <v>11</v>
      </c>
      <c r="I229" s="190"/>
      <c r="L229" s="185"/>
      <c r="M229" s="191"/>
      <c r="N229" s="192"/>
      <c r="O229" s="192"/>
      <c r="P229" s="192"/>
      <c r="Q229" s="192"/>
      <c r="R229" s="192"/>
      <c r="S229" s="192"/>
      <c r="T229" s="193"/>
      <c r="AT229" s="187" t="s">
        <v>136</v>
      </c>
      <c r="AU229" s="187" t="s">
        <v>76</v>
      </c>
      <c r="AV229" s="11" t="s">
        <v>76</v>
      </c>
      <c r="AW229" s="11" t="s">
        <v>31</v>
      </c>
      <c r="AX229" s="11" t="s">
        <v>67</v>
      </c>
      <c r="AY229" s="187" t="s">
        <v>127</v>
      </c>
    </row>
    <row r="230" spans="2:51" s="13" customFormat="1" ht="13.5">
      <c r="B230" s="217"/>
      <c r="D230" s="186" t="s">
        <v>136</v>
      </c>
      <c r="E230" s="218" t="s">
        <v>5</v>
      </c>
      <c r="F230" s="219" t="s">
        <v>355</v>
      </c>
      <c r="H230" s="220" t="s">
        <v>5</v>
      </c>
      <c r="I230" s="221"/>
      <c r="L230" s="217"/>
      <c r="M230" s="222"/>
      <c r="N230" s="223"/>
      <c r="O230" s="223"/>
      <c r="P230" s="223"/>
      <c r="Q230" s="223"/>
      <c r="R230" s="223"/>
      <c r="S230" s="223"/>
      <c r="T230" s="224"/>
      <c r="AT230" s="220" t="s">
        <v>136</v>
      </c>
      <c r="AU230" s="220" t="s">
        <v>76</v>
      </c>
      <c r="AV230" s="13" t="s">
        <v>72</v>
      </c>
      <c r="AW230" s="13" t="s">
        <v>31</v>
      </c>
      <c r="AX230" s="13" t="s">
        <v>67</v>
      </c>
      <c r="AY230" s="220" t="s">
        <v>127</v>
      </c>
    </row>
    <row r="231" spans="2:51" s="11" customFormat="1" ht="13.5">
      <c r="B231" s="185"/>
      <c r="D231" s="186" t="s">
        <v>136</v>
      </c>
      <c r="E231" s="187" t="s">
        <v>5</v>
      </c>
      <c r="F231" s="188" t="s">
        <v>335</v>
      </c>
      <c r="H231" s="189">
        <v>305</v>
      </c>
      <c r="I231" s="190"/>
      <c r="L231" s="185"/>
      <c r="M231" s="191"/>
      <c r="N231" s="192"/>
      <c r="O231" s="192"/>
      <c r="P231" s="192"/>
      <c r="Q231" s="192"/>
      <c r="R231" s="192"/>
      <c r="S231" s="192"/>
      <c r="T231" s="193"/>
      <c r="AT231" s="187" t="s">
        <v>136</v>
      </c>
      <c r="AU231" s="187" t="s">
        <v>76</v>
      </c>
      <c r="AV231" s="11" t="s">
        <v>76</v>
      </c>
      <c r="AW231" s="11" t="s">
        <v>31</v>
      </c>
      <c r="AX231" s="11" t="s">
        <v>67</v>
      </c>
      <c r="AY231" s="187" t="s">
        <v>127</v>
      </c>
    </row>
    <row r="232" spans="2:51" s="12" customFormat="1" ht="13.5">
      <c r="B232" s="194"/>
      <c r="D232" s="195" t="s">
        <v>136</v>
      </c>
      <c r="E232" s="196" t="s">
        <v>5</v>
      </c>
      <c r="F232" s="197" t="s">
        <v>138</v>
      </c>
      <c r="H232" s="198">
        <v>316</v>
      </c>
      <c r="I232" s="199"/>
      <c r="L232" s="194"/>
      <c r="M232" s="200"/>
      <c r="N232" s="201"/>
      <c r="O232" s="201"/>
      <c r="P232" s="201"/>
      <c r="Q232" s="201"/>
      <c r="R232" s="201"/>
      <c r="S232" s="201"/>
      <c r="T232" s="202"/>
      <c r="AT232" s="203" t="s">
        <v>136</v>
      </c>
      <c r="AU232" s="203" t="s">
        <v>76</v>
      </c>
      <c r="AV232" s="12" t="s">
        <v>82</v>
      </c>
      <c r="AW232" s="12" t="s">
        <v>31</v>
      </c>
      <c r="AX232" s="12" t="s">
        <v>72</v>
      </c>
      <c r="AY232" s="203" t="s">
        <v>127</v>
      </c>
    </row>
    <row r="233" spans="2:65" s="1" customFormat="1" ht="31.5" customHeight="1">
      <c r="B233" s="172"/>
      <c r="C233" s="173" t="s">
        <v>356</v>
      </c>
      <c r="D233" s="173" t="s">
        <v>130</v>
      </c>
      <c r="E233" s="174" t="s">
        <v>357</v>
      </c>
      <c r="F233" s="175" t="s">
        <v>358</v>
      </c>
      <c r="G233" s="176" t="s">
        <v>163</v>
      </c>
      <c r="H233" s="177">
        <v>11</v>
      </c>
      <c r="I233" s="178"/>
      <c r="J233" s="179">
        <f>ROUND(I233*H233,2)</f>
        <v>0</v>
      </c>
      <c r="K233" s="175" t="s">
        <v>134</v>
      </c>
      <c r="L233" s="39"/>
      <c r="M233" s="180" t="s">
        <v>5</v>
      </c>
      <c r="N233" s="181" t="s">
        <v>38</v>
      </c>
      <c r="O233" s="40"/>
      <c r="P233" s="182">
        <f>O233*H233</f>
        <v>0</v>
      </c>
      <c r="Q233" s="182">
        <v>0</v>
      </c>
      <c r="R233" s="182">
        <f>Q233*H233</f>
        <v>0</v>
      </c>
      <c r="S233" s="182">
        <v>0</v>
      </c>
      <c r="T233" s="183">
        <f>S233*H233</f>
        <v>0</v>
      </c>
      <c r="AR233" s="23" t="s">
        <v>82</v>
      </c>
      <c r="AT233" s="23" t="s">
        <v>130</v>
      </c>
      <c r="AU233" s="23" t="s">
        <v>76</v>
      </c>
      <c r="AY233" s="23" t="s">
        <v>127</v>
      </c>
      <c r="BE233" s="184">
        <f>IF(N233="základní",J233,0)</f>
        <v>0</v>
      </c>
      <c r="BF233" s="184">
        <f>IF(N233="snížená",J233,0)</f>
        <v>0</v>
      </c>
      <c r="BG233" s="184">
        <f>IF(N233="zákl. přenesená",J233,0)</f>
        <v>0</v>
      </c>
      <c r="BH233" s="184">
        <f>IF(N233="sníž. přenesená",J233,0)</f>
        <v>0</v>
      </c>
      <c r="BI233" s="184">
        <f>IF(N233="nulová",J233,0)</f>
        <v>0</v>
      </c>
      <c r="BJ233" s="23" t="s">
        <v>72</v>
      </c>
      <c r="BK233" s="184">
        <f>ROUND(I233*H233,2)</f>
        <v>0</v>
      </c>
      <c r="BL233" s="23" t="s">
        <v>82</v>
      </c>
      <c r="BM233" s="23" t="s">
        <v>359</v>
      </c>
    </row>
    <row r="234" spans="2:51" s="13" customFormat="1" ht="13.5">
      <c r="B234" s="217"/>
      <c r="D234" s="186" t="s">
        <v>136</v>
      </c>
      <c r="E234" s="218" t="s">
        <v>5</v>
      </c>
      <c r="F234" s="219" t="s">
        <v>329</v>
      </c>
      <c r="H234" s="220" t="s">
        <v>5</v>
      </c>
      <c r="I234" s="221"/>
      <c r="L234" s="217"/>
      <c r="M234" s="222"/>
      <c r="N234" s="223"/>
      <c r="O234" s="223"/>
      <c r="P234" s="223"/>
      <c r="Q234" s="223"/>
      <c r="R234" s="223"/>
      <c r="S234" s="223"/>
      <c r="T234" s="224"/>
      <c r="AT234" s="220" t="s">
        <v>136</v>
      </c>
      <c r="AU234" s="220" t="s">
        <v>76</v>
      </c>
      <c r="AV234" s="13" t="s">
        <v>72</v>
      </c>
      <c r="AW234" s="13" t="s">
        <v>31</v>
      </c>
      <c r="AX234" s="13" t="s">
        <v>67</v>
      </c>
      <c r="AY234" s="220" t="s">
        <v>127</v>
      </c>
    </row>
    <row r="235" spans="2:51" s="13" customFormat="1" ht="13.5">
      <c r="B235" s="217"/>
      <c r="D235" s="186" t="s">
        <v>136</v>
      </c>
      <c r="E235" s="218" t="s">
        <v>5</v>
      </c>
      <c r="F235" s="219" t="s">
        <v>350</v>
      </c>
      <c r="H235" s="220" t="s">
        <v>5</v>
      </c>
      <c r="I235" s="221"/>
      <c r="L235" s="217"/>
      <c r="M235" s="222"/>
      <c r="N235" s="223"/>
      <c r="O235" s="223"/>
      <c r="P235" s="223"/>
      <c r="Q235" s="223"/>
      <c r="R235" s="223"/>
      <c r="S235" s="223"/>
      <c r="T235" s="224"/>
      <c r="AT235" s="220" t="s">
        <v>136</v>
      </c>
      <c r="AU235" s="220" t="s">
        <v>76</v>
      </c>
      <c r="AV235" s="13" t="s">
        <v>72</v>
      </c>
      <c r="AW235" s="13" t="s">
        <v>31</v>
      </c>
      <c r="AX235" s="13" t="s">
        <v>67</v>
      </c>
      <c r="AY235" s="220" t="s">
        <v>127</v>
      </c>
    </row>
    <row r="236" spans="2:51" s="11" customFormat="1" ht="13.5">
      <c r="B236" s="185"/>
      <c r="D236" s="186" t="s">
        <v>136</v>
      </c>
      <c r="E236" s="187" t="s">
        <v>5</v>
      </c>
      <c r="F236" s="188" t="s">
        <v>345</v>
      </c>
      <c r="H236" s="189">
        <v>11</v>
      </c>
      <c r="I236" s="190"/>
      <c r="L236" s="185"/>
      <c r="M236" s="191"/>
      <c r="N236" s="192"/>
      <c r="O236" s="192"/>
      <c r="P236" s="192"/>
      <c r="Q236" s="192"/>
      <c r="R236" s="192"/>
      <c r="S236" s="192"/>
      <c r="T236" s="193"/>
      <c r="AT236" s="187" t="s">
        <v>136</v>
      </c>
      <c r="AU236" s="187" t="s">
        <v>76</v>
      </c>
      <c r="AV236" s="11" t="s">
        <v>76</v>
      </c>
      <c r="AW236" s="11" t="s">
        <v>31</v>
      </c>
      <c r="AX236" s="11" t="s">
        <v>67</v>
      </c>
      <c r="AY236" s="187" t="s">
        <v>127</v>
      </c>
    </row>
    <row r="237" spans="2:51" s="12" customFormat="1" ht="13.5">
      <c r="B237" s="194"/>
      <c r="D237" s="195" t="s">
        <v>136</v>
      </c>
      <c r="E237" s="196" t="s">
        <v>5</v>
      </c>
      <c r="F237" s="197" t="s">
        <v>138</v>
      </c>
      <c r="H237" s="198">
        <v>11</v>
      </c>
      <c r="I237" s="199"/>
      <c r="L237" s="194"/>
      <c r="M237" s="200"/>
      <c r="N237" s="201"/>
      <c r="O237" s="201"/>
      <c r="P237" s="201"/>
      <c r="Q237" s="201"/>
      <c r="R237" s="201"/>
      <c r="S237" s="201"/>
      <c r="T237" s="202"/>
      <c r="AT237" s="203" t="s">
        <v>136</v>
      </c>
      <c r="AU237" s="203" t="s">
        <v>76</v>
      </c>
      <c r="AV237" s="12" t="s">
        <v>82</v>
      </c>
      <c r="AW237" s="12" t="s">
        <v>31</v>
      </c>
      <c r="AX237" s="12" t="s">
        <v>72</v>
      </c>
      <c r="AY237" s="203" t="s">
        <v>127</v>
      </c>
    </row>
    <row r="238" spans="2:65" s="1" customFormat="1" ht="44.25" customHeight="1">
      <c r="B238" s="172"/>
      <c r="C238" s="173" t="s">
        <v>360</v>
      </c>
      <c r="D238" s="173" t="s">
        <v>130</v>
      </c>
      <c r="E238" s="174" t="s">
        <v>361</v>
      </c>
      <c r="F238" s="175" t="s">
        <v>362</v>
      </c>
      <c r="G238" s="176" t="s">
        <v>163</v>
      </c>
      <c r="H238" s="177">
        <v>70</v>
      </c>
      <c r="I238" s="178"/>
      <c r="J238" s="179">
        <f>ROUND(I238*H238,2)</f>
        <v>0</v>
      </c>
      <c r="K238" s="175" t="s">
        <v>134</v>
      </c>
      <c r="L238" s="39"/>
      <c r="M238" s="180" t="s">
        <v>5</v>
      </c>
      <c r="N238" s="181" t="s">
        <v>38</v>
      </c>
      <c r="O238" s="40"/>
      <c r="P238" s="182">
        <f>O238*H238</f>
        <v>0</v>
      </c>
      <c r="Q238" s="182">
        <v>0.08003</v>
      </c>
      <c r="R238" s="182">
        <f>Q238*H238</f>
        <v>5.6021</v>
      </c>
      <c r="S238" s="182">
        <v>0</v>
      </c>
      <c r="T238" s="183">
        <f>S238*H238</f>
        <v>0</v>
      </c>
      <c r="AR238" s="23" t="s">
        <v>82</v>
      </c>
      <c r="AT238" s="23" t="s">
        <v>130</v>
      </c>
      <c r="AU238" s="23" t="s">
        <v>76</v>
      </c>
      <c r="AY238" s="23" t="s">
        <v>127</v>
      </c>
      <c r="BE238" s="184">
        <f>IF(N238="základní",J238,0)</f>
        <v>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23" t="s">
        <v>72</v>
      </c>
      <c r="BK238" s="184">
        <f>ROUND(I238*H238,2)</f>
        <v>0</v>
      </c>
      <c r="BL238" s="23" t="s">
        <v>82</v>
      </c>
      <c r="BM238" s="23" t="s">
        <v>363</v>
      </c>
    </row>
    <row r="239" spans="2:51" s="13" customFormat="1" ht="13.5">
      <c r="B239" s="217"/>
      <c r="D239" s="186" t="s">
        <v>136</v>
      </c>
      <c r="E239" s="218" t="s">
        <v>5</v>
      </c>
      <c r="F239" s="219" t="s">
        <v>329</v>
      </c>
      <c r="H239" s="220" t="s">
        <v>5</v>
      </c>
      <c r="I239" s="221"/>
      <c r="L239" s="217"/>
      <c r="M239" s="222"/>
      <c r="N239" s="223"/>
      <c r="O239" s="223"/>
      <c r="P239" s="223"/>
      <c r="Q239" s="223"/>
      <c r="R239" s="223"/>
      <c r="S239" s="223"/>
      <c r="T239" s="224"/>
      <c r="AT239" s="220" t="s">
        <v>136</v>
      </c>
      <c r="AU239" s="220" t="s">
        <v>76</v>
      </c>
      <c r="AV239" s="13" t="s">
        <v>72</v>
      </c>
      <c r="AW239" s="13" t="s">
        <v>31</v>
      </c>
      <c r="AX239" s="13" t="s">
        <v>67</v>
      </c>
      <c r="AY239" s="220" t="s">
        <v>127</v>
      </c>
    </row>
    <row r="240" spans="2:51" s="13" customFormat="1" ht="13.5">
      <c r="B240" s="217"/>
      <c r="D240" s="186" t="s">
        <v>136</v>
      </c>
      <c r="E240" s="218" t="s">
        <v>5</v>
      </c>
      <c r="F240" s="219" t="s">
        <v>364</v>
      </c>
      <c r="H240" s="220" t="s">
        <v>5</v>
      </c>
      <c r="I240" s="221"/>
      <c r="L240" s="217"/>
      <c r="M240" s="222"/>
      <c r="N240" s="223"/>
      <c r="O240" s="223"/>
      <c r="P240" s="223"/>
      <c r="Q240" s="223"/>
      <c r="R240" s="223"/>
      <c r="S240" s="223"/>
      <c r="T240" s="224"/>
      <c r="AT240" s="220" t="s">
        <v>136</v>
      </c>
      <c r="AU240" s="220" t="s">
        <v>76</v>
      </c>
      <c r="AV240" s="13" t="s">
        <v>72</v>
      </c>
      <c r="AW240" s="13" t="s">
        <v>31</v>
      </c>
      <c r="AX240" s="13" t="s">
        <v>67</v>
      </c>
      <c r="AY240" s="220" t="s">
        <v>127</v>
      </c>
    </row>
    <row r="241" spans="2:51" s="11" customFormat="1" ht="13.5">
      <c r="B241" s="185"/>
      <c r="D241" s="186" t="s">
        <v>136</v>
      </c>
      <c r="E241" s="187" t="s">
        <v>5</v>
      </c>
      <c r="F241" s="188" t="s">
        <v>324</v>
      </c>
      <c r="H241" s="189">
        <v>70</v>
      </c>
      <c r="I241" s="190"/>
      <c r="L241" s="185"/>
      <c r="M241" s="191"/>
      <c r="N241" s="192"/>
      <c r="O241" s="192"/>
      <c r="P241" s="192"/>
      <c r="Q241" s="192"/>
      <c r="R241" s="192"/>
      <c r="S241" s="192"/>
      <c r="T241" s="193"/>
      <c r="AT241" s="187" t="s">
        <v>136</v>
      </c>
      <c r="AU241" s="187" t="s">
        <v>76</v>
      </c>
      <c r="AV241" s="11" t="s">
        <v>76</v>
      </c>
      <c r="AW241" s="11" t="s">
        <v>31</v>
      </c>
      <c r="AX241" s="11" t="s">
        <v>67</v>
      </c>
      <c r="AY241" s="187" t="s">
        <v>127</v>
      </c>
    </row>
    <row r="242" spans="2:51" s="12" customFormat="1" ht="13.5">
      <c r="B242" s="194"/>
      <c r="D242" s="195" t="s">
        <v>136</v>
      </c>
      <c r="E242" s="196" t="s">
        <v>5</v>
      </c>
      <c r="F242" s="197" t="s">
        <v>138</v>
      </c>
      <c r="H242" s="198">
        <v>70</v>
      </c>
      <c r="I242" s="199"/>
      <c r="L242" s="194"/>
      <c r="M242" s="200"/>
      <c r="N242" s="201"/>
      <c r="O242" s="201"/>
      <c r="P242" s="201"/>
      <c r="Q242" s="201"/>
      <c r="R242" s="201"/>
      <c r="S242" s="201"/>
      <c r="T242" s="202"/>
      <c r="AT242" s="203" t="s">
        <v>136</v>
      </c>
      <c r="AU242" s="203" t="s">
        <v>76</v>
      </c>
      <c r="AV242" s="12" t="s">
        <v>82</v>
      </c>
      <c r="AW242" s="12" t="s">
        <v>31</v>
      </c>
      <c r="AX242" s="12" t="s">
        <v>72</v>
      </c>
      <c r="AY242" s="203" t="s">
        <v>127</v>
      </c>
    </row>
    <row r="243" spans="2:65" s="1" customFormat="1" ht="22.5" customHeight="1">
      <c r="B243" s="172"/>
      <c r="C243" s="204" t="s">
        <v>365</v>
      </c>
      <c r="D243" s="204" t="s">
        <v>145</v>
      </c>
      <c r="E243" s="205" t="s">
        <v>366</v>
      </c>
      <c r="F243" s="206" t="s">
        <v>367</v>
      </c>
      <c r="G243" s="207" t="s">
        <v>163</v>
      </c>
      <c r="H243" s="208">
        <v>70</v>
      </c>
      <c r="I243" s="209"/>
      <c r="J243" s="210">
        <f>ROUND(I243*H243,2)</f>
        <v>0</v>
      </c>
      <c r="K243" s="206" t="s">
        <v>5</v>
      </c>
      <c r="L243" s="211"/>
      <c r="M243" s="212" t="s">
        <v>5</v>
      </c>
      <c r="N243" s="213" t="s">
        <v>38</v>
      </c>
      <c r="O243" s="40"/>
      <c r="P243" s="182">
        <f>O243*H243</f>
        <v>0</v>
      </c>
      <c r="Q243" s="182">
        <v>0.18</v>
      </c>
      <c r="R243" s="182">
        <f>Q243*H243</f>
        <v>12.6</v>
      </c>
      <c r="S243" s="182">
        <v>0</v>
      </c>
      <c r="T243" s="183">
        <f>S243*H243</f>
        <v>0</v>
      </c>
      <c r="AR243" s="23" t="s">
        <v>149</v>
      </c>
      <c r="AT243" s="23" t="s">
        <v>145</v>
      </c>
      <c r="AU243" s="23" t="s">
        <v>76</v>
      </c>
      <c r="AY243" s="23" t="s">
        <v>127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23" t="s">
        <v>72</v>
      </c>
      <c r="BK243" s="184">
        <f>ROUND(I243*H243,2)</f>
        <v>0</v>
      </c>
      <c r="BL243" s="23" t="s">
        <v>82</v>
      </c>
      <c r="BM243" s="23" t="s">
        <v>368</v>
      </c>
    </row>
    <row r="244" spans="2:63" s="10" customFormat="1" ht="22.35" customHeight="1">
      <c r="B244" s="158"/>
      <c r="D244" s="169" t="s">
        <v>66</v>
      </c>
      <c r="E244" s="170" t="s">
        <v>149</v>
      </c>
      <c r="F244" s="170" t="s">
        <v>369</v>
      </c>
      <c r="I244" s="161"/>
      <c r="J244" s="171">
        <f>BK244</f>
        <v>0</v>
      </c>
      <c r="L244" s="158"/>
      <c r="M244" s="163"/>
      <c r="N244" s="164"/>
      <c r="O244" s="164"/>
      <c r="P244" s="165">
        <f>SUM(P245:P247)</f>
        <v>0</v>
      </c>
      <c r="Q244" s="164"/>
      <c r="R244" s="165">
        <f>SUM(R245:R247)</f>
        <v>0.84448</v>
      </c>
      <c r="S244" s="164"/>
      <c r="T244" s="166">
        <f>SUM(T245:T247)</f>
        <v>0</v>
      </c>
      <c r="AR244" s="159" t="s">
        <v>72</v>
      </c>
      <c r="AT244" s="167" t="s">
        <v>66</v>
      </c>
      <c r="AU244" s="167" t="s">
        <v>76</v>
      </c>
      <c r="AY244" s="159" t="s">
        <v>127</v>
      </c>
      <c r="BK244" s="168">
        <f>SUM(BK245:BK247)</f>
        <v>0</v>
      </c>
    </row>
    <row r="245" spans="2:65" s="1" customFormat="1" ht="22.5" customHeight="1">
      <c r="B245" s="172"/>
      <c r="C245" s="173" t="s">
        <v>370</v>
      </c>
      <c r="D245" s="173" t="s">
        <v>130</v>
      </c>
      <c r="E245" s="174" t="s">
        <v>371</v>
      </c>
      <c r="F245" s="175" t="s">
        <v>372</v>
      </c>
      <c r="G245" s="176" t="s">
        <v>373</v>
      </c>
      <c r="H245" s="177">
        <v>2</v>
      </c>
      <c r="I245" s="178"/>
      <c r="J245" s="179">
        <f>ROUND(I245*H245,2)</f>
        <v>0</v>
      </c>
      <c r="K245" s="175" t="s">
        <v>5</v>
      </c>
      <c r="L245" s="39"/>
      <c r="M245" s="180" t="s">
        <v>5</v>
      </c>
      <c r="N245" s="181" t="s">
        <v>38</v>
      </c>
      <c r="O245" s="40"/>
      <c r="P245" s="182">
        <f>O245*H245</f>
        <v>0</v>
      </c>
      <c r="Q245" s="182">
        <v>0</v>
      </c>
      <c r="R245" s="182">
        <f>Q245*H245</f>
        <v>0</v>
      </c>
      <c r="S245" s="182">
        <v>0</v>
      </c>
      <c r="T245" s="183">
        <f>S245*H245</f>
        <v>0</v>
      </c>
      <c r="AR245" s="23" t="s">
        <v>82</v>
      </c>
      <c r="AT245" s="23" t="s">
        <v>130</v>
      </c>
      <c r="AU245" s="23" t="s">
        <v>79</v>
      </c>
      <c r="AY245" s="23" t="s">
        <v>127</v>
      </c>
      <c r="BE245" s="184">
        <f>IF(N245="základní",J245,0)</f>
        <v>0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23" t="s">
        <v>72</v>
      </c>
      <c r="BK245" s="184">
        <f>ROUND(I245*H245,2)</f>
        <v>0</v>
      </c>
      <c r="BL245" s="23" t="s">
        <v>82</v>
      </c>
      <c r="BM245" s="23" t="s">
        <v>374</v>
      </c>
    </row>
    <row r="246" spans="2:65" s="1" customFormat="1" ht="22.5" customHeight="1">
      <c r="B246" s="172"/>
      <c r="C246" s="173" t="s">
        <v>375</v>
      </c>
      <c r="D246" s="173" t="s">
        <v>130</v>
      </c>
      <c r="E246" s="174" t="s">
        <v>376</v>
      </c>
      <c r="F246" s="175" t="s">
        <v>377</v>
      </c>
      <c r="G246" s="176" t="s">
        <v>280</v>
      </c>
      <c r="H246" s="177">
        <v>1</v>
      </c>
      <c r="I246" s="178"/>
      <c r="J246" s="179">
        <f>ROUND(I246*H246,2)</f>
        <v>0</v>
      </c>
      <c r="K246" s="175" t="s">
        <v>134</v>
      </c>
      <c r="L246" s="39"/>
      <c r="M246" s="180" t="s">
        <v>5</v>
      </c>
      <c r="N246" s="181" t="s">
        <v>38</v>
      </c>
      <c r="O246" s="40"/>
      <c r="P246" s="182">
        <f>O246*H246</f>
        <v>0</v>
      </c>
      <c r="Q246" s="182">
        <v>0.42368</v>
      </c>
      <c r="R246" s="182">
        <f>Q246*H246</f>
        <v>0.42368</v>
      </c>
      <c r="S246" s="182">
        <v>0</v>
      </c>
      <c r="T246" s="183">
        <f>S246*H246</f>
        <v>0</v>
      </c>
      <c r="AR246" s="23" t="s">
        <v>82</v>
      </c>
      <c r="AT246" s="23" t="s">
        <v>130</v>
      </c>
      <c r="AU246" s="23" t="s">
        <v>79</v>
      </c>
      <c r="AY246" s="23" t="s">
        <v>127</v>
      </c>
      <c r="BE246" s="184">
        <f>IF(N246="základní",J246,0)</f>
        <v>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23" t="s">
        <v>72</v>
      </c>
      <c r="BK246" s="184">
        <f>ROUND(I246*H246,2)</f>
        <v>0</v>
      </c>
      <c r="BL246" s="23" t="s">
        <v>82</v>
      </c>
      <c r="BM246" s="23" t="s">
        <v>378</v>
      </c>
    </row>
    <row r="247" spans="2:65" s="1" customFormat="1" ht="22.5" customHeight="1">
      <c r="B247" s="172"/>
      <c r="C247" s="173" t="s">
        <v>379</v>
      </c>
      <c r="D247" s="173" t="s">
        <v>130</v>
      </c>
      <c r="E247" s="174" t="s">
        <v>380</v>
      </c>
      <c r="F247" s="175" t="s">
        <v>381</v>
      </c>
      <c r="G247" s="176" t="s">
        <v>280</v>
      </c>
      <c r="H247" s="177">
        <v>1</v>
      </c>
      <c r="I247" s="178"/>
      <c r="J247" s="179">
        <f>ROUND(I247*H247,2)</f>
        <v>0</v>
      </c>
      <c r="K247" s="175" t="s">
        <v>134</v>
      </c>
      <c r="L247" s="39"/>
      <c r="M247" s="180" t="s">
        <v>5</v>
      </c>
      <c r="N247" s="181" t="s">
        <v>38</v>
      </c>
      <c r="O247" s="40"/>
      <c r="P247" s="182">
        <f>O247*H247</f>
        <v>0</v>
      </c>
      <c r="Q247" s="182">
        <v>0.4208</v>
      </c>
      <c r="R247" s="182">
        <f>Q247*H247</f>
        <v>0.4208</v>
      </c>
      <c r="S247" s="182">
        <v>0</v>
      </c>
      <c r="T247" s="183">
        <f>S247*H247</f>
        <v>0</v>
      </c>
      <c r="AR247" s="23" t="s">
        <v>82</v>
      </c>
      <c r="AT247" s="23" t="s">
        <v>130</v>
      </c>
      <c r="AU247" s="23" t="s">
        <v>79</v>
      </c>
      <c r="AY247" s="23" t="s">
        <v>127</v>
      </c>
      <c r="BE247" s="184">
        <f>IF(N247="základní",J247,0)</f>
        <v>0</v>
      </c>
      <c r="BF247" s="184">
        <f>IF(N247="snížená",J247,0)</f>
        <v>0</v>
      </c>
      <c r="BG247" s="184">
        <f>IF(N247="zákl. přenesená",J247,0)</f>
        <v>0</v>
      </c>
      <c r="BH247" s="184">
        <f>IF(N247="sníž. přenesená",J247,0)</f>
        <v>0</v>
      </c>
      <c r="BI247" s="184">
        <f>IF(N247="nulová",J247,0)</f>
        <v>0</v>
      </c>
      <c r="BJ247" s="23" t="s">
        <v>72</v>
      </c>
      <c r="BK247" s="184">
        <f>ROUND(I247*H247,2)</f>
        <v>0</v>
      </c>
      <c r="BL247" s="23" t="s">
        <v>82</v>
      </c>
      <c r="BM247" s="23" t="s">
        <v>382</v>
      </c>
    </row>
    <row r="248" spans="2:63" s="10" customFormat="1" ht="29.85" customHeight="1">
      <c r="B248" s="158"/>
      <c r="D248" s="169" t="s">
        <v>66</v>
      </c>
      <c r="E248" s="170" t="s">
        <v>172</v>
      </c>
      <c r="F248" s="170" t="s">
        <v>383</v>
      </c>
      <c r="I248" s="161"/>
      <c r="J248" s="171">
        <f>BK248</f>
        <v>0</v>
      </c>
      <c r="L248" s="158"/>
      <c r="M248" s="163"/>
      <c r="N248" s="164"/>
      <c r="O248" s="164"/>
      <c r="P248" s="165">
        <f>SUM(P249:P299)</f>
        <v>0</v>
      </c>
      <c r="Q248" s="164"/>
      <c r="R248" s="165">
        <f>SUM(R249:R299)</f>
        <v>28.31574</v>
      </c>
      <c r="S248" s="164"/>
      <c r="T248" s="166">
        <f>SUM(T249:T299)</f>
        <v>0.27</v>
      </c>
      <c r="AR248" s="159" t="s">
        <v>72</v>
      </c>
      <c r="AT248" s="167" t="s">
        <v>66</v>
      </c>
      <c r="AU248" s="167" t="s">
        <v>72</v>
      </c>
      <c r="AY248" s="159" t="s">
        <v>127</v>
      </c>
      <c r="BK248" s="168">
        <f>SUM(BK249:BK299)</f>
        <v>0</v>
      </c>
    </row>
    <row r="249" spans="2:65" s="1" customFormat="1" ht="22.5" customHeight="1">
      <c r="B249" s="172"/>
      <c r="C249" s="173" t="s">
        <v>384</v>
      </c>
      <c r="D249" s="173" t="s">
        <v>130</v>
      </c>
      <c r="E249" s="174" t="s">
        <v>385</v>
      </c>
      <c r="F249" s="175" t="s">
        <v>386</v>
      </c>
      <c r="G249" s="176" t="s">
        <v>387</v>
      </c>
      <c r="H249" s="177">
        <v>1</v>
      </c>
      <c r="I249" s="178"/>
      <c r="J249" s="179">
        <f>ROUND(I249*H249,2)</f>
        <v>0</v>
      </c>
      <c r="K249" s="175" t="s">
        <v>5</v>
      </c>
      <c r="L249" s="39"/>
      <c r="M249" s="180" t="s">
        <v>5</v>
      </c>
      <c r="N249" s="181" t="s">
        <v>38</v>
      </c>
      <c r="O249" s="40"/>
      <c r="P249" s="182">
        <f>O249*H249</f>
        <v>0</v>
      </c>
      <c r="Q249" s="182">
        <v>0</v>
      </c>
      <c r="R249" s="182">
        <f>Q249*H249</f>
        <v>0</v>
      </c>
      <c r="S249" s="182">
        <v>0</v>
      </c>
      <c r="T249" s="183">
        <f>S249*H249</f>
        <v>0</v>
      </c>
      <c r="AR249" s="23" t="s">
        <v>82</v>
      </c>
      <c r="AT249" s="23" t="s">
        <v>130</v>
      </c>
      <c r="AU249" s="23" t="s">
        <v>76</v>
      </c>
      <c r="AY249" s="23" t="s">
        <v>127</v>
      </c>
      <c r="BE249" s="184">
        <f>IF(N249="základní",J249,0)</f>
        <v>0</v>
      </c>
      <c r="BF249" s="184">
        <f>IF(N249="snížená",J249,0)</f>
        <v>0</v>
      </c>
      <c r="BG249" s="184">
        <f>IF(N249="zákl. přenesená",J249,0)</f>
        <v>0</v>
      </c>
      <c r="BH249" s="184">
        <f>IF(N249="sníž. přenesená",J249,0)</f>
        <v>0</v>
      </c>
      <c r="BI249" s="184">
        <f>IF(N249="nulová",J249,0)</f>
        <v>0</v>
      </c>
      <c r="BJ249" s="23" t="s">
        <v>72</v>
      </c>
      <c r="BK249" s="184">
        <f>ROUND(I249*H249,2)</f>
        <v>0</v>
      </c>
      <c r="BL249" s="23" t="s">
        <v>82</v>
      </c>
      <c r="BM249" s="23" t="s">
        <v>388</v>
      </c>
    </row>
    <row r="250" spans="2:65" s="1" customFormat="1" ht="31.5" customHeight="1">
      <c r="B250" s="172"/>
      <c r="C250" s="173" t="s">
        <v>389</v>
      </c>
      <c r="D250" s="173" t="s">
        <v>130</v>
      </c>
      <c r="E250" s="174" t="s">
        <v>390</v>
      </c>
      <c r="F250" s="175" t="s">
        <v>391</v>
      </c>
      <c r="G250" s="176" t="s">
        <v>280</v>
      </c>
      <c r="H250" s="177">
        <v>10</v>
      </c>
      <c r="I250" s="178"/>
      <c r="J250" s="179">
        <f>ROUND(I250*H250,2)</f>
        <v>0</v>
      </c>
      <c r="K250" s="175" t="s">
        <v>134</v>
      </c>
      <c r="L250" s="39"/>
      <c r="M250" s="180" t="s">
        <v>5</v>
      </c>
      <c r="N250" s="181" t="s">
        <v>38</v>
      </c>
      <c r="O250" s="40"/>
      <c r="P250" s="182">
        <f>O250*H250</f>
        <v>0</v>
      </c>
      <c r="Q250" s="182">
        <v>0.0007</v>
      </c>
      <c r="R250" s="182">
        <f>Q250*H250</f>
        <v>0.007</v>
      </c>
      <c r="S250" s="182">
        <v>0</v>
      </c>
      <c r="T250" s="183">
        <f>S250*H250</f>
        <v>0</v>
      </c>
      <c r="AR250" s="23" t="s">
        <v>82</v>
      </c>
      <c r="AT250" s="23" t="s">
        <v>130</v>
      </c>
      <c r="AU250" s="23" t="s">
        <v>76</v>
      </c>
      <c r="AY250" s="23" t="s">
        <v>127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3" t="s">
        <v>72</v>
      </c>
      <c r="BK250" s="184">
        <f>ROUND(I250*H250,2)</f>
        <v>0</v>
      </c>
      <c r="BL250" s="23" t="s">
        <v>82</v>
      </c>
      <c r="BM250" s="23" t="s">
        <v>392</v>
      </c>
    </row>
    <row r="251" spans="2:51" s="13" customFormat="1" ht="13.5">
      <c r="B251" s="217"/>
      <c r="D251" s="186" t="s">
        <v>136</v>
      </c>
      <c r="E251" s="218" t="s">
        <v>5</v>
      </c>
      <c r="F251" s="219" t="s">
        <v>393</v>
      </c>
      <c r="H251" s="220" t="s">
        <v>5</v>
      </c>
      <c r="I251" s="221"/>
      <c r="L251" s="217"/>
      <c r="M251" s="222"/>
      <c r="N251" s="223"/>
      <c r="O251" s="223"/>
      <c r="P251" s="223"/>
      <c r="Q251" s="223"/>
      <c r="R251" s="223"/>
      <c r="S251" s="223"/>
      <c r="T251" s="224"/>
      <c r="AT251" s="220" t="s">
        <v>136</v>
      </c>
      <c r="AU251" s="220" t="s">
        <v>76</v>
      </c>
      <c r="AV251" s="13" t="s">
        <v>72</v>
      </c>
      <c r="AW251" s="13" t="s">
        <v>31</v>
      </c>
      <c r="AX251" s="13" t="s">
        <v>67</v>
      </c>
      <c r="AY251" s="220" t="s">
        <v>127</v>
      </c>
    </row>
    <row r="252" spans="2:51" s="13" customFormat="1" ht="13.5">
      <c r="B252" s="217"/>
      <c r="D252" s="186" t="s">
        <v>136</v>
      </c>
      <c r="E252" s="218" t="s">
        <v>5</v>
      </c>
      <c r="F252" s="219" t="s">
        <v>394</v>
      </c>
      <c r="H252" s="220" t="s">
        <v>5</v>
      </c>
      <c r="I252" s="221"/>
      <c r="L252" s="217"/>
      <c r="M252" s="222"/>
      <c r="N252" s="223"/>
      <c r="O252" s="223"/>
      <c r="P252" s="223"/>
      <c r="Q252" s="223"/>
      <c r="R252" s="223"/>
      <c r="S252" s="223"/>
      <c r="T252" s="224"/>
      <c r="AT252" s="220" t="s">
        <v>136</v>
      </c>
      <c r="AU252" s="220" t="s">
        <v>76</v>
      </c>
      <c r="AV252" s="13" t="s">
        <v>72</v>
      </c>
      <c r="AW252" s="13" t="s">
        <v>31</v>
      </c>
      <c r="AX252" s="13" t="s">
        <v>67</v>
      </c>
      <c r="AY252" s="220" t="s">
        <v>127</v>
      </c>
    </row>
    <row r="253" spans="2:51" s="11" customFormat="1" ht="13.5">
      <c r="B253" s="185"/>
      <c r="D253" s="186" t="s">
        <v>136</v>
      </c>
      <c r="E253" s="187" t="s">
        <v>5</v>
      </c>
      <c r="F253" s="188" t="s">
        <v>72</v>
      </c>
      <c r="H253" s="189">
        <v>1</v>
      </c>
      <c r="I253" s="190"/>
      <c r="L253" s="185"/>
      <c r="M253" s="191"/>
      <c r="N253" s="192"/>
      <c r="O253" s="192"/>
      <c r="P253" s="192"/>
      <c r="Q253" s="192"/>
      <c r="R253" s="192"/>
      <c r="S253" s="192"/>
      <c r="T253" s="193"/>
      <c r="AT253" s="187" t="s">
        <v>136</v>
      </c>
      <c r="AU253" s="187" t="s">
        <v>76</v>
      </c>
      <c r="AV253" s="11" t="s">
        <v>76</v>
      </c>
      <c r="AW253" s="11" t="s">
        <v>31</v>
      </c>
      <c r="AX253" s="11" t="s">
        <v>67</v>
      </c>
      <c r="AY253" s="187" t="s">
        <v>127</v>
      </c>
    </row>
    <row r="254" spans="2:51" s="13" customFormat="1" ht="13.5">
      <c r="B254" s="217"/>
      <c r="D254" s="186" t="s">
        <v>136</v>
      </c>
      <c r="E254" s="218" t="s">
        <v>5</v>
      </c>
      <c r="F254" s="219" t="s">
        <v>395</v>
      </c>
      <c r="H254" s="220" t="s">
        <v>5</v>
      </c>
      <c r="I254" s="221"/>
      <c r="L254" s="217"/>
      <c r="M254" s="222"/>
      <c r="N254" s="223"/>
      <c r="O254" s="223"/>
      <c r="P254" s="223"/>
      <c r="Q254" s="223"/>
      <c r="R254" s="223"/>
      <c r="S254" s="223"/>
      <c r="T254" s="224"/>
      <c r="AT254" s="220" t="s">
        <v>136</v>
      </c>
      <c r="AU254" s="220" t="s">
        <v>76</v>
      </c>
      <c r="AV254" s="13" t="s">
        <v>72</v>
      </c>
      <c r="AW254" s="13" t="s">
        <v>31</v>
      </c>
      <c r="AX254" s="13" t="s">
        <v>67</v>
      </c>
      <c r="AY254" s="220" t="s">
        <v>127</v>
      </c>
    </row>
    <row r="255" spans="2:51" s="11" customFormat="1" ht="13.5">
      <c r="B255" s="185"/>
      <c r="D255" s="186" t="s">
        <v>136</v>
      </c>
      <c r="E255" s="187" t="s">
        <v>5</v>
      </c>
      <c r="F255" s="188" t="s">
        <v>172</v>
      </c>
      <c r="H255" s="189">
        <v>9</v>
      </c>
      <c r="I255" s="190"/>
      <c r="L255" s="185"/>
      <c r="M255" s="191"/>
      <c r="N255" s="192"/>
      <c r="O255" s="192"/>
      <c r="P255" s="192"/>
      <c r="Q255" s="192"/>
      <c r="R255" s="192"/>
      <c r="S255" s="192"/>
      <c r="T255" s="193"/>
      <c r="AT255" s="187" t="s">
        <v>136</v>
      </c>
      <c r="AU255" s="187" t="s">
        <v>76</v>
      </c>
      <c r="AV255" s="11" t="s">
        <v>76</v>
      </c>
      <c r="AW255" s="11" t="s">
        <v>31</v>
      </c>
      <c r="AX255" s="11" t="s">
        <v>67</v>
      </c>
      <c r="AY255" s="187" t="s">
        <v>127</v>
      </c>
    </row>
    <row r="256" spans="2:51" s="12" customFormat="1" ht="13.5">
      <c r="B256" s="194"/>
      <c r="D256" s="195" t="s">
        <v>136</v>
      </c>
      <c r="E256" s="196" t="s">
        <v>5</v>
      </c>
      <c r="F256" s="197" t="s">
        <v>138</v>
      </c>
      <c r="H256" s="198">
        <v>10</v>
      </c>
      <c r="I256" s="199"/>
      <c r="L256" s="194"/>
      <c r="M256" s="200"/>
      <c r="N256" s="201"/>
      <c r="O256" s="201"/>
      <c r="P256" s="201"/>
      <c r="Q256" s="201"/>
      <c r="R256" s="201"/>
      <c r="S256" s="201"/>
      <c r="T256" s="202"/>
      <c r="AT256" s="203" t="s">
        <v>136</v>
      </c>
      <c r="AU256" s="203" t="s">
        <v>76</v>
      </c>
      <c r="AV256" s="12" t="s">
        <v>82</v>
      </c>
      <c r="AW256" s="12" t="s">
        <v>31</v>
      </c>
      <c r="AX256" s="12" t="s">
        <v>72</v>
      </c>
      <c r="AY256" s="203" t="s">
        <v>127</v>
      </c>
    </row>
    <row r="257" spans="2:65" s="1" customFormat="1" ht="22.5" customHeight="1">
      <c r="B257" s="172"/>
      <c r="C257" s="204" t="s">
        <v>396</v>
      </c>
      <c r="D257" s="204" t="s">
        <v>145</v>
      </c>
      <c r="E257" s="205" t="s">
        <v>397</v>
      </c>
      <c r="F257" s="206" t="s">
        <v>398</v>
      </c>
      <c r="G257" s="207" t="s">
        <v>280</v>
      </c>
      <c r="H257" s="208">
        <v>1</v>
      </c>
      <c r="I257" s="209"/>
      <c r="J257" s="210">
        <f>ROUND(I257*H257,2)</f>
        <v>0</v>
      </c>
      <c r="K257" s="206" t="s">
        <v>134</v>
      </c>
      <c r="L257" s="211"/>
      <c r="M257" s="212" t="s">
        <v>5</v>
      </c>
      <c r="N257" s="213" t="s">
        <v>38</v>
      </c>
      <c r="O257" s="40"/>
      <c r="P257" s="182">
        <f>O257*H257</f>
        <v>0</v>
      </c>
      <c r="Q257" s="182">
        <v>0.0031</v>
      </c>
      <c r="R257" s="182">
        <f>Q257*H257</f>
        <v>0.0031</v>
      </c>
      <c r="S257" s="182">
        <v>0</v>
      </c>
      <c r="T257" s="183">
        <f>S257*H257</f>
        <v>0</v>
      </c>
      <c r="AR257" s="23" t="s">
        <v>149</v>
      </c>
      <c r="AT257" s="23" t="s">
        <v>145</v>
      </c>
      <c r="AU257" s="23" t="s">
        <v>76</v>
      </c>
      <c r="AY257" s="23" t="s">
        <v>127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23" t="s">
        <v>72</v>
      </c>
      <c r="BK257" s="184">
        <f>ROUND(I257*H257,2)</f>
        <v>0</v>
      </c>
      <c r="BL257" s="23" t="s">
        <v>82</v>
      </c>
      <c r="BM257" s="23" t="s">
        <v>399</v>
      </c>
    </row>
    <row r="258" spans="2:51" s="13" customFormat="1" ht="13.5">
      <c r="B258" s="217"/>
      <c r="D258" s="186" t="s">
        <v>136</v>
      </c>
      <c r="E258" s="218" t="s">
        <v>5</v>
      </c>
      <c r="F258" s="219" t="s">
        <v>400</v>
      </c>
      <c r="H258" s="220" t="s">
        <v>5</v>
      </c>
      <c r="I258" s="221"/>
      <c r="L258" s="217"/>
      <c r="M258" s="222"/>
      <c r="N258" s="223"/>
      <c r="O258" s="223"/>
      <c r="P258" s="223"/>
      <c r="Q258" s="223"/>
      <c r="R258" s="223"/>
      <c r="S258" s="223"/>
      <c r="T258" s="224"/>
      <c r="AT258" s="220" t="s">
        <v>136</v>
      </c>
      <c r="AU258" s="220" t="s">
        <v>76</v>
      </c>
      <c r="AV258" s="13" t="s">
        <v>72</v>
      </c>
      <c r="AW258" s="13" t="s">
        <v>31</v>
      </c>
      <c r="AX258" s="13" t="s">
        <v>67</v>
      </c>
      <c r="AY258" s="220" t="s">
        <v>127</v>
      </c>
    </row>
    <row r="259" spans="2:51" s="11" customFormat="1" ht="13.5">
      <c r="B259" s="185"/>
      <c r="D259" s="186" t="s">
        <v>136</v>
      </c>
      <c r="E259" s="187" t="s">
        <v>5</v>
      </c>
      <c r="F259" s="188" t="s">
        <v>72</v>
      </c>
      <c r="H259" s="189">
        <v>1</v>
      </c>
      <c r="I259" s="190"/>
      <c r="L259" s="185"/>
      <c r="M259" s="191"/>
      <c r="N259" s="192"/>
      <c r="O259" s="192"/>
      <c r="P259" s="192"/>
      <c r="Q259" s="192"/>
      <c r="R259" s="192"/>
      <c r="S259" s="192"/>
      <c r="T259" s="193"/>
      <c r="AT259" s="187" t="s">
        <v>136</v>
      </c>
      <c r="AU259" s="187" t="s">
        <v>76</v>
      </c>
      <c r="AV259" s="11" t="s">
        <v>76</v>
      </c>
      <c r="AW259" s="11" t="s">
        <v>31</v>
      </c>
      <c r="AX259" s="11" t="s">
        <v>67</v>
      </c>
      <c r="AY259" s="187" t="s">
        <v>127</v>
      </c>
    </row>
    <row r="260" spans="2:51" s="12" customFormat="1" ht="13.5">
      <c r="B260" s="194"/>
      <c r="D260" s="195" t="s">
        <v>136</v>
      </c>
      <c r="E260" s="196" t="s">
        <v>5</v>
      </c>
      <c r="F260" s="197" t="s">
        <v>138</v>
      </c>
      <c r="H260" s="198">
        <v>1</v>
      </c>
      <c r="I260" s="199"/>
      <c r="L260" s="194"/>
      <c r="M260" s="200"/>
      <c r="N260" s="201"/>
      <c r="O260" s="201"/>
      <c r="P260" s="201"/>
      <c r="Q260" s="201"/>
      <c r="R260" s="201"/>
      <c r="S260" s="201"/>
      <c r="T260" s="202"/>
      <c r="AT260" s="203" t="s">
        <v>136</v>
      </c>
      <c r="AU260" s="203" t="s">
        <v>76</v>
      </c>
      <c r="AV260" s="12" t="s">
        <v>82</v>
      </c>
      <c r="AW260" s="12" t="s">
        <v>31</v>
      </c>
      <c r="AX260" s="12" t="s">
        <v>72</v>
      </c>
      <c r="AY260" s="203" t="s">
        <v>127</v>
      </c>
    </row>
    <row r="261" spans="2:65" s="1" customFormat="1" ht="22.5" customHeight="1">
      <c r="B261" s="172"/>
      <c r="C261" s="173" t="s">
        <v>401</v>
      </c>
      <c r="D261" s="173" t="s">
        <v>130</v>
      </c>
      <c r="E261" s="174" t="s">
        <v>402</v>
      </c>
      <c r="F261" s="175" t="s">
        <v>403</v>
      </c>
      <c r="G261" s="176" t="s">
        <v>280</v>
      </c>
      <c r="H261" s="177">
        <v>4</v>
      </c>
      <c r="I261" s="178"/>
      <c r="J261" s="179">
        <f aca="true" t="shared" si="0" ref="J261:J266">ROUND(I261*H261,2)</f>
        <v>0</v>
      </c>
      <c r="K261" s="175" t="s">
        <v>134</v>
      </c>
      <c r="L261" s="39"/>
      <c r="M261" s="180" t="s">
        <v>5</v>
      </c>
      <c r="N261" s="181" t="s">
        <v>38</v>
      </c>
      <c r="O261" s="40"/>
      <c r="P261" s="182">
        <f aca="true" t="shared" si="1" ref="P261:P266">O261*H261</f>
        <v>0</v>
      </c>
      <c r="Q261" s="182">
        <v>0.11241</v>
      </c>
      <c r="R261" s="182">
        <f aca="true" t="shared" si="2" ref="R261:R266">Q261*H261</f>
        <v>0.44964</v>
      </c>
      <c r="S261" s="182">
        <v>0</v>
      </c>
      <c r="T261" s="183">
        <f aca="true" t="shared" si="3" ref="T261:T266">S261*H261</f>
        <v>0</v>
      </c>
      <c r="AR261" s="23" t="s">
        <v>82</v>
      </c>
      <c r="AT261" s="23" t="s">
        <v>130</v>
      </c>
      <c r="AU261" s="23" t="s">
        <v>76</v>
      </c>
      <c r="AY261" s="23" t="s">
        <v>127</v>
      </c>
      <c r="BE261" s="184">
        <f aca="true" t="shared" si="4" ref="BE261:BE266">IF(N261="základní",J261,0)</f>
        <v>0</v>
      </c>
      <c r="BF261" s="184">
        <f aca="true" t="shared" si="5" ref="BF261:BF266">IF(N261="snížená",J261,0)</f>
        <v>0</v>
      </c>
      <c r="BG261" s="184">
        <f aca="true" t="shared" si="6" ref="BG261:BG266">IF(N261="zákl. přenesená",J261,0)</f>
        <v>0</v>
      </c>
      <c r="BH261" s="184">
        <f aca="true" t="shared" si="7" ref="BH261:BH266">IF(N261="sníž. přenesená",J261,0)</f>
        <v>0</v>
      </c>
      <c r="BI261" s="184">
        <f aca="true" t="shared" si="8" ref="BI261:BI266">IF(N261="nulová",J261,0)</f>
        <v>0</v>
      </c>
      <c r="BJ261" s="23" t="s">
        <v>72</v>
      </c>
      <c r="BK261" s="184">
        <f aca="true" t="shared" si="9" ref="BK261:BK266">ROUND(I261*H261,2)</f>
        <v>0</v>
      </c>
      <c r="BL261" s="23" t="s">
        <v>82</v>
      </c>
      <c r="BM261" s="23" t="s">
        <v>404</v>
      </c>
    </row>
    <row r="262" spans="2:65" s="1" customFormat="1" ht="22.5" customHeight="1">
      <c r="B262" s="172"/>
      <c r="C262" s="204" t="s">
        <v>405</v>
      </c>
      <c r="D262" s="204" t="s">
        <v>145</v>
      </c>
      <c r="E262" s="205" t="s">
        <v>406</v>
      </c>
      <c r="F262" s="206" t="s">
        <v>407</v>
      </c>
      <c r="G262" s="207" t="s">
        <v>280</v>
      </c>
      <c r="H262" s="208">
        <v>4</v>
      </c>
      <c r="I262" s="209"/>
      <c r="J262" s="210">
        <f t="shared" si="0"/>
        <v>0</v>
      </c>
      <c r="K262" s="206" t="s">
        <v>134</v>
      </c>
      <c r="L262" s="211"/>
      <c r="M262" s="212" t="s">
        <v>5</v>
      </c>
      <c r="N262" s="213" t="s">
        <v>38</v>
      </c>
      <c r="O262" s="40"/>
      <c r="P262" s="182">
        <f t="shared" si="1"/>
        <v>0</v>
      </c>
      <c r="Q262" s="182">
        <v>0.0061</v>
      </c>
      <c r="R262" s="182">
        <f t="shared" si="2"/>
        <v>0.0244</v>
      </c>
      <c r="S262" s="182">
        <v>0</v>
      </c>
      <c r="T262" s="183">
        <f t="shared" si="3"/>
        <v>0</v>
      </c>
      <c r="AR262" s="23" t="s">
        <v>149</v>
      </c>
      <c r="AT262" s="23" t="s">
        <v>145</v>
      </c>
      <c r="AU262" s="23" t="s">
        <v>76</v>
      </c>
      <c r="AY262" s="23" t="s">
        <v>127</v>
      </c>
      <c r="BE262" s="184">
        <f t="shared" si="4"/>
        <v>0</v>
      </c>
      <c r="BF262" s="184">
        <f t="shared" si="5"/>
        <v>0</v>
      </c>
      <c r="BG262" s="184">
        <f t="shared" si="6"/>
        <v>0</v>
      </c>
      <c r="BH262" s="184">
        <f t="shared" si="7"/>
        <v>0</v>
      </c>
      <c r="BI262" s="184">
        <f t="shared" si="8"/>
        <v>0</v>
      </c>
      <c r="BJ262" s="23" t="s">
        <v>72</v>
      </c>
      <c r="BK262" s="184">
        <f t="shared" si="9"/>
        <v>0</v>
      </c>
      <c r="BL262" s="23" t="s">
        <v>82</v>
      </c>
      <c r="BM262" s="23" t="s">
        <v>408</v>
      </c>
    </row>
    <row r="263" spans="2:65" s="1" customFormat="1" ht="22.5" customHeight="1">
      <c r="B263" s="172"/>
      <c r="C263" s="204" t="s">
        <v>409</v>
      </c>
      <c r="D263" s="204" t="s">
        <v>145</v>
      </c>
      <c r="E263" s="205" t="s">
        <v>410</v>
      </c>
      <c r="F263" s="206" t="s">
        <v>411</v>
      </c>
      <c r="G263" s="207" t="s">
        <v>280</v>
      </c>
      <c r="H263" s="208">
        <v>4</v>
      </c>
      <c r="I263" s="209"/>
      <c r="J263" s="210">
        <f t="shared" si="0"/>
        <v>0</v>
      </c>
      <c r="K263" s="206" t="s">
        <v>134</v>
      </c>
      <c r="L263" s="211"/>
      <c r="M263" s="212" t="s">
        <v>5</v>
      </c>
      <c r="N263" s="213" t="s">
        <v>38</v>
      </c>
      <c r="O263" s="40"/>
      <c r="P263" s="182">
        <f t="shared" si="1"/>
        <v>0</v>
      </c>
      <c r="Q263" s="182">
        <v>0.003</v>
      </c>
      <c r="R263" s="182">
        <f t="shared" si="2"/>
        <v>0.012</v>
      </c>
      <c r="S263" s="182">
        <v>0</v>
      </c>
      <c r="T263" s="183">
        <f t="shared" si="3"/>
        <v>0</v>
      </c>
      <c r="AR263" s="23" t="s">
        <v>149</v>
      </c>
      <c r="AT263" s="23" t="s">
        <v>145</v>
      </c>
      <c r="AU263" s="23" t="s">
        <v>76</v>
      </c>
      <c r="AY263" s="23" t="s">
        <v>127</v>
      </c>
      <c r="BE263" s="184">
        <f t="shared" si="4"/>
        <v>0</v>
      </c>
      <c r="BF263" s="184">
        <f t="shared" si="5"/>
        <v>0</v>
      </c>
      <c r="BG263" s="184">
        <f t="shared" si="6"/>
        <v>0</v>
      </c>
      <c r="BH263" s="184">
        <f t="shared" si="7"/>
        <v>0</v>
      </c>
      <c r="BI263" s="184">
        <f t="shared" si="8"/>
        <v>0</v>
      </c>
      <c r="BJ263" s="23" t="s">
        <v>72</v>
      </c>
      <c r="BK263" s="184">
        <f t="shared" si="9"/>
        <v>0</v>
      </c>
      <c r="BL263" s="23" t="s">
        <v>82</v>
      </c>
      <c r="BM263" s="23" t="s">
        <v>412</v>
      </c>
    </row>
    <row r="264" spans="2:65" s="1" customFormat="1" ht="22.5" customHeight="1">
      <c r="B264" s="172"/>
      <c r="C264" s="204" t="s">
        <v>413</v>
      </c>
      <c r="D264" s="204" t="s">
        <v>145</v>
      </c>
      <c r="E264" s="205" t="s">
        <v>414</v>
      </c>
      <c r="F264" s="206" t="s">
        <v>415</v>
      </c>
      <c r="G264" s="207" t="s">
        <v>280</v>
      </c>
      <c r="H264" s="208">
        <v>4</v>
      </c>
      <c r="I264" s="209"/>
      <c r="J264" s="210">
        <f t="shared" si="0"/>
        <v>0</v>
      </c>
      <c r="K264" s="206" t="s">
        <v>134</v>
      </c>
      <c r="L264" s="211"/>
      <c r="M264" s="212" t="s">
        <v>5</v>
      </c>
      <c r="N264" s="213" t="s">
        <v>38</v>
      </c>
      <c r="O264" s="40"/>
      <c r="P264" s="182">
        <f t="shared" si="1"/>
        <v>0</v>
      </c>
      <c r="Q264" s="182">
        <v>0.0001</v>
      </c>
      <c r="R264" s="182">
        <f t="shared" si="2"/>
        <v>0.0004</v>
      </c>
      <c r="S264" s="182">
        <v>0</v>
      </c>
      <c r="T264" s="183">
        <f t="shared" si="3"/>
        <v>0</v>
      </c>
      <c r="AR264" s="23" t="s">
        <v>149</v>
      </c>
      <c r="AT264" s="23" t="s">
        <v>145</v>
      </c>
      <c r="AU264" s="23" t="s">
        <v>76</v>
      </c>
      <c r="AY264" s="23" t="s">
        <v>127</v>
      </c>
      <c r="BE264" s="184">
        <f t="shared" si="4"/>
        <v>0</v>
      </c>
      <c r="BF264" s="184">
        <f t="shared" si="5"/>
        <v>0</v>
      </c>
      <c r="BG264" s="184">
        <f t="shared" si="6"/>
        <v>0</v>
      </c>
      <c r="BH264" s="184">
        <f t="shared" si="7"/>
        <v>0</v>
      </c>
      <c r="BI264" s="184">
        <f t="shared" si="8"/>
        <v>0</v>
      </c>
      <c r="BJ264" s="23" t="s">
        <v>72</v>
      </c>
      <c r="BK264" s="184">
        <f t="shared" si="9"/>
        <v>0</v>
      </c>
      <c r="BL264" s="23" t="s">
        <v>82</v>
      </c>
      <c r="BM264" s="23" t="s">
        <v>416</v>
      </c>
    </row>
    <row r="265" spans="2:65" s="1" customFormat="1" ht="22.5" customHeight="1">
      <c r="B265" s="172"/>
      <c r="C265" s="204" t="s">
        <v>417</v>
      </c>
      <c r="D265" s="204" t="s">
        <v>145</v>
      </c>
      <c r="E265" s="205" t="s">
        <v>418</v>
      </c>
      <c r="F265" s="206" t="s">
        <v>419</v>
      </c>
      <c r="G265" s="207" t="s">
        <v>280</v>
      </c>
      <c r="H265" s="208">
        <v>20</v>
      </c>
      <c r="I265" s="209"/>
      <c r="J265" s="210">
        <f t="shared" si="0"/>
        <v>0</v>
      </c>
      <c r="K265" s="206" t="s">
        <v>134</v>
      </c>
      <c r="L265" s="211"/>
      <c r="M265" s="212" t="s">
        <v>5</v>
      </c>
      <c r="N265" s="213" t="s">
        <v>38</v>
      </c>
      <c r="O265" s="40"/>
      <c r="P265" s="182">
        <f t="shared" si="1"/>
        <v>0</v>
      </c>
      <c r="Q265" s="182">
        <v>0.00035</v>
      </c>
      <c r="R265" s="182">
        <f t="shared" si="2"/>
        <v>0.007</v>
      </c>
      <c r="S265" s="182">
        <v>0</v>
      </c>
      <c r="T265" s="183">
        <f t="shared" si="3"/>
        <v>0</v>
      </c>
      <c r="AR265" s="23" t="s">
        <v>149</v>
      </c>
      <c r="AT265" s="23" t="s">
        <v>145</v>
      </c>
      <c r="AU265" s="23" t="s">
        <v>76</v>
      </c>
      <c r="AY265" s="23" t="s">
        <v>127</v>
      </c>
      <c r="BE265" s="184">
        <f t="shared" si="4"/>
        <v>0</v>
      </c>
      <c r="BF265" s="184">
        <f t="shared" si="5"/>
        <v>0</v>
      </c>
      <c r="BG265" s="184">
        <f t="shared" si="6"/>
        <v>0</v>
      </c>
      <c r="BH265" s="184">
        <f t="shared" si="7"/>
        <v>0</v>
      </c>
      <c r="BI265" s="184">
        <f t="shared" si="8"/>
        <v>0</v>
      </c>
      <c r="BJ265" s="23" t="s">
        <v>72</v>
      </c>
      <c r="BK265" s="184">
        <f t="shared" si="9"/>
        <v>0</v>
      </c>
      <c r="BL265" s="23" t="s">
        <v>82</v>
      </c>
      <c r="BM265" s="23" t="s">
        <v>420</v>
      </c>
    </row>
    <row r="266" spans="2:65" s="1" customFormat="1" ht="31.5" customHeight="1">
      <c r="B266" s="172"/>
      <c r="C266" s="173" t="s">
        <v>421</v>
      </c>
      <c r="D266" s="173" t="s">
        <v>130</v>
      </c>
      <c r="E266" s="174" t="s">
        <v>422</v>
      </c>
      <c r="F266" s="175" t="s">
        <v>423</v>
      </c>
      <c r="G266" s="176" t="s">
        <v>189</v>
      </c>
      <c r="H266" s="177">
        <v>40</v>
      </c>
      <c r="I266" s="178"/>
      <c r="J266" s="179">
        <f t="shared" si="0"/>
        <v>0</v>
      </c>
      <c r="K266" s="175" t="s">
        <v>134</v>
      </c>
      <c r="L266" s="39"/>
      <c r="M266" s="180" t="s">
        <v>5</v>
      </c>
      <c r="N266" s="181" t="s">
        <v>38</v>
      </c>
      <c r="O266" s="40"/>
      <c r="P266" s="182">
        <f t="shared" si="1"/>
        <v>0</v>
      </c>
      <c r="Q266" s="182">
        <v>0.00011</v>
      </c>
      <c r="R266" s="182">
        <f t="shared" si="2"/>
        <v>0.0044</v>
      </c>
      <c r="S266" s="182">
        <v>0</v>
      </c>
      <c r="T266" s="183">
        <f t="shared" si="3"/>
        <v>0</v>
      </c>
      <c r="AR266" s="23" t="s">
        <v>82</v>
      </c>
      <c r="AT266" s="23" t="s">
        <v>130</v>
      </c>
      <c r="AU266" s="23" t="s">
        <v>76</v>
      </c>
      <c r="AY266" s="23" t="s">
        <v>127</v>
      </c>
      <c r="BE266" s="184">
        <f t="shared" si="4"/>
        <v>0</v>
      </c>
      <c r="BF266" s="184">
        <f t="shared" si="5"/>
        <v>0</v>
      </c>
      <c r="BG266" s="184">
        <f t="shared" si="6"/>
        <v>0</v>
      </c>
      <c r="BH266" s="184">
        <f t="shared" si="7"/>
        <v>0</v>
      </c>
      <c r="BI266" s="184">
        <f t="shared" si="8"/>
        <v>0</v>
      </c>
      <c r="BJ266" s="23" t="s">
        <v>72</v>
      </c>
      <c r="BK266" s="184">
        <f t="shared" si="9"/>
        <v>0</v>
      </c>
      <c r="BL266" s="23" t="s">
        <v>82</v>
      </c>
      <c r="BM266" s="23" t="s">
        <v>424</v>
      </c>
    </row>
    <row r="267" spans="2:51" s="13" customFormat="1" ht="13.5">
      <c r="B267" s="217"/>
      <c r="D267" s="186" t="s">
        <v>136</v>
      </c>
      <c r="E267" s="218" t="s">
        <v>5</v>
      </c>
      <c r="F267" s="219" t="s">
        <v>425</v>
      </c>
      <c r="H267" s="220" t="s">
        <v>5</v>
      </c>
      <c r="I267" s="221"/>
      <c r="L267" s="217"/>
      <c r="M267" s="222"/>
      <c r="N267" s="223"/>
      <c r="O267" s="223"/>
      <c r="P267" s="223"/>
      <c r="Q267" s="223"/>
      <c r="R267" s="223"/>
      <c r="S267" s="223"/>
      <c r="T267" s="224"/>
      <c r="AT267" s="220" t="s">
        <v>136</v>
      </c>
      <c r="AU267" s="220" t="s">
        <v>76</v>
      </c>
      <c r="AV267" s="13" t="s">
        <v>72</v>
      </c>
      <c r="AW267" s="13" t="s">
        <v>31</v>
      </c>
      <c r="AX267" s="13" t="s">
        <v>67</v>
      </c>
      <c r="AY267" s="220" t="s">
        <v>127</v>
      </c>
    </row>
    <row r="268" spans="2:51" s="11" customFormat="1" ht="13.5">
      <c r="B268" s="185"/>
      <c r="D268" s="186" t="s">
        <v>136</v>
      </c>
      <c r="E268" s="187" t="s">
        <v>5</v>
      </c>
      <c r="F268" s="188" t="s">
        <v>426</v>
      </c>
      <c r="H268" s="189">
        <v>40</v>
      </c>
      <c r="I268" s="190"/>
      <c r="L268" s="185"/>
      <c r="M268" s="191"/>
      <c r="N268" s="192"/>
      <c r="O268" s="192"/>
      <c r="P268" s="192"/>
      <c r="Q268" s="192"/>
      <c r="R268" s="192"/>
      <c r="S268" s="192"/>
      <c r="T268" s="193"/>
      <c r="AT268" s="187" t="s">
        <v>136</v>
      </c>
      <c r="AU268" s="187" t="s">
        <v>76</v>
      </c>
      <c r="AV268" s="11" t="s">
        <v>76</v>
      </c>
      <c r="AW268" s="11" t="s">
        <v>31</v>
      </c>
      <c r="AX268" s="11" t="s">
        <v>67</v>
      </c>
      <c r="AY268" s="187" t="s">
        <v>127</v>
      </c>
    </row>
    <row r="269" spans="2:51" s="12" customFormat="1" ht="13.5">
      <c r="B269" s="194"/>
      <c r="D269" s="195" t="s">
        <v>136</v>
      </c>
      <c r="E269" s="196" t="s">
        <v>5</v>
      </c>
      <c r="F269" s="197" t="s">
        <v>138</v>
      </c>
      <c r="H269" s="198">
        <v>40</v>
      </c>
      <c r="I269" s="199"/>
      <c r="L269" s="194"/>
      <c r="M269" s="200"/>
      <c r="N269" s="201"/>
      <c r="O269" s="201"/>
      <c r="P269" s="201"/>
      <c r="Q269" s="201"/>
      <c r="R269" s="201"/>
      <c r="S269" s="201"/>
      <c r="T269" s="202"/>
      <c r="AT269" s="203" t="s">
        <v>136</v>
      </c>
      <c r="AU269" s="203" t="s">
        <v>76</v>
      </c>
      <c r="AV269" s="12" t="s">
        <v>82</v>
      </c>
      <c r="AW269" s="12" t="s">
        <v>31</v>
      </c>
      <c r="AX269" s="12" t="s">
        <v>72</v>
      </c>
      <c r="AY269" s="203" t="s">
        <v>127</v>
      </c>
    </row>
    <row r="270" spans="2:65" s="1" customFormat="1" ht="31.5" customHeight="1">
      <c r="B270" s="172"/>
      <c r="C270" s="173" t="s">
        <v>427</v>
      </c>
      <c r="D270" s="173" t="s">
        <v>130</v>
      </c>
      <c r="E270" s="174" t="s">
        <v>428</v>
      </c>
      <c r="F270" s="175" t="s">
        <v>429</v>
      </c>
      <c r="G270" s="176" t="s">
        <v>189</v>
      </c>
      <c r="H270" s="177">
        <v>128</v>
      </c>
      <c r="I270" s="178"/>
      <c r="J270" s="179">
        <f>ROUND(I270*H270,2)</f>
        <v>0</v>
      </c>
      <c r="K270" s="175" t="s">
        <v>134</v>
      </c>
      <c r="L270" s="39"/>
      <c r="M270" s="180" t="s">
        <v>5</v>
      </c>
      <c r="N270" s="181" t="s">
        <v>38</v>
      </c>
      <c r="O270" s="40"/>
      <c r="P270" s="182">
        <f>O270*H270</f>
        <v>0</v>
      </c>
      <c r="Q270" s="182">
        <v>0.00021</v>
      </c>
      <c r="R270" s="182">
        <f>Q270*H270</f>
        <v>0.02688</v>
      </c>
      <c r="S270" s="182">
        <v>0</v>
      </c>
      <c r="T270" s="183">
        <f>S270*H270</f>
        <v>0</v>
      </c>
      <c r="AR270" s="23" t="s">
        <v>82</v>
      </c>
      <c r="AT270" s="23" t="s">
        <v>130</v>
      </c>
      <c r="AU270" s="23" t="s">
        <v>76</v>
      </c>
      <c r="AY270" s="23" t="s">
        <v>127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23" t="s">
        <v>72</v>
      </c>
      <c r="BK270" s="184">
        <f>ROUND(I270*H270,2)</f>
        <v>0</v>
      </c>
      <c r="BL270" s="23" t="s">
        <v>82</v>
      </c>
      <c r="BM270" s="23" t="s">
        <v>430</v>
      </c>
    </row>
    <row r="271" spans="2:51" s="13" customFormat="1" ht="13.5">
      <c r="B271" s="217"/>
      <c r="D271" s="186" t="s">
        <v>136</v>
      </c>
      <c r="E271" s="218" t="s">
        <v>5</v>
      </c>
      <c r="F271" s="219" t="s">
        <v>431</v>
      </c>
      <c r="H271" s="220" t="s">
        <v>5</v>
      </c>
      <c r="I271" s="221"/>
      <c r="L271" s="217"/>
      <c r="M271" s="222"/>
      <c r="N271" s="223"/>
      <c r="O271" s="223"/>
      <c r="P271" s="223"/>
      <c r="Q271" s="223"/>
      <c r="R271" s="223"/>
      <c r="S271" s="223"/>
      <c r="T271" s="224"/>
      <c r="AT271" s="220" t="s">
        <v>136</v>
      </c>
      <c r="AU271" s="220" t="s">
        <v>76</v>
      </c>
      <c r="AV271" s="13" t="s">
        <v>72</v>
      </c>
      <c r="AW271" s="13" t="s">
        <v>31</v>
      </c>
      <c r="AX271" s="13" t="s">
        <v>67</v>
      </c>
      <c r="AY271" s="220" t="s">
        <v>127</v>
      </c>
    </row>
    <row r="272" spans="2:51" s="11" customFormat="1" ht="13.5">
      <c r="B272" s="185"/>
      <c r="D272" s="186" t="s">
        <v>136</v>
      </c>
      <c r="E272" s="187" t="s">
        <v>5</v>
      </c>
      <c r="F272" s="188" t="s">
        <v>432</v>
      </c>
      <c r="H272" s="189">
        <v>128</v>
      </c>
      <c r="I272" s="190"/>
      <c r="L272" s="185"/>
      <c r="M272" s="191"/>
      <c r="N272" s="192"/>
      <c r="O272" s="192"/>
      <c r="P272" s="192"/>
      <c r="Q272" s="192"/>
      <c r="R272" s="192"/>
      <c r="S272" s="192"/>
      <c r="T272" s="193"/>
      <c r="AT272" s="187" t="s">
        <v>136</v>
      </c>
      <c r="AU272" s="187" t="s">
        <v>76</v>
      </c>
      <c r="AV272" s="11" t="s">
        <v>76</v>
      </c>
      <c r="AW272" s="11" t="s">
        <v>31</v>
      </c>
      <c r="AX272" s="11" t="s">
        <v>67</v>
      </c>
      <c r="AY272" s="187" t="s">
        <v>127</v>
      </c>
    </row>
    <row r="273" spans="2:51" s="12" customFormat="1" ht="13.5">
      <c r="B273" s="194"/>
      <c r="D273" s="195" t="s">
        <v>136</v>
      </c>
      <c r="E273" s="196" t="s">
        <v>5</v>
      </c>
      <c r="F273" s="197" t="s">
        <v>138</v>
      </c>
      <c r="H273" s="198">
        <v>128</v>
      </c>
      <c r="I273" s="199"/>
      <c r="L273" s="194"/>
      <c r="M273" s="200"/>
      <c r="N273" s="201"/>
      <c r="O273" s="201"/>
      <c r="P273" s="201"/>
      <c r="Q273" s="201"/>
      <c r="R273" s="201"/>
      <c r="S273" s="201"/>
      <c r="T273" s="202"/>
      <c r="AT273" s="203" t="s">
        <v>136</v>
      </c>
      <c r="AU273" s="203" t="s">
        <v>76</v>
      </c>
      <c r="AV273" s="12" t="s">
        <v>82</v>
      </c>
      <c r="AW273" s="12" t="s">
        <v>31</v>
      </c>
      <c r="AX273" s="12" t="s">
        <v>72</v>
      </c>
      <c r="AY273" s="203" t="s">
        <v>127</v>
      </c>
    </row>
    <row r="274" spans="2:65" s="1" customFormat="1" ht="31.5" customHeight="1">
      <c r="B274" s="172"/>
      <c r="C274" s="173" t="s">
        <v>433</v>
      </c>
      <c r="D274" s="173" t="s">
        <v>130</v>
      </c>
      <c r="E274" s="174" t="s">
        <v>434</v>
      </c>
      <c r="F274" s="175" t="s">
        <v>435</v>
      </c>
      <c r="G274" s="176" t="s">
        <v>163</v>
      </c>
      <c r="H274" s="177">
        <v>5</v>
      </c>
      <c r="I274" s="178"/>
      <c r="J274" s="179">
        <f>ROUND(I274*H274,2)</f>
        <v>0</v>
      </c>
      <c r="K274" s="175" t="s">
        <v>134</v>
      </c>
      <c r="L274" s="39"/>
      <c r="M274" s="180" t="s">
        <v>5</v>
      </c>
      <c r="N274" s="181" t="s">
        <v>38</v>
      </c>
      <c r="O274" s="40"/>
      <c r="P274" s="182">
        <f>O274*H274</f>
        <v>0</v>
      </c>
      <c r="Q274" s="182">
        <v>0.00085</v>
      </c>
      <c r="R274" s="182">
        <f>Q274*H274</f>
        <v>0.0042499999999999994</v>
      </c>
      <c r="S274" s="182">
        <v>0</v>
      </c>
      <c r="T274" s="183">
        <f>S274*H274</f>
        <v>0</v>
      </c>
      <c r="AR274" s="23" t="s">
        <v>82</v>
      </c>
      <c r="AT274" s="23" t="s">
        <v>130</v>
      </c>
      <c r="AU274" s="23" t="s">
        <v>76</v>
      </c>
      <c r="AY274" s="23" t="s">
        <v>127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23" t="s">
        <v>72</v>
      </c>
      <c r="BK274" s="184">
        <f>ROUND(I274*H274,2)</f>
        <v>0</v>
      </c>
      <c r="BL274" s="23" t="s">
        <v>82</v>
      </c>
      <c r="BM274" s="23" t="s">
        <v>436</v>
      </c>
    </row>
    <row r="275" spans="2:51" s="13" customFormat="1" ht="13.5">
      <c r="B275" s="217"/>
      <c r="D275" s="186" t="s">
        <v>136</v>
      </c>
      <c r="E275" s="218" t="s">
        <v>5</v>
      </c>
      <c r="F275" s="219" t="s">
        <v>437</v>
      </c>
      <c r="H275" s="220" t="s">
        <v>5</v>
      </c>
      <c r="I275" s="221"/>
      <c r="L275" s="217"/>
      <c r="M275" s="222"/>
      <c r="N275" s="223"/>
      <c r="O275" s="223"/>
      <c r="P275" s="223"/>
      <c r="Q275" s="223"/>
      <c r="R275" s="223"/>
      <c r="S275" s="223"/>
      <c r="T275" s="224"/>
      <c r="AT275" s="220" t="s">
        <v>136</v>
      </c>
      <c r="AU275" s="220" t="s">
        <v>76</v>
      </c>
      <c r="AV275" s="13" t="s">
        <v>72</v>
      </c>
      <c r="AW275" s="13" t="s">
        <v>31</v>
      </c>
      <c r="AX275" s="13" t="s">
        <v>67</v>
      </c>
      <c r="AY275" s="220" t="s">
        <v>127</v>
      </c>
    </row>
    <row r="276" spans="2:51" s="11" customFormat="1" ht="13.5">
      <c r="B276" s="185"/>
      <c r="D276" s="186" t="s">
        <v>136</v>
      </c>
      <c r="E276" s="187" t="s">
        <v>5</v>
      </c>
      <c r="F276" s="188" t="s">
        <v>438</v>
      </c>
      <c r="H276" s="189">
        <v>5</v>
      </c>
      <c r="I276" s="190"/>
      <c r="L276" s="185"/>
      <c r="M276" s="191"/>
      <c r="N276" s="192"/>
      <c r="O276" s="192"/>
      <c r="P276" s="192"/>
      <c r="Q276" s="192"/>
      <c r="R276" s="192"/>
      <c r="S276" s="192"/>
      <c r="T276" s="193"/>
      <c r="AT276" s="187" t="s">
        <v>136</v>
      </c>
      <c r="AU276" s="187" t="s">
        <v>76</v>
      </c>
      <c r="AV276" s="11" t="s">
        <v>76</v>
      </c>
      <c r="AW276" s="11" t="s">
        <v>31</v>
      </c>
      <c r="AX276" s="11" t="s">
        <v>67</v>
      </c>
      <c r="AY276" s="187" t="s">
        <v>127</v>
      </c>
    </row>
    <row r="277" spans="2:51" s="12" customFormat="1" ht="13.5">
      <c r="B277" s="194"/>
      <c r="D277" s="195" t="s">
        <v>136</v>
      </c>
      <c r="E277" s="196" t="s">
        <v>5</v>
      </c>
      <c r="F277" s="197" t="s">
        <v>138</v>
      </c>
      <c r="H277" s="198">
        <v>5</v>
      </c>
      <c r="I277" s="199"/>
      <c r="L277" s="194"/>
      <c r="M277" s="200"/>
      <c r="N277" s="201"/>
      <c r="O277" s="201"/>
      <c r="P277" s="201"/>
      <c r="Q277" s="201"/>
      <c r="R277" s="201"/>
      <c r="S277" s="201"/>
      <c r="T277" s="202"/>
      <c r="AT277" s="203" t="s">
        <v>136</v>
      </c>
      <c r="AU277" s="203" t="s">
        <v>76</v>
      </c>
      <c r="AV277" s="12" t="s">
        <v>82</v>
      </c>
      <c r="AW277" s="12" t="s">
        <v>31</v>
      </c>
      <c r="AX277" s="12" t="s">
        <v>72</v>
      </c>
      <c r="AY277" s="203" t="s">
        <v>127</v>
      </c>
    </row>
    <row r="278" spans="2:65" s="1" customFormat="1" ht="31.5" customHeight="1">
      <c r="B278" s="172"/>
      <c r="C278" s="173" t="s">
        <v>439</v>
      </c>
      <c r="D278" s="173" t="s">
        <v>130</v>
      </c>
      <c r="E278" s="174" t="s">
        <v>440</v>
      </c>
      <c r="F278" s="175" t="s">
        <v>441</v>
      </c>
      <c r="G278" s="176" t="s">
        <v>189</v>
      </c>
      <c r="H278" s="177">
        <v>168</v>
      </c>
      <c r="I278" s="178"/>
      <c r="J278" s="179">
        <f>ROUND(I278*H278,2)</f>
        <v>0</v>
      </c>
      <c r="K278" s="175" t="s">
        <v>134</v>
      </c>
      <c r="L278" s="39"/>
      <c r="M278" s="180" t="s">
        <v>5</v>
      </c>
      <c r="N278" s="181" t="s">
        <v>38</v>
      </c>
      <c r="O278" s="40"/>
      <c r="P278" s="182">
        <f>O278*H278</f>
        <v>0</v>
      </c>
      <c r="Q278" s="182">
        <v>0</v>
      </c>
      <c r="R278" s="182">
        <f>Q278*H278</f>
        <v>0</v>
      </c>
      <c r="S278" s="182">
        <v>0</v>
      </c>
      <c r="T278" s="183">
        <f>S278*H278</f>
        <v>0</v>
      </c>
      <c r="AR278" s="23" t="s">
        <v>82</v>
      </c>
      <c r="AT278" s="23" t="s">
        <v>130</v>
      </c>
      <c r="AU278" s="23" t="s">
        <v>76</v>
      </c>
      <c r="AY278" s="23" t="s">
        <v>127</v>
      </c>
      <c r="BE278" s="184">
        <f>IF(N278="základní",J278,0)</f>
        <v>0</v>
      </c>
      <c r="BF278" s="184">
        <f>IF(N278="snížená",J278,0)</f>
        <v>0</v>
      </c>
      <c r="BG278" s="184">
        <f>IF(N278="zákl. přenesená",J278,0)</f>
        <v>0</v>
      </c>
      <c r="BH278" s="184">
        <f>IF(N278="sníž. přenesená",J278,0)</f>
        <v>0</v>
      </c>
      <c r="BI278" s="184">
        <f>IF(N278="nulová",J278,0)</f>
        <v>0</v>
      </c>
      <c r="BJ278" s="23" t="s">
        <v>72</v>
      </c>
      <c r="BK278" s="184">
        <f>ROUND(I278*H278,2)</f>
        <v>0</v>
      </c>
      <c r="BL278" s="23" t="s">
        <v>82</v>
      </c>
      <c r="BM278" s="23" t="s">
        <v>442</v>
      </c>
    </row>
    <row r="279" spans="2:65" s="1" customFormat="1" ht="31.5" customHeight="1">
      <c r="B279" s="172"/>
      <c r="C279" s="173" t="s">
        <v>443</v>
      </c>
      <c r="D279" s="173" t="s">
        <v>130</v>
      </c>
      <c r="E279" s="174" t="s">
        <v>444</v>
      </c>
      <c r="F279" s="175" t="s">
        <v>445</v>
      </c>
      <c r="G279" s="176" t="s">
        <v>163</v>
      </c>
      <c r="H279" s="177">
        <v>5</v>
      </c>
      <c r="I279" s="178"/>
      <c r="J279" s="179">
        <f>ROUND(I279*H279,2)</f>
        <v>0</v>
      </c>
      <c r="K279" s="175" t="s">
        <v>134</v>
      </c>
      <c r="L279" s="39"/>
      <c r="M279" s="180" t="s">
        <v>5</v>
      </c>
      <c r="N279" s="181" t="s">
        <v>38</v>
      </c>
      <c r="O279" s="40"/>
      <c r="P279" s="182">
        <f>O279*H279</f>
        <v>0</v>
      </c>
      <c r="Q279" s="182">
        <v>1E-05</v>
      </c>
      <c r="R279" s="182">
        <f>Q279*H279</f>
        <v>5E-05</v>
      </c>
      <c r="S279" s="182">
        <v>0</v>
      </c>
      <c r="T279" s="183">
        <f>S279*H279</f>
        <v>0</v>
      </c>
      <c r="AR279" s="23" t="s">
        <v>82</v>
      </c>
      <c r="AT279" s="23" t="s">
        <v>130</v>
      </c>
      <c r="AU279" s="23" t="s">
        <v>76</v>
      </c>
      <c r="AY279" s="23" t="s">
        <v>127</v>
      </c>
      <c r="BE279" s="184">
        <f>IF(N279="základní",J279,0)</f>
        <v>0</v>
      </c>
      <c r="BF279" s="184">
        <f>IF(N279="snížená",J279,0)</f>
        <v>0</v>
      </c>
      <c r="BG279" s="184">
        <f>IF(N279="zákl. přenesená",J279,0)</f>
        <v>0</v>
      </c>
      <c r="BH279" s="184">
        <f>IF(N279="sníž. přenesená",J279,0)</f>
        <v>0</v>
      </c>
      <c r="BI279" s="184">
        <f>IF(N279="nulová",J279,0)</f>
        <v>0</v>
      </c>
      <c r="BJ279" s="23" t="s">
        <v>72</v>
      </c>
      <c r="BK279" s="184">
        <f>ROUND(I279*H279,2)</f>
        <v>0</v>
      </c>
      <c r="BL279" s="23" t="s">
        <v>82</v>
      </c>
      <c r="BM279" s="23" t="s">
        <v>446</v>
      </c>
    </row>
    <row r="280" spans="2:65" s="1" customFormat="1" ht="44.25" customHeight="1">
      <c r="B280" s="172"/>
      <c r="C280" s="173" t="s">
        <v>447</v>
      </c>
      <c r="D280" s="173" t="s">
        <v>130</v>
      </c>
      <c r="E280" s="174" t="s">
        <v>448</v>
      </c>
      <c r="F280" s="175" t="s">
        <v>1002</v>
      </c>
      <c r="G280" s="176" t="s">
        <v>189</v>
      </c>
      <c r="H280" s="177">
        <v>134</v>
      </c>
      <c r="I280" s="178"/>
      <c r="J280" s="179">
        <f>ROUND(I280*H280,2)</f>
        <v>0</v>
      </c>
      <c r="K280" s="175" t="s">
        <v>134</v>
      </c>
      <c r="L280" s="39"/>
      <c r="M280" s="180" t="s">
        <v>5</v>
      </c>
      <c r="N280" s="181" t="s">
        <v>38</v>
      </c>
      <c r="O280" s="40"/>
      <c r="P280" s="182">
        <f>O280*H280</f>
        <v>0</v>
      </c>
      <c r="Q280" s="182">
        <v>0.1295</v>
      </c>
      <c r="R280" s="182">
        <f>Q280*H280</f>
        <v>17.353</v>
      </c>
      <c r="S280" s="182">
        <v>0</v>
      </c>
      <c r="T280" s="183">
        <f>S280*H280</f>
        <v>0</v>
      </c>
      <c r="AR280" s="23" t="s">
        <v>82</v>
      </c>
      <c r="AT280" s="23" t="s">
        <v>130</v>
      </c>
      <c r="AU280" s="23" t="s">
        <v>76</v>
      </c>
      <c r="AY280" s="23" t="s">
        <v>127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23" t="s">
        <v>72</v>
      </c>
      <c r="BK280" s="184">
        <f>ROUND(I280*H280,2)</f>
        <v>0</v>
      </c>
      <c r="BL280" s="23" t="s">
        <v>82</v>
      </c>
      <c r="BM280" s="23" t="s">
        <v>449</v>
      </c>
    </row>
    <row r="281" spans="2:51" s="13" customFormat="1" ht="13.5">
      <c r="B281" s="217"/>
      <c r="D281" s="186" t="s">
        <v>136</v>
      </c>
      <c r="E281" s="218" t="s">
        <v>5</v>
      </c>
      <c r="F281" s="219" t="s">
        <v>450</v>
      </c>
      <c r="H281" s="220" t="s">
        <v>5</v>
      </c>
      <c r="I281" s="221"/>
      <c r="L281" s="217"/>
      <c r="M281" s="222"/>
      <c r="N281" s="223"/>
      <c r="O281" s="223"/>
      <c r="P281" s="223"/>
      <c r="Q281" s="223"/>
      <c r="R281" s="223"/>
      <c r="S281" s="223"/>
      <c r="T281" s="224"/>
      <c r="AT281" s="220" t="s">
        <v>136</v>
      </c>
      <c r="AU281" s="220" t="s">
        <v>76</v>
      </c>
      <c r="AV281" s="13" t="s">
        <v>72</v>
      </c>
      <c r="AW281" s="13" t="s">
        <v>31</v>
      </c>
      <c r="AX281" s="13" t="s">
        <v>67</v>
      </c>
      <c r="AY281" s="220" t="s">
        <v>127</v>
      </c>
    </row>
    <row r="282" spans="2:51" s="13" customFormat="1" ht="13.5">
      <c r="B282" s="217"/>
      <c r="D282" s="186" t="s">
        <v>136</v>
      </c>
      <c r="E282" s="218" t="s">
        <v>5</v>
      </c>
      <c r="F282" s="219" t="s">
        <v>451</v>
      </c>
      <c r="H282" s="220" t="s">
        <v>5</v>
      </c>
      <c r="I282" s="221"/>
      <c r="L282" s="217"/>
      <c r="M282" s="222"/>
      <c r="N282" s="223"/>
      <c r="O282" s="223"/>
      <c r="P282" s="223"/>
      <c r="Q282" s="223"/>
      <c r="R282" s="223"/>
      <c r="S282" s="223"/>
      <c r="T282" s="224"/>
      <c r="AT282" s="220" t="s">
        <v>136</v>
      </c>
      <c r="AU282" s="220" t="s">
        <v>76</v>
      </c>
      <c r="AV282" s="13" t="s">
        <v>72</v>
      </c>
      <c r="AW282" s="13" t="s">
        <v>31</v>
      </c>
      <c r="AX282" s="13" t="s">
        <v>67</v>
      </c>
      <c r="AY282" s="220" t="s">
        <v>127</v>
      </c>
    </row>
    <row r="283" spans="2:51" s="11" customFormat="1" ht="13.5">
      <c r="B283" s="185"/>
      <c r="D283" s="186" t="s">
        <v>136</v>
      </c>
      <c r="E283" s="187" t="s">
        <v>5</v>
      </c>
      <c r="F283" s="188" t="s">
        <v>452</v>
      </c>
      <c r="H283" s="189">
        <v>8</v>
      </c>
      <c r="I283" s="190"/>
      <c r="L283" s="185"/>
      <c r="M283" s="191"/>
      <c r="N283" s="192"/>
      <c r="O283" s="192"/>
      <c r="P283" s="192"/>
      <c r="Q283" s="192"/>
      <c r="R283" s="192"/>
      <c r="S283" s="192"/>
      <c r="T283" s="193"/>
      <c r="AT283" s="187" t="s">
        <v>136</v>
      </c>
      <c r="AU283" s="187" t="s">
        <v>76</v>
      </c>
      <c r="AV283" s="11" t="s">
        <v>76</v>
      </c>
      <c r="AW283" s="11" t="s">
        <v>31</v>
      </c>
      <c r="AX283" s="11" t="s">
        <v>67</v>
      </c>
      <c r="AY283" s="187" t="s">
        <v>127</v>
      </c>
    </row>
    <row r="284" spans="2:51" s="13" customFormat="1" ht="13.5">
      <c r="B284" s="217"/>
      <c r="D284" s="186" t="s">
        <v>136</v>
      </c>
      <c r="E284" s="218" t="s">
        <v>5</v>
      </c>
      <c r="F284" s="219" t="s">
        <v>453</v>
      </c>
      <c r="H284" s="220" t="s">
        <v>5</v>
      </c>
      <c r="I284" s="221"/>
      <c r="L284" s="217"/>
      <c r="M284" s="222"/>
      <c r="N284" s="223"/>
      <c r="O284" s="223"/>
      <c r="P284" s="223"/>
      <c r="Q284" s="223"/>
      <c r="R284" s="223"/>
      <c r="S284" s="223"/>
      <c r="T284" s="224"/>
      <c r="AT284" s="220" t="s">
        <v>136</v>
      </c>
      <c r="AU284" s="220" t="s">
        <v>76</v>
      </c>
      <c r="AV284" s="13" t="s">
        <v>72</v>
      </c>
      <c r="AW284" s="13" t="s">
        <v>31</v>
      </c>
      <c r="AX284" s="13" t="s">
        <v>67</v>
      </c>
      <c r="AY284" s="220" t="s">
        <v>127</v>
      </c>
    </row>
    <row r="285" spans="2:51" s="11" customFormat="1" ht="13.5">
      <c r="B285" s="185"/>
      <c r="D285" s="186" t="s">
        <v>136</v>
      </c>
      <c r="E285" s="187" t="s">
        <v>5</v>
      </c>
      <c r="F285" s="188" t="s">
        <v>454</v>
      </c>
      <c r="H285" s="189">
        <v>25</v>
      </c>
      <c r="I285" s="190"/>
      <c r="L285" s="185"/>
      <c r="M285" s="191"/>
      <c r="N285" s="192"/>
      <c r="O285" s="192"/>
      <c r="P285" s="192"/>
      <c r="Q285" s="192"/>
      <c r="R285" s="192"/>
      <c r="S285" s="192"/>
      <c r="T285" s="193"/>
      <c r="AT285" s="187" t="s">
        <v>136</v>
      </c>
      <c r="AU285" s="187" t="s">
        <v>76</v>
      </c>
      <c r="AV285" s="11" t="s">
        <v>76</v>
      </c>
      <c r="AW285" s="11" t="s">
        <v>31</v>
      </c>
      <c r="AX285" s="11" t="s">
        <v>67</v>
      </c>
      <c r="AY285" s="187" t="s">
        <v>127</v>
      </c>
    </row>
    <row r="286" spans="2:51" s="13" customFormat="1" ht="13.5">
      <c r="B286" s="217"/>
      <c r="D286" s="186" t="s">
        <v>136</v>
      </c>
      <c r="E286" s="218" t="s">
        <v>5</v>
      </c>
      <c r="F286" s="219" t="s">
        <v>455</v>
      </c>
      <c r="H286" s="220" t="s">
        <v>5</v>
      </c>
      <c r="I286" s="221"/>
      <c r="L286" s="217"/>
      <c r="M286" s="222"/>
      <c r="N286" s="223"/>
      <c r="O286" s="223"/>
      <c r="P286" s="223"/>
      <c r="Q286" s="223"/>
      <c r="R286" s="223"/>
      <c r="S286" s="223"/>
      <c r="T286" s="224"/>
      <c r="AT286" s="220" t="s">
        <v>136</v>
      </c>
      <c r="AU286" s="220" t="s">
        <v>76</v>
      </c>
      <c r="AV286" s="13" t="s">
        <v>72</v>
      </c>
      <c r="AW286" s="13" t="s">
        <v>31</v>
      </c>
      <c r="AX286" s="13" t="s">
        <v>67</v>
      </c>
      <c r="AY286" s="220" t="s">
        <v>127</v>
      </c>
    </row>
    <row r="287" spans="2:51" s="11" customFormat="1" ht="13.5">
      <c r="B287" s="185"/>
      <c r="D287" s="186" t="s">
        <v>136</v>
      </c>
      <c r="E287" s="187" t="s">
        <v>5</v>
      </c>
      <c r="F287" s="188" t="s">
        <v>191</v>
      </c>
      <c r="H287" s="189">
        <v>101</v>
      </c>
      <c r="I287" s="190"/>
      <c r="L287" s="185"/>
      <c r="M287" s="191"/>
      <c r="N287" s="192"/>
      <c r="O287" s="192"/>
      <c r="P287" s="192"/>
      <c r="Q287" s="192"/>
      <c r="R287" s="192"/>
      <c r="S287" s="192"/>
      <c r="T287" s="193"/>
      <c r="AT287" s="187" t="s">
        <v>136</v>
      </c>
      <c r="AU287" s="187" t="s">
        <v>76</v>
      </c>
      <c r="AV287" s="11" t="s">
        <v>76</v>
      </c>
      <c r="AW287" s="11" t="s">
        <v>31</v>
      </c>
      <c r="AX287" s="11" t="s">
        <v>67</v>
      </c>
      <c r="AY287" s="187" t="s">
        <v>127</v>
      </c>
    </row>
    <row r="288" spans="2:51" s="12" customFormat="1" ht="13.5">
      <c r="B288" s="194"/>
      <c r="D288" s="195" t="s">
        <v>136</v>
      </c>
      <c r="E288" s="196" t="s">
        <v>5</v>
      </c>
      <c r="F288" s="197" t="s">
        <v>138</v>
      </c>
      <c r="H288" s="198">
        <v>134</v>
      </c>
      <c r="I288" s="199"/>
      <c r="L288" s="194"/>
      <c r="M288" s="200"/>
      <c r="N288" s="201"/>
      <c r="O288" s="201"/>
      <c r="P288" s="201"/>
      <c r="Q288" s="201"/>
      <c r="R288" s="201"/>
      <c r="S288" s="201"/>
      <c r="T288" s="202"/>
      <c r="AT288" s="203" t="s">
        <v>136</v>
      </c>
      <c r="AU288" s="203" t="s">
        <v>76</v>
      </c>
      <c r="AV288" s="12" t="s">
        <v>82</v>
      </c>
      <c r="AW288" s="12" t="s">
        <v>31</v>
      </c>
      <c r="AX288" s="12" t="s">
        <v>72</v>
      </c>
      <c r="AY288" s="203" t="s">
        <v>127</v>
      </c>
    </row>
    <row r="289" spans="2:65" s="1" customFormat="1" ht="22.5" customHeight="1">
      <c r="B289" s="172"/>
      <c r="C289" s="204" t="s">
        <v>456</v>
      </c>
      <c r="D289" s="204" t="s">
        <v>145</v>
      </c>
      <c r="E289" s="205" t="s">
        <v>457</v>
      </c>
      <c r="F289" s="206" t="s">
        <v>458</v>
      </c>
      <c r="G289" s="207" t="s">
        <v>280</v>
      </c>
      <c r="H289" s="208">
        <v>25</v>
      </c>
      <c r="I289" s="209"/>
      <c r="J289" s="210">
        <f>ROUND(I289*H289,2)</f>
        <v>0</v>
      </c>
      <c r="K289" s="206" t="s">
        <v>134</v>
      </c>
      <c r="L289" s="211"/>
      <c r="M289" s="212" t="s">
        <v>5</v>
      </c>
      <c r="N289" s="213" t="s">
        <v>38</v>
      </c>
      <c r="O289" s="40"/>
      <c r="P289" s="182">
        <f>O289*H289</f>
        <v>0</v>
      </c>
      <c r="Q289" s="182">
        <v>0.058</v>
      </c>
      <c r="R289" s="182">
        <f>Q289*H289</f>
        <v>1.4500000000000002</v>
      </c>
      <c r="S289" s="182">
        <v>0</v>
      </c>
      <c r="T289" s="183">
        <f>S289*H289</f>
        <v>0</v>
      </c>
      <c r="AR289" s="23" t="s">
        <v>149</v>
      </c>
      <c r="AT289" s="23" t="s">
        <v>145</v>
      </c>
      <c r="AU289" s="23" t="s">
        <v>76</v>
      </c>
      <c r="AY289" s="23" t="s">
        <v>127</v>
      </c>
      <c r="BE289" s="184">
        <f>IF(N289="základní",J289,0)</f>
        <v>0</v>
      </c>
      <c r="BF289" s="184">
        <f>IF(N289="snížená",J289,0)</f>
        <v>0</v>
      </c>
      <c r="BG289" s="184">
        <f>IF(N289="zákl. přenesená",J289,0)</f>
        <v>0</v>
      </c>
      <c r="BH289" s="184">
        <f>IF(N289="sníž. přenesená",J289,0)</f>
        <v>0</v>
      </c>
      <c r="BI289" s="184">
        <f>IF(N289="nulová",J289,0)</f>
        <v>0</v>
      </c>
      <c r="BJ289" s="23" t="s">
        <v>72</v>
      </c>
      <c r="BK289" s="184">
        <f>ROUND(I289*H289,2)</f>
        <v>0</v>
      </c>
      <c r="BL289" s="23" t="s">
        <v>82</v>
      </c>
      <c r="BM289" s="23" t="s">
        <v>459</v>
      </c>
    </row>
    <row r="290" spans="2:65" s="1" customFormat="1" ht="22.5" customHeight="1">
      <c r="B290" s="172"/>
      <c r="C290" s="204" t="s">
        <v>460</v>
      </c>
      <c r="D290" s="204" t="s">
        <v>145</v>
      </c>
      <c r="E290" s="205" t="s">
        <v>461</v>
      </c>
      <c r="F290" s="206" t="s">
        <v>462</v>
      </c>
      <c r="G290" s="207" t="s">
        <v>280</v>
      </c>
      <c r="H290" s="208">
        <v>16</v>
      </c>
      <c r="I290" s="209"/>
      <c r="J290" s="210">
        <f>ROUND(I290*H290,2)</f>
        <v>0</v>
      </c>
      <c r="K290" s="206" t="s">
        <v>134</v>
      </c>
      <c r="L290" s="211"/>
      <c r="M290" s="212" t="s">
        <v>5</v>
      </c>
      <c r="N290" s="213" t="s">
        <v>38</v>
      </c>
      <c r="O290" s="40"/>
      <c r="P290" s="182">
        <f>O290*H290</f>
        <v>0</v>
      </c>
      <c r="Q290" s="182">
        <v>0.023</v>
      </c>
      <c r="R290" s="182">
        <f>Q290*H290</f>
        <v>0.368</v>
      </c>
      <c r="S290" s="182">
        <v>0</v>
      </c>
      <c r="T290" s="183">
        <f>S290*H290</f>
        <v>0</v>
      </c>
      <c r="AR290" s="23" t="s">
        <v>149</v>
      </c>
      <c r="AT290" s="23" t="s">
        <v>145</v>
      </c>
      <c r="AU290" s="23" t="s">
        <v>76</v>
      </c>
      <c r="AY290" s="23" t="s">
        <v>127</v>
      </c>
      <c r="BE290" s="184">
        <f>IF(N290="základní",J290,0)</f>
        <v>0</v>
      </c>
      <c r="BF290" s="184">
        <f>IF(N290="snížená",J290,0)</f>
        <v>0</v>
      </c>
      <c r="BG290" s="184">
        <f>IF(N290="zákl. přenesená",J290,0)</f>
        <v>0</v>
      </c>
      <c r="BH290" s="184">
        <f>IF(N290="sníž. přenesená",J290,0)</f>
        <v>0</v>
      </c>
      <c r="BI290" s="184">
        <f>IF(N290="nulová",J290,0)</f>
        <v>0</v>
      </c>
      <c r="BJ290" s="23" t="s">
        <v>72</v>
      </c>
      <c r="BK290" s="184">
        <f>ROUND(I290*H290,2)</f>
        <v>0</v>
      </c>
      <c r="BL290" s="23" t="s">
        <v>82</v>
      </c>
      <c r="BM290" s="23" t="s">
        <v>463</v>
      </c>
    </row>
    <row r="291" spans="2:51" s="11" customFormat="1" ht="13.5">
      <c r="B291" s="185"/>
      <c r="D291" s="186" t="s">
        <v>136</v>
      </c>
      <c r="E291" s="187" t="s">
        <v>5</v>
      </c>
      <c r="F291" s="188" t="s">
        <v>464</v>
      </c>
      <c r="H291" s="189">
        <v>16</v>
      </c>
      <c r="I291" s="190"/>
      <c r="L291" s="185"/>
      <c r="M291" s="191"/>
      <c r="N291" s="192"/>
      <c r="O291" s="192"/>
      <c r="P291" s="192"/>
      <c r="Q291" s="192"/>
      <c r="R291" s="192"/>
      <c r="S291" s="192"/>
      <c r="T291" s="193"/>
      <c r="AT291" s="187" t="s">
        <v>136</v>
      </c>
      <c r="AU291" s="187" t="s">
        <v>76</v>
      </c>
      <c r="AV291" s="11" t="s">
        <v>76</v>
      </c>
      <c r="AW291" s="11" t="s">
        <v>31</v>
      </c>
      <c r="AX291" s="11" t="s">
        <v>67</v>
      </c>
      <c r="AY291" s="187" t="s">
        <v>127</v>
      </c>
    </row>
    <row r="292" spans="2:51" s="12" customFormat="1" ht="13.5">
      <c r="B292" s="194"/>
      <c r="D292" s="195" t="s">
        <v>136</v>
      </c>
      <c r="E292" s="196" t="s">
        <v>5</v>
      </c>
      <c r="F292" s="197" t="s">
        <v>138</v>
      </c>
      <c r="H292" s="198">
        <v>16</v>
      </c>
      <c r="I292" s="199"/>
      <c r="L292" s="194"/>
      <c r="M292" s="200"/>
      <c r="N292" s="201"/>
      <c r="O292" s="201"/>
      <c r="P292" s="201"/>
      <c r="Q292" s="201"/>
      <c r="R292" s="201"/>
      <c r="S292" s="201"/>
      <c r="T292" s="202"/>
      <c r="AT292" s="203" t="s">
        <v>136</v>
      </c>
      <c r="AU292" s="203" t="s">
        <v>76</v>
      </c>
      <c r="AV292" s="12" t="s">
        <v>82</v>
      </c>
      <c r="AW292" s="12" t="s">
        <v>31</v>
      </c>
      <c r="AX292" s="12" t="s">
        <v>72</v>
      </c>
      <c r="AY292" s="203" t="s">
        <v>127</v>
      </c>
    </row>
    <row r="293" spans="2:65" s="1" customFormat="1" ht="22.5" customHeight="1">
      <c r="B293" s="172"/>
      <c r="C293" s="204" t="s">
        <v>465</v>
      </c>
      <c r="D293" s="204" t="s">
        <v>145</v>
      </c>
      <c r="E293" s="205" t="s">
        <v>466</v>
      </c>
      <c r="F293" s="206" t="s">
        <v>467</v>
      </c>
      <c r="G293" s="207" t="s">
        <v>280</v>
      </c>
      <c r="H293" s="208">
        <v>101</v>
      </c>
      <c r="I293" s="209"/>
      <c r="J293" s="210">
        <f aca="true" t="shared" si="10" ref="J293:J299">ROUND(I293*H293,2)</f>
        <v>0</v>
      </c>
      <c r="K293" s="206" t="s">
        <v>134</v>
      </c>
      <c r="L293" s="211"/>
      <c r="M293" s="212" t="s">
        <v>5</v>
      </c>
      <c r="N293" s="213" t="s">
        <v>38</v>
      </c>
      <c r="O293" s="40"/>
      <c r="P293" s="182">
        <f aca="true" t="shared" si="11" ref="P293:P299">O293*H293</f>
        <v>0</v>
      </c>
      <c r="Q293" s="182">
        <v>0.085</v>
      </c>
      <c r="R293" s="182">
        <f aca="true" t="shared" si="12" ref="R293:R299">Q293*H293</f>
        <v>8.585</v>
      </c>
      <c r="S293" s="182">
        <v>0</v>
      </c>
      <c r="T293" s="183">
        <f aca="true" t="shared" si="13" ref="T293:T299">S293*H293</f>
        <v>0</v>
      </c>
      <c r="AR293" s="23" t="s">
        <v>149</v>
      </c>
      <c r="AT293" s="23" t="s">
        <v>145</v>
      </c>
      <c r="AU293" s="23" t="s">
        <v>76</v>
      </c>
      <c r="AY293" s="23" t="s">
        <v>127</v>
      </c>
      <c r="BE293" s="184">
        <f aca="true" t="shared" si="14" ref="BE293:BE299">IF(N293="základní",J293,0)</f>
        <v>0</v>
      </c>
      <c r="BF293" s="184">
        <f aca="true" t="shared" si="15" ref="BF293:BF299">IF(N293="snížená",J293,0)</f>
        <v>0</v>
      </c>
      <c r="BG293" s="184">
        <f aca="true" t="shared" si="16" ref="BG293:BG299">IF(N293="zákl. přenesená",J293,0)</f>
        <v>0</v>
      </c>
      <c r="BH293" s="184">
        <f aca="true" t="shared" si="17" ref="BH293:BH299">IF(N293="sníž. přenesená",J293,0)</f>
        <v>0</v>
      </c>
      <c r="BI293" s="184">
        <f aca="true" t="shared" si="18" ref="BI293:BI299">IF(N293="nulová",J293,0)</f>
        <v>0</v>
      </c>
      <c r="BJ293" s="23" t="s">
        <v>72</v>
      </c>
      <c r="BK293" s="184">
        <f aca="true" t="shared" si="19" ref="BK293:BK299">ROUND(I293*H293,2)</f>
        <v>0</v>
      </c>
      <c r="BL293" s="23" t="s">
        <v>82</v>
      </c>
      <c r="BM293" s="23" t="s">
        <v>468</v>
      </c>
    </row>
    <row r="294" spans="2:65" s="1" customFormat="1" ht="44.25" customHeight="1">
      <c r="B294" s="172"/>
      <c r="C294" s="173" t="s">
        <v>469</v>
      </c>
      <c r="D294" s="173" t="s">
        <v>130</v>
      </c>
      <c r="E294" s="174" t="s">
        <v>470</v>
      </c>
      <c r="F294" s="175" t="s">
        <v>471</v>
      </c>
      <c r="G294" s="176" t="s">
        <v>189</v>
      </c>
      <c r="H294" s="177">
        <v>50</v>
      </c>
      <c r="I294" s="178"/>
      <c r="J294" s="179">
        <f t="shared" si="10"/>
        <v>0</v>
      </c>
      <c r="K294" s="175" t="s">
        <v>134</v>
      </c>
      <c r="L294" s="39"/>
      <c r="M294" s="180" t="s">
        <v>5</v>
      </c>
      <c r="N294" s="181" t="s">
        <v>38</v>
      </c>
      <c r="O294" s="40"/>
      <c r="P294" s="182">
        <f t="shared" si="11"/>
        <v>0</v>
      </c>
      <c r="Q294" s="182">
        <v>9E-05</v>
      </c>
      <c r="R294" s="182">
        <f t="shared" si="12"/>
        <v>0.0045000000000000005</v>
      </c>
      <c r="S294" s="182">
        <v>0</v>
      </c>
      <c r="T294" s="183">
        <f t="shared" si="13"/>
        <v>0</v>
      </c>
      <c r="AR294" s="23" t="s">
        <v>82</v>
      </c>
      <c r="AT294" s="23" t="s">
        <v>130</v>
      </c>
      <c r="AU294" s="23" t="s">
        <v>76</v>
      </c>
      <c r="AY294" s="23" t="s">
        <v>127</v>
      </c>
      <c r="BE294" s="184">
        <f t="shared" si="14"/>
        <v>0</v>
      </c>
      <c r="BF294" s="184">
        <f t="shared" si="15"/>
        <v>0</v>
      </c>
      <c r="BG294" s="184">
        <f t="shared" si="16"/>
        <v>0</v>
      </c>
      <c r="BH294" s="184">
        <f t="shared" si="17"/>
        <v>0</v>
      </c>
      <c r="BI294" s="184">
        <f t="shared" si="18"/>
        <v>0</v>
      </c>
      <c r="BJ294" s="23" t="s">
        <v>72</v>
      </c>
      <c r="BK294" s="184">
        <f t="shared" si="19"/>
        <v>0</v>
      </c>
      <c r="BL294" s="23" t="s">
        <v>82</v>
      </c>
      <c r="BM294" s="23" t="s">
        <v>472</v>
      </c>
    </row>
    <row r="295" spans="2:65" s="1" customFormat="1" ht="22.5" customHeight="1">
      <c r="B295" s="172"/>
      <c r="C295" s="173" t="s">
        <v>473</v>
      </c>
      <c r="D295" s="173" t="s">
        <v>130</v>
      </c>
      <c r="E295" s="174" t="s">
        <v>474</v>
      </c>
      <c r="F295" s="175" t="s">
        <v>475</v>
      </c>
      <c r="G295" s="176" t="s">
        <v>189</v>
      </c>
      <c r="H295" s="177">
        <v>50</v>
      </c>
      <c r="I295" s="178"/>
      <c r="J295" s="179">
        <f t="shared" si="10"/>
        <v>0</v>
      </c>
      <c r="K295" s="175" t="s">
        <v>134</v>
      </c>
      <c r="L295" s="39"/>
      <c r="M295" s="180" t="s">
        <v>5</v>
      </c>
      <c r="N295" s="181" t="s">
        <v>38</v>
      </c>
      <c r="O295" s="40"/>
      <c r="P295" s="182">
        <f t="shared" si="11"/>
        <v>0</v>
      </c>
      <c r="Q295" s="182">
        <v>0</v>
      </c>
      <c r="R295" s="182">
        <f t="shared" si="12"/>
        <v>0</v>
      </c>
      <c r="S295" s="182">
        <v>0</v>
      </c>
      <c r="T295" s="183">
        <f t="shared" si="13"/>
        <v>0</v>
      </c>
      <c r="AR295" s="23" t="s">
        <v>82</v>
      </c>
      <c r="AT295" s="23" t="s">
        <v>130</v>
      </c>
      <c r="AU295" s="23" t="s">
        <v>76</v>
      </c>
      <c r="AY295" s="23" t="s">
        <v>127</v>
      </c>
      <c r="BE295" s="184">
        <f t="shared" si="14"/>
        <v>0</v>
      </c>
      <c r="BF295" s="184">
        <f t="shared" si="15"/>
        <v>0</v>
      </c>
      <c r="BG295" s="184">
        <f t="shared" si="16"/>
        <v>0</v>
      </c>
      <c r="BH295" s="184">
        <f t="shared" si="17"/>
        <v>0</v>
      </c>
      <c r="BI295" s="184">
        <f t="shared" si="18"/>
        <v>0</v>
      </c>
      <c r="BJ295" s="23" t="s">
        <v>72</v>
      </c>
      <c r="BK295" s="184">
        <f t="shared" si="19"/>
        <v>0</v>
      </c>
      <c r="BL295" s="23" t="s">
        <v>82</v>
      </c>
      <c r="BM295" s="23" t="s">
        <v>476</v>
      </c>
    </row>
    <row r="296" spans="2:65" s="1" customFormat="1" ht="22.5" customHeight="1">
      <c r="B296" s="172"/>
      <c r="C296" s="173" t="s">
        <v>477</v>
      </c>
      <c r="D296" s="173" t="s">
        <v>130</v>
      </c>
      <c r="E296" s="174" t="s">
        <v>478</v>
      </c>
      <c r="F296" s="175" t="s">
        <v>479</v>
      </c>
      <c r="G296" s="176" t="s">
        <v>280</v>
      </c>
      <c r="H296" s="177">
        <v>1</v>
      </c>
      <c r="I296" s="178"/>
      <c r="J296" s="179">
        <f t="shared" si="10"/>
        <v>0</v>
      </c>
      <c r="K296" s="175" t="s">
        <v>134</v>
      </c>
      <c r="L296" s="39"/>
      <c r="M296" s="180" t="s">
        <v>5</v>
      </c>
      <c r="N296" s="181" t="s">
        <v>38</v>
      </c>
      <c r="O296" s="40"/>
      <c r="P296" s="182">
        <f t="shared" si="11"/>
        <v>0</v>
      </c>
      <c r="Q296" s="182">
        <v>0.00112</v>
      </c>
      <c r="R296" s="182">
        <f t="shared" si="12"/>
        <v>0.00112</v>
      </c>
      <c r="S296" s="182">
        <v>0</v>
      </c>
      <c r="T296" s="183">
        <f t="shared" si="13"/>
        <v>0</v>
      </c>
      <c r="AR296" s="23" t="s">
        <v>82</v>
      </c>
      <c r="AT296" s="23" t="s">
        <v>130</v>
      </c>
      <c r="AU296" s="23" t="s">
        <v>76</v>
      </c>
      <c r="AY296" s="23" t="s">
        <v>127</v>
      </c>
      <c r="BE296" s="184">
        <f t="shared" si="14"/>
        <v>0</v>
      </c>
      <c r="BF296" s="184">
        <f t="shared" si="15"/>
        <v>0</v>
      </c>
      <c r="BG296" s="184">
        <f t="shared" si="16"/>
        <v>0</v>
      </c>
      <c r="BH296" s="184">
        <f t="shared" si="17"/>
        <v>0</v>
      </c>
      <c r="BI296" s="184">
        <f t="shared" si="18"/>
        <v>0</v>
      </c>
      <c r="BJ296" s="23" t="s">
        <v>72</v>
      </c>
      <c r="BK296" s="184">
        <f t="shared" si="19"/>
        <v>0</v>
      </c>
      <c r="BL296" s="23" t="s">
        <v>82</v>
      </c>
      <c r="BM296" s="23" t="s">
        <v>480</v>
      </c>
    </row>
    <row r="297" spans="2:65" s="1" customFormat="1" ht="44.25" customHeight="1">
      <c r="B297" s="172"/>
      <c r="C297" s="173" t="s">
        <v>481</v>
      </c>
      <c r="D297" s="173" t="s">
        <v>130</v>
      </c>
      <c r="E297" s="174" t="s">
        <v>482</v>
      </c>
      <c r="F297" s="175" t="s">
        <v>483</v>
      </c>
      <c r="G297" s="176" t="s">
        <v>280</v>
      </c>
      <c r="H297" s="177">
        <v>3</v>
      </c>
      <c r="I297" s="178"/>
      <c r="J297" s="179">
        <f t="shared" si="10"/>
        <v>0</v>
      </c>
      <c r="K297" s="175" t="s">
        <v>134</v>
      </c>
      <c r="L297" s="39"/>
      <c r="M297" s="180" t="s">
        <v>5</v>
      </c>
      <c r="N297" s="181" t="s">
        <v>38</v>
      </c>
      <c r="O297" s="40"/>
      <c r="P297" s="182">
        <f t="shared" si="11"/>
        <v>0</v>
      </c>
      <c r="Q297" s="182">
        <v>0</v>
      </c>
      <c r="R297" s="182">
        <f t="shared" si="12"/>
        <v>0</v>
      </c>
      <c r="S297" s="182">
        <v>0.082</v>
      </c>
      <c r="T297" s="183">
        <f t="shared" si="13"/>
        <v>0.246</v>
      </c>
      <c r="AR297" s="23" t="s">
        <v>82</v>
      </c>
      <c r="AT297" s="23" t="s">
        <v>130</v>
      </c>
      <c r="AU297" s="23" t="s">
        <v>76</v>
      </c>
      <c r="AY297" s="23" t="s">
        <v>127</v>
      </c>
      <c r="BE297" s="184">
        <f t="shared" si="14"/>
        <v>0</v>
      </c>
      <c r="BF297" s="184">
        <f t="shared" si="15"/>
        <v>0</v>
      </c>
      <c r="BG297" s="184">
        <f t="shared" si="16"/>
        <v>0</v>
      </c>
      <c r="BH297" s="184">
        <f t="shared" si="17"/>
        <v>0</v>
      </c>
      <c r="BI297" s="184">
        <f t="shared" si="18"/>
        <v>0</v>
      </c>
      <c r="BJ297" s="23" t="s">
        <v>72</v>
      </c>
      <c r="BK297" s="184">
        <f t="shared" si="19"/>
        <v>0</v>
      </c>
      <c r="BL297" s="23" t="s">
        <v>82</v>
      </c>
      <c r="BM297" s="23" t="s">
        <v>484</v>
      </c>
    </row>
    <row r="298" spans="2:65" s="1" customFormat="1" ht="44.25" customHeight="1">
      <c r="B298" s="172"/>
      <c r="C298" s="173" t="s">
        <v>485</v>
      </c>
      <c r="D298" s="173" t="s">
        <v>130</v>
      </c>
      <c r="E298" s="174" t="s">
        <v>486</v>
      </c>
      <c r="F298" s="175" t="s">
        <v>487</v>
      </c>
      <c r="G298" s="176" t="s">
        <v>280</v>
      </c>
      <c r="H298" s="177">
        <v>6</v>
      </c>
      <c r="I298" s="178"/>
      <c r="J298" s="179">
        <f t="shared" si="10"/>
        <v>0</v>
      </c>
      <c r="K298" s="175" t="s">
        <v>134</v>
      </c>
      <c r="L298" s="39"/>
      <c r="M298" s="180" t="s">
        <v>5</v>
      </c>
      <c r="N298" s="181" t="s">
        <v>38</v>
      </c>
      <c r="O298" s="40"/>
      <c r="P298" s="182">
        <f t="shared" si="11"/>
        <v>0</v>
      </c>
      <c r="Q298" s="182">
        <v>0</v>
      </c>
      <c r="R298" s="182">
        <f t="shared" si="12"/>
        <v>0</v>
      </c>
      <c r="S298" s="182">
        <v>0.004</v>
      </c>
      <c r="T298" s="183">
        <f t="shared" si="13"/>
        <v>0.024</v>
      </c>
      <c r="AR298" s="23" t="s">
        <v>82</v>
      </c>
      <c r="AT298" s="23" t="s">
        <v>130</v>
      </c>
      <c r="AU298" s="23" t="s">
        <v>76</v>
      </c>
      <c r="AY298" s="23" t="s">
        <v>127</v>
      </c>
      <c r="BE298" s="184">
        <f t="shared" si="14"/>
        <v>0</v>
      </c>
      <c r="BF298" s="184">
        <f t="shared" si="15"/>
        <v>0</v>
      </c>
      <c r="BG298" s="184">
        <f t="shared" si="16"/>
        <v>0</v>
      </c>
      <c r="BH298" s="184">
        <f t="shared" si="17"/>
        <v>0</v>
      </c>
      <c r="BI298" s="184">
        <f t="shared" si="18"/>
        <v>0</v>
      </c>
      <c r="BJ298" s="23" t="s">
        <v>72</v>
      </c>
      <c r="BK298" s="184">
        <f t="shared" si="19"/>
        <v>0</v>
      </c>
      <c r="BL298" s="23" t="s">
        <v>82</v>
      </c>
      <c r="BM298" s="23" t="s">
        <v>488</v>
      </c>
    </row>
    <row r="299" spans="2:65" s="1" customFormat="1" ht="22.5" customHeight="1">
      <c r="B299" s="172"/>
      <c r="C299" s="204" t="s">
        <v>489</v>
      </c>
      <c r="D299" s="204" t="s">
        <v>145</v>
      </c>
      <c r="E299" s="205" t="s">
        <v>490</v>
      </c>
      <c r="F299" s="206" t="s">
        <v>491</v>
      </c>
      <c r="G299" s="207" t="s">
        <v>373</v>
      </c>
      <c r="H299" s="208">
        <v>1</v>
      </c>
      <c r="I299" s="209"/>
      <c r="J299" s="210">
        <f t="shared" si="10"/>
        <v>0</v>
      </c>
      <c r="K299" s="206" t="s">
        <v>5</v>
      </c>
      <c r="L299" s="211"/>
      <c r="M299" s="212" t="s">
        <v>5</v>
      </c>
      <c r="N299" s="213" t="s">
        <v>38</v>
      </c>
      <c r="O299" s="40"/>
      <c r="P299" s="182">
        <f t="shared" si="11"/>
        <v>0</v>
      </c>
      <c r="Q299" s="182">
        <v>0.015</v>
      </c>
      <c r="R299" s="182">
        <f t="shared" si="12"/>
        <v>0.015</v>
      </c>
      <c r="S299" s="182">
        <v>0</v>
      </c>
      <c r="T299" s="183">
        <f t="shared" si="13"/>
        <v>0</v>
      </c>
      <c r="AR299" s="23" t="s">
        <v>149</v>
      </c>
      <c r="AT299" s="23" t="s">
        <v>145</v>
      </c>
      <c r="AU299" s="23" t="s">
        <v>76</v>
      </c>
      <c r="AY299" s="23" t="s">
        <v>127</v>
      </c>
      <c r="BE299" s="184">
        <f t="shared" si="14"/>
        <v>0</v>
      </c>
      <c r="BF299" s="184">
        <f t="shared" si="15"/>
        <v>0</v>
      </c>
      <c r="BG299" s="184">
        <f t="shared" si="16"/>
        <v>0</v>
      </c>
      <c r="BH299" s="184">
        <f t="shared" si="17"/>
        <v>0</v>
      </c>
      <c r="BI299" s="184">
        <f t="shared" si="18"/>
        <v>0</v>
      </c>
      <c r="BJ299" s="23" t="s">
        <v>72</v>
      </c>
      <c r="BK299" s="184">
        <f t="shared" si="19"/>
        <v>0</v>
      </c>
      <c r="BL299" s="23" t="s">
        <v>82</v>
      </c>
      <c r="BM299" s="23" t="s">
        <v>492</v>
      </c>
    </row>
    <row r="300" spans="2:63" s="10" customFormat="1" ht="29.85" customHeight="1">
      <c r="B300" s="158"/>
      <c r="D300" s="169" t="s">
        <v>66</v>
      </c>
      <c r="E300" s="170" t="s">
        <v>493</v>
      </c>
      <c r="F300" s="170" t="s">
        <v>494</v>
      </c>
      <c r="I300" s="161"/>
      <c r="J300" s="171">
        <f>BK300</f>
        <v>0</v>
      </c>
      <c r="L300" s="158"/>
      <c r="M300" s="163"/>
      <c r="N300" s="164"/>
      <c r="O300" s="164"/>
      <c r="P300" s="165">
        <f>SUM(P301:P308)</f>
        <v>0</v>
      </c>
      <c r="Q300" s="164"/>
      <c r="R300" s="165">
        <f>SUM(R301:R308)</f>
        <v>0</v>
      </c>
      <c r="S300" s="164"/>
      <c r="T300" s="166">
        <f>SUM(T301:T308)</f>
        <v>0</v>
      </c>
      <c r="AR300" s="159" t="s">
        <v>72</v>
      </c>
      <c r="AT300" s="167" t="s">
        <v>66</v>
      </c>
      <c r="AU300" s="167" t="s">
        <v>72</v>
      </c>
      <c r="AY300" s="159" t="s">
        <v>127</v>
      </c>
      <c r="BK300" s="168">
        <f>SUM(BK301:BK308)</f>
        <v>0</v>
      </c>
    </row>
    <row r="301" spans="2:65" s="1" customFormat="1" ht="31.5" customHeight="1">
      <c r="B301" s="172"/>
      <c r="C301" s="173" t="s">
        <v>495</v>
      </c>
      <c r="D301" s="173" t="s">
        <v>130</v>
      </c>
      <c r="E301" s="174" t="s">
        <v>496</v>
      </c>
      <c r="F301" s="175" t="s">
        <v>497</v>
      </c>
      <c r="G301" s="176" t="s">
        <v>148</v>
      </c>
      <c r="H301" s="177">
        <v>64.482</v>
      </c>
      <c r="I301" s="178"/>
      <c r="J301" s="179">
        <f>ROUND(I301*H301,2)</f>
        <v>0</v>
      </c>
      <c r="K301" s="175" t="s">
        <v>134</v>
      </c>
      <c r="L301" s="39"/>
      <c r="M301" s="180" t="s">
        <v>5</v>
      </c>
      <c r="N301" s="181" t="s">
        <v>38</v>
      </c>
      <c r="O301" s="40"/>
      <c r="P301" s="182">
        <f>O301*H301</f>
        <v>0</v>
      </c>
      <c r="Q301" s="182">
        <v>0</v>
      </c>
      <c r="R301" s="182">
        <f>Q301*H301</f>
        <v>0</v>
      </c>
      <c r="S301" s="182">
        <v>0</v>
      </c>
      <c r="T301" s="183">
        <f>S301*H301</f>
        <v>0</v>
      </c>
      <c r="AR301" s="23" t="s">
        <v>82</v>
      </c>
      <c r="AT301" s="23" t="s">
        <v>130</v>
      </c>
      <c r="AU301" s="23" t="s">
        <v>76</v>
      </c>
      <c r="AY301" s="23" t="s">
        <v>127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23" t="s">
        <v>72</v>
      </c>
      <c r="BK301" s="184">
        <f>ROUND(I301*H301,2)</f>
        <v>0</v>
      </c>
      <c r="BL301" s="23" t="s">
        <v>82</v>
      </c>
      <c r="BM301" s="23" t="s">
        <v>498</v>
      </c>
    </row>
    <row r="302" spans="2:65" s="1" customFormat="1" ht="31.5" customHeight="1">
      <c r="B302" s="172"/>
      <c r="C302" s="173" t="s">
        <v>499</v>
      </c>
      <c r="D302" s="173" t="s">
        <v>130</v>
      </c>
      <c r="E302" s="174" t="s">
        <v>500</v>
      </c>
      <c r="F302" s="175" t="s">
        <v>501</v>
      </c>
      <c r="G302" s="176" t="s">
        <v>148</v>
      </c>
      <c r="H302" s="177">
        <v>580.338</v>
      </c>
      <c r="I302" s="178"/>
      <c r="J302" s="179">
        <f>ROUND(I302*H302,2)</f>
        <v>0</v>
      </c>
      <c r="K302" s="175" t="s">
        <v>134</v>
      </c>
      <c r="L302" s="39"/>
      <c r="M302" s="180" t="s">
        <v>5</v>
      </c>
      <c r="N302" s="181" t="s">
        <v>38</v>
      </c>
      <c r="O302" s="40"/>
      <c r="P302" s="182">
        <f>O302*H302</f>
        <v>0</v>
      </c>
      <c r="Q302" s="182">
        <v>0</v>
      </c>
      <c r="R302" s="182">
        <f>Q302*H302</f>
        <v>0</v>
      </c>
      <c r="S302" s="182">
        <v>0</v>
      </c>
      <c r="T302" s="183">
        <f>S302*H302</f>
        <v>0</v>
      </c>
      <c r="AR302" s="23" t="s">
        <v>82</v>
      </c>
      <c r="AT302" s="23" t="s">
        <v>130</v>
      </c>
      <c r="AU302" s="23" t="s">
        <v>76</v>
      </c>
      <c r="AY302" s="23" t="s">
        <v>127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23" t="s">
        <v>72</v>
      </c>
      <c r="BK302" s="184">
        <f>ROUND(I302*H302,2)</f>
        <v>0</v>
      </c>
      <c r="BL302" s="23" t="s">
        <v>82</v>
      </c>
      <c r="BM302" s="23" t="s">
        <v>502</v>
      </c>
    </row>
    <row r="303" spans="2:51" s="11" customFormat="1" ht="13.5">
      <c r="B303" s="185"/>
      <c r="D303" s="186" t="s">
        <v>136</v>
      </c>
      <c r="E303" s="187" t="s">
        <v>5</v>
      </c>
      <c r="F303" s="188" t="s">
        <v>503</v>
      </c>
      <c r="H303" s="189">
        <v>580.338</v>
      </c>
      <c r="I303" s="190"/>
      <c r="L303" s="185"/>
      <c r="M303" s="191"/>
      <c r="N303" s="192"/>
      <c r="O303" s="192"/>
      <c r="P303" s="192"/>
      <c r="Q303" s="192"/>
      <c r="R303" s="192"/>
      <c r="S303" s="192"/>
      <c r="T303" s="193"/>
      <c r="AT303" s="187" t="s">
        <v>136</v>
      </c>
      <c r="AU303" s="187" t="s">
        <v>76</v>
      </c>
      <c r="AV303" s="11" t="s">
        <v>76</v>
      </c>
      <c r="AW303" s="11" t="s">
        <v>31</v>
      </c>
      <c r="AX303" s="11" t="s">
        <v>67</v>
      </c>
      <c r="AY303" s="187" t="s">
        <v>127</v>
      </c>
    </row>
    <row r="304" spans="2:51" s="12" customFormat="1" ht="13.5">
      <c r="B304" s="194"/>
      <c r="D304" s="195" t="s">
        <v>136</v>
      </c>
      <c r="E304" s="196" t="s">
        <v>5</v>
      </c>
      <c r="F304" s="197" t="s">
        <v>138</v>
      </c>
      <c r="H304" s="198">
        <v>580.338</v>
      </c>
      <c r="I304" s="199"/>
      <c r="L304" s="194"/>
      <c r="M304" s="200"/>
      <c r="N304" s="201"/>
      <c r="O304" s="201"/>
      <c r="P304" s="201"/>
      <c r="Q304" s="201"/>
      <c r="R304" s="201"/>
      <c r="S304" s="201"/>
      <c r="T304" s="202"/>
      <c r="AT304" s="203" t="s">
        <v>136</v>
      </c>
      <c r="AU304" s="203" t="s">
        <v>76</v>
      </c>
      <c r="AV304" s="12" t="s">
        <v>82</v>
      </c>
      <c r="AW304" s="12" t="s">
        <v>31</v>
      </c>
      <c r="AX304" s="12" t="s">
        <v>72</v>
      </c>
      <c r="AY304" s="203" t="s">
        <v>127</v>
      </c>
    </row>
    <row r="305" spans="2:65" s="1" customFormat="1" ht="22.5" customHeight="1">
      <c r="B305" s="172"/>
      <c r="C305" s="173" t="s">
        <v>504</v>
      </c>
      <c r="D305" s="173" t="s">
        <v>130</v>
      </c>
      <c r="E305" s="174" t="s">
        <v>505</v>
      </c>
      <c r="F305" s="175" t="s">
        <v>506</v>
      </c>
      <c r="G305" s="176" t="s">
        <v>148</v>
      </c>
      <c r="H305" s="177">
        <v>64.482</v>
      </c>
      <c r="I305" s="178"/>
      <c r="J305" s="179">
        <f>ROUND(I305*H305,2)</f>
        <v>0</v>
      </c>
      <c r="K305" s="175" t="s">
        <v>134</v>
      </c>
      <c r="L305" s="39"/>
      <c r="M305" s="180" t="s">
        <v>5</v>
      </c>
      <c r="N305" s="181" t="s">
        <v>38</v>
      </c>
      <c r="O305" s="40"/>
      <c r="P305" s="182">
        <f>O305*H305</f>
        <v>0</v>
      </c>
      <c r="Q305" s="182">
        <v>0</v>
      </c>
      <c r="R305" s="182">
        <f>Q305*H305</f>
        <v>0</v>
      </c>
      <c r="S305" s="182">
        <v>0</v>
      </c>
      <c r="T305" s="183">
        <f>S305*H305</f>
        <v>0</v>
      </c>
      <c r="AR305" s="23" t="s">
        <v>82</v>
      </c>
      <c r="AT305" s="23" t="s">
        <v>130</v>
      </c>
      <c r="AU305" s="23" t="s">
        <v>76</v>
      </c>
      <c r="AY305" s="23" t="s">
        <v>127</v>
      </c>
      <c r="BE305" s="184">
        <f>IF(N305="základní",J305,0)</f>
        <v>0</v>
      </c>
      <c r="BF305" s="184">
        <f>IF(N305="snížená",J305,0)</f>
        <v>0</v>
      </c>
      <c r="BG305" s="184">
        <f>IF(N305="zákl. přenesená",J305,0)</f>
        <v>0</v>
      </c>
      <c r="BH305" s="184">
        <f>IF(N305="sníž. přenesená",J305,0)</f>
        <v>0</v>
      </c>
      <c r="BI305" s="184">
        <f>IF(N305="nulová",J305,0)</f>
        <v>0</v>
      </c>
      <c r="BJ305" s="23" t="s">
        <v>72</v>
      </c>
      <c r="BK305" s="184">
        <f>ROUND(I305*H305,2)</f>
        <v>0</v>
      </c>
      <c r="BL305" s="23" t="s">
        <v>82</v>
      </c>
      <c r="BM305" s="23" t="s">
        <v>507</v>
      </c>
    </row>
    <row r="306" spans="2:65" s="1" customFormat="1" ht="22.5" customHeight="1">
      <c r="B306" s="172"/>
      <c r="C306" s="173" t="s">
        <v>508</v>
      </c>
      <c r="D306" s="173" t="s">
        <v>130</v>
      </c>
      <c r="E306" s="174" t="s">
        <v>509</v>
      </c>
      <c r="F306" s="175" t="s">
        <v>510</v>
      </c>
      <c r="G306" s="176" t="s">
        <v>148</v>
      </c>
      <c r="H306" s="177">
        <v>20.705</v>
      </c>
      <c r="I306" s="178"/>
      <c r="J306" s="179">
        <f>ROUND(I306*H306,2)</f>
        <v>0</v>
      </c>
      <c r="K306" s="175" t="s">
        <v>134</v>
      </c>
      <c r="L306" s="39"/>
      <c r="M306" s="180" t="s">
        <v>5</v>
      </c>
      <c r="N306" s="181" t="s">
        <v>38</v>
      </c>
      <c r="O306" s="40"/>
      <c r="P306" s="182">
        <f>O306*H306</f>
        <v>0</v>
      </c>
      <c r="Q306" s="182">
        <v>0</v>
      </c>
      <c r="R306" s="182">
        <f>Q306*H306</f>
        <v>0</v>
      </c>
      <c r="S306" s="182">
        <v>0</v>
      </c>
      <c r="T306" s="183">
        <f>S306*H306</f>
        <v>0</v>
      </c>
      <c r="AR306" s="23" t="s">
        <v>82</v>
      </c>
      <c r="AT306" s="23" t="s">
        <v>130</v>
      </c>
      <c r="AU306" s="23" t="s">
        <v>76</v>
      </c>
      <c r="AY306" s="23" t="s">
        <v>127</v>
      </c>
      <c r="BE306" s="184">
        <f>IF(N306="základní",J306,0)</f>
        <v>0</v>
      </c>
      <c r="BF306" s="184">
        <f>IF(N306="snížená",J306,0)</f>
        <v>0</v>
      </c>
      <c r="BG306" s="184">
        <f>IF(N306="zákl. přenesená",J306,0)</f>
        <v>0</v>
      </c>
      <c r="BH306" s="184">
        <f>IF(N306="sníž. přenesená",J306,0)</f>
        <v>0</v>
      </c>
      <c r="BI306" s="184">
        <f>IF(N306="nulová",J306,0)</f>
        <v>0</v>
      </c>
      <c r="BJ306" s="23" t="s">
        <v>72</v>
      </c>
      <c r="BK306" s="184">
        <f>ROUND(I306*H306,2)</f>
        <v>0</v>
      </c>
      <c r="BL306" s="23" t="s">
        <v>82</v>
      </c>
      <c r="BM306" s="23" t="s">
        <v>511</v>
      </c>
    </row>
    <row r="307" spans="2:65" s="1" customFormat="1" ht="22.5" customHeight="1">
      <c r="B307" s="172"/>
      <c r="C307" s="173" t="s">
        <v>512</v>
      </c>
      <c r="D307" s="173" t="s">
        <v>130</v>
      </c>
      <c r="E307" s="174" t="s">
        <v>513</v>
      </c>
      <c r="F307" s="175" t="s">
        <v>514</v>
      </c>
      <c r="G307" s="176" t="s">
        <v>148</v>
      </c>
      <c r="H307" s="177">
        <v>38.847</v>
      </c>
      <c r="I307" s="178"/>
      <c r="J307" s="179">
        <f>ROUND(I307*H307,2)</f>
        <v>0</v>
      </c>
      <c r="K307" s="175" t="s">
        <v>134</v>
      </c>
      <c r="L307" s="39"/>
      <c r="M307" s="180" t="s">
        <v>5</v>
      </c>
      <c r="N307" s="181" t="s">
        <v>38</v>
      </c>
      <c r="O307" s="40"/>
      <c r="P307" s="182">
        <f>O307*H307</f>
        <v>0</v>
      </c>
      <c r="Q307" s="182">
        <v>0</v>
      </c>
      <c r="R307" s="182">
        <f>Q307*H307</f>
        <v>0</v>
      </c>
      <c r="S307" s="182">
        <v>0</v>
      </c>
      <c r="T307" s="183">
        <f>S307*H307</f>
        <v>0</v>
      </c>
      <c r="AR307" s="23" t="s">
        <v>82</v>
      </c>
      <c r="AT307" s="23" t="s">
        <v>130</v>
      </c>
      <c r="AU307" s="23" t="s">
        <v>76</v>
      </c>
      <c r="AY307" s="23" t="s">
        <v>127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23" t="s">
        <v>72</v>
      </c>
      <c r="BK307" s="184">
        <f>ROUND(I307*H307,2)</f>
        <v>0</v>
      </c>
      <c r="BL307" s="23" t="s">
        <v>82</v>
      </c>
      <c r="BM307" s="23" t="s">
        <v>515</v>
      </c>
    </row>
    <row r="308" spans="2:65" s="1" customFormat="1" ht="22.5" customHeight="1">
      <c r="B308" s="172"/>
      <c r="C308" s="173" t="s">
        <v>516</v>
      </c>
      <c r="D308" s="173" t="s">
        <v>130</v>
      </c>
      <c r="E308" s="174" t="s">
        <v>517</v>
      </c>
      <c r="F308" s="175" t="s">
        <v>518</v>
      </c>
      <c r="G308" s="176" t="s">
        <v>148</v>
      </c>
      <c r="H308" s="177">
        <v>4.93</v>
      </c>
      <c r="I308" s="178"/>
      <c r="J308" s="179">
        <f>ROUND(I308*H308,2)</f>
        <v>0</v>
      </c>
      <c r="K308" s="175" t="s">
        <v>134</v>
      </c>
      <c r="L308" s="39"/>
      <c r="M308" s="180" t="s">
        <v>5</v>
      </c>
      <c r="N308" s="181" t="s">
        <v>38</v>
      </c>
      <c r="O308" s="40"/>
      <c r="P308" s="182">
        <f>O308*H308</f>
        <v>0</v>
      </c>
      <c r="Q308" s="182">
        <v>0</v>
      </c>
      <c r="R308" s="182">
        <f>Q308*H308</f>
        <v>0</v>
      </c>
      <c r="S308" s="182">
        <v>0</v>
      </c>
      <c r="T308" s="183">
        <f>S308*H308</f>
        <v>0</v>
      </c>
      <c r="AR308" s="23" t="s">
        <v>82</v>
      </c>
      <c r="AT308" s="23" t="s">
        <v>130</v>
      </c>
      <c r="AU308" s="23" t="s">
        <v>76</v>
      </c>
      <c r="AY308" s="23" t="s">
        <v>127</v>
      </c>
      <c r="BE308" s="184">
        <f>IF(N308="základní",J308,0)</f>
        <v>0</v>
      </c>
      <c r="BF308" s="184">
        <f>IF(N308="snížená",J308,0)</f>
        <v>0</v>
      </c>
      <c r="BG308" s="184">
        <f>IF(N308="zákl. přenesená",J308,0)</f>
        <v>0</v>
      </c>
      <c r="BH308" s="184">
        <f>IF(N308="sníž. přenesená",J308,0)</f>
        <v>0</v>
      </c>
      <c r="BI308" s="184">
        <f>IF(N308="nulová",J308,0)</f>
        <v>0</v>
      </c>
      <c r="BJ308" s="23" t="s">
        <v>72</v>
      </c>
      <c r="BK308" s="184">
        <f>ROUND(I308*H308,2)</f>
        <v>0</v>
      </c>
      <c r="BL308" s="23" t="s">
        <v>82</v>
      </c>
      <c r="BM308" s="23" t="s">
        <v>519</v>
      </c>
    </row>
    <row r="309" spans="2:63" s="10" customFormat="1" ht="29.85" customHeight="1">
      <c r="B309" s="158"/>
      <c r="D309" s="169" t="s">
        <v>66</v>
      </c>
      <c r="E309" s="170" t="s">
        <v>520</v>
      </c>
      <c r="F309" s="170" t="s">
        <v>521</v>
      </c>
      <c r="I309" s="161"/>
      <c r="J309" s="171">
        <f>BK309</f>
        <v>0</v>
      </c>
      <c r="L309" s="158"/>
      <c r="M309" s="163"/>
      <c r="N309" s="164"/>
      <c r="O309" s="164"/>
      <c r="P309" s="165">
        <f>P310</f>
        <v>0</v>
      </c>
      <c r="Q309" s="164"/>
      <c r="R309" s="165">
        <f>R310</f>
        <v>0</v>
      </c>
      <c r="S309" s="164"/>
      <c r="T309" s="166">
        <f>T310</f>
        <v>0</v>
      </c>
      <c r="AR309" s="159" t="s">
        <v>72</v>
      </c>
      <c r="AT309" s="167" t="s">
        <v>66</v>
      </c>
      <c r="AU309" s="167" t="s">
        <v>72</v>
      </c>
      <c r="AY309" s="159" t="s">
        <v>127</v>
      </c>
      <c r="BK309" s="168">
        <f>BK310</f>
        <v>0</v>
      </c>
    </row>
    <row r="310" spans="2:65" s="1" customFormat="1" ht="31.5" customHeight="1">
      <c r="B310" s="172"/>
      <c r="C310" s="173" t="s">
        <v>522</v>
      </c>
      <c r="D310" s="173" t="s">
        <v>130</v>
      </c>
      <c r="E310" s="174" t="s">
        <v>523</v>
      </c>
      <c r="F310" s="175" t="s">
        <v>524</v>
      </c>
      <c r="G310" s="176" t="s">
        <v>148</v>
      </c>
      <c r="H310" s="177">
        <v>120.567</v>
      </c>
      <c r="I310" s="178"/>
      <c r="J310" s="179">
        <f>ROUND(I310*H310,2)</f>
        <v>0</v>
      </c>
      <c r="K310" s="175" t="s">
        <v>134</v>
      </c>
      <c r="L310" s="39"/>
      <c r="M310" s="180" t="s">
        <v>5</v>
      </c>
      <c r="N310" s="230" t="s">
        <v>38</v>
      </c>
      <c r="O310" s="231"/>
      <c r="P310" s="232">
        <f>O310*H310</f>
        <v>0</v>
      </c>
      <c r="Q310" s="232">
        <v>0</v>
      </c>
      <c r="R310" s="232">
        <f>Q310*H310</f>
        <v>0</v>
      </c>
      <c r="S310" s="232">
        <v>0</v>
      </c>
      <c r="T310" s="233">
        <f>S310*H310</f>
        <v>0</v>
      </c>
      <c r="AR310" s="23" t="s">
        <v>82</v>
      </c>
      <c r="AT310" s="23" t="s">
        <v>130</v>
      </c>
      <c r="AU310" s="23" t="s">
        <v>76</v>
      </c>
      <c r="AY310" s="23" t="s">
        <v>127</v>
      </c>
      <c r="BE310" s="184">
        <f>IF(N310="základní",J310,0)</f>
        <v>0</v>
      </c>
      <c r="BF310" s="184">
        <f>IF(N310="snížená",J310,0)</f>
        <v>0</v>
      </c>
      <c r="BG310" s="184">
        <f>IF(N310="zákl. přenesená",J310,0)</f>
        <v>0</v>
      </c>
      <c r="BH310" s="184">
        <f>IF(N310="sníž. přenesená",J310,0)</f>
        <v>0</v>
      </c>
      <c r="BI310" s="184">
        <f>IF(N310="nulová",J310,0)</f>
        <v>0</v>
      </c>
      <c r="BJ310" s="23" t="s">
        <v>72</v>
      </c>
      <c r="BK310" s="184">
        <f>ROUND(I310*H310,2)</f>
        <v>0</v>
      </c>
      <c r="BL310" s="23" t="s">
        <v>82</v>
      </c>
      <c r="BM310" s="23" t="s">
        <v>525</v>
      </c>
    </row>
    <row r="311" spans="2:12" s="1" customFormat="1" ht="6.95" customHeight="1">
      <c r="B311" s="54"/>
      <c r="C311" s="55"/>
      <c r="D311" s="55"/>
      <c r="E311" s="55"/>
      <c r="F311" s="55"/>
      <c r="G311" s="55"/>
      <c r="H311" s="55"/>
      <c r="I311" s="125"/>
      <c r="J311" s="55"/>
      <c r="K311" s="55"/>
      <c r="L311" s="39"/>
    </row>
  </sheetData>
  <autoFilter ref="C85:K310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4"/>
  <sheetViews>
    <sheetView showGridLines="0" workbookViewId="0" topLeftCell="A1">
      <pane ySplit="1" topLeftCell="A2" activePane="bottomLeft" state="frozen"/>
      <selection pane="bottomLeft" activeCell="F338" sqref="F33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88</v>
      </c>
      <c r="G1" s="356" t="s">
        <v>89</v>
      </c>
      <c r="H1" s="356"/>
      <c r="I1" s="101"/>
      <c r="J1" s="100" t="s">
        <v>90</v>
      </c>
      <c r="K1" s="99" t="s">
        <v>91</v>
      </c>
      <c r="L1" s="100" t="s">
        <v>92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9" t="s">
        <v>8</v>
      </c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3" t="s">
        <v>78</v>
      </c>
    </row>
    <row r="3" spans="2:46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76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03"/>
      <c r="J6" s="28"/>
      <c r="K6" s="30"/>
    </row>
    <row r="7" spans="2:11" ht="22.5" customHeight="1">
      <c r="B7" s="27"/>
      <c r="C7" s="28"/>
      <c r="D7" s="28"/>
      <c r="E7" s="357" t="str">
        <f>'Rekapitulace stavby'!K6</f>
        <v>Parkoviště u Komerční banky</v>
      </c>
      <c r="F7" s="358"/>
      <c r="G7" s="358"/>
      <c r="H7" s="358"/>
      <c r="I7" s="103"/>
      <c r="J7" s="28"/>
      <c r="K7" s="30"/>
    </row>
    <row r="8" spans="2:11" s="1" customFormat="1" ht="15">
      <c r="B8" s="39"/>
      <c r="C8" s="40"/>
      <c r="D8" s="36" t="s">
        <v>94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59" t="s">
        <v>526</v>
      </c>
      <c r="F9" s="360"/>
      <c r="G9" s="360"/>
      <c r="H9" s="360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6" t="s">
        <v>20</v>
      </c>
      <c r="E11" s="40"/>
      <c r="F11" s="34" t="s">
        <v>5</v>
      </c>
      <c r="G11" s="40"/>
      <c r="H11" s="40"/>
      <c r="I11" s="105" t="s">
        <v>21</v>
      </c>
      <c r="J11" s="34" t="s">
        <v>5</v>
      </c>
      <c r="K11" s="43"/>
    </row>
    <row r="12" spans="2:11" s="1" customFormat="1" ht="14.45" customHeight="1">
      <c r="B12" s="39"/>
      <c r="C12" s="40"/>
      <c r="D12" s="36" t="s">
        <v>22</v>
      </c>
      <c r="E12" s="40"/>
      <c r="F12" s="34" t="s">
        <v>23</v>
      </c>
      <c r="G12" s="40"/>
      <c r="H12" s="40"/>
      <c r="I12" s="105" t="s">
        <v>24</v>
      </c>
      <c r="J12" s="106">
        <f>'Rekapitulace stavby'!AN8</f>
        <v>42894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6" t="s">
        <v>25</v>
      </c>
      <c r="E14" s="40"/>
      <c r="F14" s="40"/>
      <c r="G14" s="40"/>
      <c r="H14" s="40"/>
      <c r="I14" s="105" t="s">
        <v>26</v>
      </c>
      <c r="J14" s="34" t="s">
        <v>5</v>
      </c>
      <c r="K14" s="43"/>
    </row>
    <row r="15" spans="2:11" s="1" customFormat="1" ht="18" customHeight="1">
      <c r="B15" s="39"/>
      <c r="C15" s="40"/>
      <c r="D15" s="40"/>
      <c r="E15" s="34" t="s">
        <v>27</v>
      </c>
      <c r="F15" s="40"/>
      <c r="G15" s="40"/>
      <c r="H15" s="40"/>
      <c r="I15" s="105" t="s">
        <v>28</v>
      </c>
      <c r="J15" s="34" t="s">
        <v>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6" t="s">
        <v>29</v>
      </c>
      <c r="E17" s="40"/>
      <c r="F17" s="40"/>
      <c r="G17" s="40"/>
      <c r="H17" s="40"/>
      <c r="I17" s="105" t="s">
        <v>26</v>
      </c>
      <c r="J17" s="34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28</v>
      </c>
      <c r="J18" s="34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6" t="s">
        <v>30</v>
      </c>
      <c r="E20" s="40"/>
      <c r="F20" s="40"/>
      <c r="G20" s="40"/>
      <c r="H20" s="40"/>
      <c r="I20" s="105" t="s">
        <v>26</v>
      </c>
      <c r="J20" s="34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4" t="str">
        <f>IF('Rekapitulace stavby'!E17="","",'Rekapitulace stavby'!E17)</f>
        <v>Ing.Ondřej Bojko</v>
      </c>
      <c r="F21" s="40"/>
      <c r="G21" s="40"/>
      <c r="H21" s="40"/>
      <c r="I21" s="105" t="s">
        <v>28</v>
      </c>
      <c r="J21" s="34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6" t="s">
        <v>32</v>
      </c>
      <c r="E23" s="40"/>
      <c r="F23" s="40"/>
      <c r="G23" s="40"/>
      <c r="H23" s="40"/>
      <c r="I23" s="104"/>
      <c r="J23" s="40"/>
      <c r="K23" s="43"/>
    </row>
    <row r="24" spans="2:11" s="6" customFormat="1" ht="22.5" customHeight="1">
      <c r="B24" s="107"/>
      <c r="C24" s="108"/>
      <c r="D24" s="108"/>
      <c r="E24" s="323" t="s">
        <v>5</v>
      </c>
      <c r="F24" s="323"/>
      <c r="G24" s="323"/>
      <c r="H24" s="323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33</v>
      </c>
      <c r="E27" s="40"/>
      <c r="F27" s="40"/>
      <c r="G27" s="40"/>
      <c r="H27" s="40"/>
      <c r="I27" s="104"/>
      <c r="J27" s="114">
        <f>ROUND(J87,2)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35</v>
      </c>
      <c r="G29" s="40"/>
      <c r="H29" s="40"/>
      <c r="I29" s="115" t="s">
        <v>34</v>
      </c>
      <c r="J29" s="44" t="s">
        <v>36</v>
      </c>
      <c r="K29" s="43"/>
    </row>
    <row r="30" spans="2:11" s="1" customFormat="1" ht="14.45" customHeight="1">
      <c r="B30" s="39"/>
      <c r="C30" s="40"/>
      <c r="D30" s="47" t="s">
        <v>37</v>
      </c>
      <c r="E30" s="47" t="s">
        <v>38</v>
      </c>
      <c r="F30" s="116">
        <f>ROUND(SUM(BE87:BE363),2)</f>
        <v>0</v>
      </c>
      <c r="G30" s="40"/>
      <c r="H30" s="40"/>
      <c r="I30" s="117">
        <v>0.21</v>
      </c>
      <c r="J30" s="116">
        <f>ROUND(ROUND((SUM(BE87:BE363)),2)*I30,2)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39</v>
      </c>
      <c r="F31" s="116">
        <f>ROUND(SUM(BF87:BF363),2)</f>
        <v>0</v>
      </c>
      <c r="G31" s="40"/>
      <c r="H31" s="40"/>
      <c r="I31" s="117">
        <v>0.15</v>
      </c>
      <c r="J31" s="116">
        <f>ROUND(ROUND((SUM(BF87:BF363)),2)*I31,2)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40</v>
      </c>
      <c r="F32" s="116">
        <f>ROUND(SUM(BG87:BG363),2)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41</v>
      </c>
      <c r="F33" s="116">
        <f>ROUND(SUM(BH87:BH363),2)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42</v>
      </c>
      <c r="F34" s="116">
        <f>ROUND(SUM(BI87:BI363),2)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43</v>
      </c>
      <c r="E36" s="69"/>
      <c r="F36" s="69"/>
      <c r="G36" s="120" t="s">
        <v>44</v>
      </c>
      <c r="H36" s="121" t="s">
        <v>45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9" t="s">
        <v>96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6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22.5" customHeight="1">
      <c r="B45" s="39"/>
      <c r="C45" s="40"/>
      <c r="D45" s="40"/>
      <c r="E45" s="357" t="str">
        <f>E7</f>
        <v>Parkoviště u Komerční banky</v>
      </c>
      <c r="F45" s="358"/>
      <c r="G45" s="358"/>
      <c r="H45" s="358"/>
      <c r="I45" s="104"/>
      <c r="J45" s="40"/>
      <c r="K45" s="43"/>
    </row>
    <row r="46" spans="2:11" s="1" customFormat="1" ht="14.45" customHeight="1">
      <c r="B46" s="39"/>
      <c r="C46" s="36" t="s">
        <v>94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23.25" customHeight="1">
      <c r="B47" s="39"/>
      <c r="C47" s="40"/>
      <c r="D47" s="40"/>
      <c r="E47" s="359" t="str">
        <f>E9</f>
        <v>2 - SO 102 Parkoviště u ul.Kadláčkova</v>
      </c>
      <c r="F47" s="360"/>
      <c r="G47" s="360"/>
      <c r="H47" s="360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6" t="s">
        <v>22</v>
      </c>
      <c r="D49" s="40"/>
      <c r="E49" s="40"/>
      <c r="F49" s="34" t="str">
        <f>F12</f>
        <v xml:space="preserve"> </v>
      </c>
      <c r="G49" s="40"/>
      <c r="H49" s="40"/>
      <c r="I49" s="105" t="s">
        <v>24</v>
      </c>
      <c r="J49" s="106">
        <f>IF(J12="","",J12)</f>
        <v>42894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6" t="s">
        <v>25</v>
      </c>
      <c r="D51" s="40"/>
      <c r="E51" s="40"/>
      <c r="F51" s="34" t="str">
        <f>E15</f>
        <v>Město Kopřivnice</v>
      </c>
      <c r="G51" s="40"/>
      <c r="H51" s="40"/>
      <c r="I51" s="105" t="s">
        <v>30</v>
      </c>
      <c r="J51" s="34" t="str">
        <f>E21</f>
        <v>Ing.Ondřej Bojko</v>
      </c>
      <c r="K51" s="43"/>
    </row>
    <row r="52" spans="2:11" s="1" customFormat="1" ht="14.45" customHeight="1">
      <c r="B52" s="39"/>
      <c r="C52" s="36" t="s">
        <v>29</v>
      </c>
      <c r="D52" s="40"/>
      <c r="E52" s="40"/>
      <c r="F52" s="34" t="str">
        <f>IF(E18="","",E18)</f>
        <v/>
      </c>
      <c r="G52" s="40"/>
      <c r="H52" s="40"/>
      <c r="I52" s="104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97</v>
      </c>
      <c r="D54" s="118"/>
      <c r="E54" s="118"/>
      <c r="F54" s="118"/>
      <c r="G54" s="118"/>
      <c r="H54" s="118"/>
      <c r="I54" s="129"/>
      <c r="J54" s="130" t="s">
        <v>98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99</v>
      </c>
      <c r="D56" s="40"/>
      <c r="E56" s="40"/>
      <c r="F56" s="40"/>
      <c r="G56" s="40"/>
      <c r="H56" s="40"/>
      <c r="I56" s="104"/>
      <c r="J56" s="114">
        <f>J87</f>
        <v>0</v>
      </c>
      <c r="K56" s="43"/>
      <c r="AU56" s="23" t="s">
        <v>100</v>
      </c>
    </row>
    <row r="57" spans="2:11" s="7" customFormat="1" ht="24.95" customHeight="1">
      <c r="B57" s="133"/>
      <c r="C57" s="134"/>
      <c r="D57" s="135" t="s">
        <v>101</v>
      </c>
      <c r="E57" s="136"/>
      <c r="F57" s="136"/>
      <c r="G57" s="136"/>
      <c r="H57" s="136"/>
      <c r="I57" s="137"/>
      <c r="J57" s="138">
        <f>J88</f>
        <v>0</v>
      </c>
      <c r="K57" s="139"/>
    </row>
    <row r="58" spans="2:11" s="8" customFormat="1" ht="19.9" customHeight="1">
      <c r="B58" s="140"/>
      <c r="C58" s="141"/>
      <c r="D58" s="142" t="s">
        <v>102</v>
      </c>
      <c r="E58" s="143"/>
      <c r="F58" s="143"/>
      <c r="G58" s="143"/>
      <c r="H58" s="143"/>
      <c r="I58" s="144"/>
      <c r="J58" s="145">
        <f>J89</f>
        <v>0</v>
      </c>
      <c r="K58" s="146"/>
    </row>
    <row r="59" spans="2:11" s="8" customFormat="1" ht="19.9" customHeight="1">
      <c r="B59" s="140"/>
      <c r="C59" s="141"/>
      <c r="D59" s="142" t="s">
        <v>103</v>
      </c>
      <c r="E59" s="143"/>
      <c r="F59" s="143"/>
      <c r="G59" s="143"/>
      <c r="H59" s="143"/>
      <c r="I59" s="144"/>
      <c r="J59" s="145">
        <f>J105</f>
        <v>0</v>
      </c>
      <c r="K59" s="146"/>
    </row>
    <row r="60" spans="2:11" s="8" customFormat="1" ht="19.9" customHeight="1">
      <c r="B60" s="140"/>
      <c r="C60" s="141"/>
      <c r="D60" s="142" t="s">
        <v>104</v>
      </c>
      <c r="E60" s="143"/>
      <c r="F60" s="143"/>
      <c r="G60" s="143"/>
      <c r="H60" s="143"/>
      <c r="I60" s="144"/>
      <c r="J60" s="145">
        <f>J189</f>
        <v>0</v>
      </c>
      <c r="K60" s="146"/>
    </row>
    <row r="61" spans="2:11" s="8" customFormat="1" ht="19.9" customHeight="1">
      <c r="B61" s="140"/>
      <c r="C61" s="141"/>
      <c r="D61" s="142" t="s">
        <v>527</v>
      </c>
      <c r="E61" s="143"/>
      <c r="F61" s="143"/>
      <c r="G61" s="143"/>
      <c r="H61" s="143"/>
      <c r="I61" s="144"/>
      <c r="J61" s="145">
        <f>J200</f>
        <v>0</v>
      </c>
      <c r="K61" s="146"/>
    </row>
    <row r="62" spans="2:11" s="8" customFormat="1" ht="19.9" customHeight="1">
      <c r="B62" s="140"/>
      <c r="C62" s="141"/>
      <c r="D62" s="142" t="s">
        <v>105</v>
      </c>
      <c r="E62" s="143"/>
      <c r="F62" s="143"/>
      <c r="G62" s="143"/>
      <c r="H62" s="143"/>
      <c r="I62" s="144"/>
      <c r="J62" s="145">
        <f>J206</f>
        <v>0</v>
      </c>
      <c r="K62" s="146"/>
    </row>
    <row r="63" spans="2:11" s="8" customFormat="1" ht="19.9" customHeight="1">
      <c r="B63" s="140"/>
      <c r="C63" s="141"/>
      <c r="D63" s="142" t="s">
        <v>106</v>
      </c>
      <c r="E63" s="143"/>
      <c r="F63" s="143"/>
      <c r="G63" s="143"/>
      <c r="H63" s="143"/>
      <c r="I63" s="144"/>
      <c r="J63" s="145">
        <f>J209</f>
        <v>0</v>
      </c>
      <c r="K63" s="146"/>
    </row>
    <row r="64" spans="2:11" s="8" customFormat="1" ht="14.85" customHeight="1">
      <c r="B64" s="140"/>
      <c r="C64" s="141"/>
      <c r="D64" s="142" t="s">
        <v>107</v>
      </c>
      <c r="E64" s="143"/>
      <c r="F64" s="143"/>
      <c r="G64" s="143"/>
      <c r="H64" s="143"/>
      <c r="I64" s="144"/>
      <c r="J64" s="145">
        <f>J284</f>
        <v>0</v>
      </c>
      <c r="K64" s="146"/>
    </row>
    <row r="65" spans="2:11" s="8" customFormat="1" ht="19.9" customHeight="1">
      <c r="B65" s="140"/>
      <c r="C65" s="141"/>
      <c r="D65" s="142" t="s">
        <v>108</v>
      </c>
      <c r="E65" s="143"/>
      <c r="F65" s="143"/>
      <c r="G65" s="143"/>
      <c r="H65" s="143"/>
      <c r="I65" s="144"/>
      <c r="J65" s="145">
        <f>J300</f>
        <v>0</v>
      </c>
      <c r="K65" s="146"/>
    </row>
    <row r="66" spans="2:11" s="8" customFormat="1" ht="19.9" customHeight="1">
      <c r="B66" s="140"/>
      <c r="C66" s="141"/>
      <c r="D66" s="142" t="s">
        <v>109</v>
      </c>
      <c r="E66" s="143"/>
      <c r="F66" s="143"/>
      <c r="G66" s="143"/>
      <c r="H66" s="143"/>
      <c r="I66" s="144"/>
      <c r="J66" s="145">
        <f>J353</f>
        <v>0</v>
      </c>
      <c r="K66" s="146"/>
    </row>
    <row r="67" spans="2:11" s="8" customFormat="1" ht="19.9" customHeight="1">
      <c r="B67" s="140"/>
      <c r="C67" s="141"/>
      <c r="D67" s="142" t="s">
        <v>110</v>
      </c>
      <c r="E67" s="143"/>
      <c r="F67" s="143"/>
      <c r="G67" s="143"/>
      <c r="H67" s="143"/>
      <c r="I67" s="144"/>
      <c r="J67" s="145">
        <f>J362</f>
        <v>0</v>
      </c>
      <c r="K67" s="146"/>
    </row>
    <row r="68" spans="2:11" s="1" customFormat="1" ht="21.75" customHeight="1">
      <c r="B68" s="39"/>
      <c r="C68" s="40"/>
      <c r="D68" s="40"/>
      <c r="E68" s="40"/>
      <c r="F68" s="40"/>
      <c r="G68" s="40"/>
      <c r="H68" s="40"/>
      <c r="I68" s="104"/>
      <c r="J68" s="40"/>
      <c r="K68" s="43"/>
    </row>
    <row r="69" spans="2:11" s="1" customFormat="1" ht="6.95" customHeight="1">
      <c r="B69" s="54"/>
      <c r="C69" s="55"/>
      <c r="D69" s="55"/>
      <c r="E69" s="55"/>
      <c r="F69" s="55"/>
      <c r="G69" s="55"/>
      <c r="H69" s="55"/>
      <c r="I69" s="125"/>
      <c r="J69" s="55"/>
      <c r="K69" s="56"/>
    </row>
    <row r="73" spans="2:12" s="1" customFormat="1" ht="6.95" customHeight="1">
      <c r="B73" s="57"/>
      <c r="C73" s="58"/>
      <c r="D73" s="58"/>
      <c r="E73" s="58"/>
      <c r="F73" s="58"/>
      <c r="G73" s="58"/>
      <c r="H73" s="58"/>
      <c r="I73" s="126"/>
      <c r="J73" s="58"/>
      <c r="K73" s="58"/>
      <c r="L73" s="39"/>
    </row>
    <row r="74" spans="2:12" s="1" customFormat="1" ht="36.95" customHeight="1">
      <c r="B74" s="39"/>
      <c r="C74" s="59" t="s">
        <v>111</v>
      </c>
      <c r="L74" s="39"/>
    </row>
    <row r="75" spans="2:12" s="1" customFormat="1" ht="6.95" customHeight="1">
      <c r="B75" s="39"/>
      <c r="L75" s="39"/>
    </row>
    <row r="76" spans="2:12" s="1" customFormat="1" ht="14.45" customHeight="1">
      <c r="B76" s="39"/>
      <c r="C76" s="61" t="s">
        <v>18</v>
      </c>
      <c r="L76" s="39"/>
    </row>
    <row r="77" spans="2:12" s="1" customFormat="1" ht="22.5" customHeight="1">
      <c r="B77" s="39"/>
      <c r="E77" s="353" t="str">
        <f>E7</f>
        <v>Parkoviště u Komerční banky</v>
      </c>
      <c r="F77" s="354"/>
      <c r="G77" s="354"/>
      <c r="H77" s="354"/>
      <c r="L77" s="39"/>
    </row>
    <row r="78" spans="2:12" s="1" customFormat="1" ht="14.45" customHeight="1">
      <c r="B78" s="39"/>
      <c r="C78" s="61" t="s">
        <v>94</v>
      </c>
      <c r="L78" s="39"/>
    </row>
    <row r="79" spans="2:12" s="1" customFormat="1" ht="23.25" customHeight="1">
      <c r="B79" s="39"/>
      <c r="E79" s="334" t="str">
        <f>E9</f>
        <v>2 - SO 102 Parkoviště u ul.Kadláčkova</v>
      </c>
      <c r="F79" s="355"/>
      <c r="G79" s="355"/>
      <c r="H79" s="355"/>
      <c r="L79" s="39"/>
    </row>
    <row r="80" spans="2:12" s="1" customFormat="1" ht="6.95" customHeight="1">
      <c r="B80" s="39"/>
      <c r="L80" s="39"/>
    </row>
    <row r="81" spans="2:12" s="1" customFormat="1" ht="18" customHeight="1">
      <c r="B81" s="39"/>
      <c r="C81" s="61" t="s">
        <v>22</v>
      </c>
      <c r="F81" s="147" t="str">
        <f>F12</f>
        <v xml:space="preserve"> </v>
      </c>
      <c r="I81" s="148" t="s">
        <v>24</v>
      </c>
      <c r="J81" s="65">
        <f>IF(J12="","",J12)</f>
        <v>42894</v>
      </c>
      <c r="L81" s="39"/>
    </row>
    <row r="82" spans="2:12" s="1" customFormat="1" ht="6.95" customHeight="1">
      <c r="B82" s="39"/>
      <c r="L82" s="39"/>
    </row>
    <row r="83" spans="2:12" s="1" customFormat="1" ht="15">
      <c r="B83" s="39"/>
      <c r="C83" s="61" t="s">
        <v>25</v>
      </c>
      <c r="F83" s="147" t="str">
        <f>E15</f>
        <v>Město Kopřivnice</v>
      </c>
      <c r="I83" s="148" t="s">
        <v>30</v>
      </c>
      <c r="J83" s="147" t="str">
        <f>E21</f>
        <v>Ing.Ondřej Bojko</v>
      </c>
      <c r="L83" s="39"/>
    </row>
    <row r="84" spans="2:12" s="1" customFormat="1" ht="14.45" customHeight="1">
      <c r="B84" s="39"/>
      <c r="C84" s="61" t="s">
        <v>29</v>
      </c>
      <c r="F84" s="147" t="str">
        <f>IF(E18="","",E18)</f>
        <v/>
      </c>
      <c r="L84" s="39"/>
    </row>
    <row r="85" spans="2:12" s="1" customFormat="1" ht="10.35" customHeight="1">
      <c r="B85" s="39"/>
      <c r="L85" s="39"/>
    </row>
    <row r="86" spans="2:20" s="9" customFormat="1" ht="29.25" customHeight="1">
      <c r="B86" s="149"/>
      <c r="C86" s="150" t="s">
        <v>112</v>
      </c>
      <c r="D86" s="151" t="s">
        <v>52</v>
      </c>
      <c r="E86" s="151" t="s">
        <v>48</v>
      </c>
      <c r="F86" s="151" t="s">
        <v>113</v>
      </c>
      <c r="G86" s="151" t="s">
        <v>114</v>
      </c>
      <c r="H86" s="151" t="s">
        <v>115</v>
      </c>
      <c r="I86" s="152" t="s">
        <v>116</v>
      </c>
      <c r="J86" s="151" t="s">
        <v>98</v>
      </c>
      <c r="K86" s="153" t="s">
        <v>117</v>
      </c>
      <c r="L86" s="149"/>
      <c r="M86" s="71" t="s">
        <v>118</v>
      </c>
      <c r="N86" s="72" t="s">
        <v>37</v>
      </c>
      <c r="O86" s="72" t="s">
        <v>119</v>
      </c>
      <c r="P86" s="72" t="s">
        <v>120</v>
      </c>
      <c r="Q86" s="72" t="s">
        <v>121</v>
      </c>
      <c r="R86" s="72" t="s">
        <v>122</v>
      </c>
      <c r="S86" s="72" t="s">
        <v>123</v>
      </c>
      <c r="T86" s="73" t="s">
        <v>124</v>
      </c>
    </row>
    <row r="87" spans="2:63" s="1" customFormat="1" ht="29.25" customHeight="1">
      <c r="B87" s="39"/>
      <c r="C87" s="75" t="s">
        <v>99</v>
      </c>
      <c r="J87" s="154">
        <f>BK87</f>
        <v>0</v>
      </c>
      <c r="L87" s="39"/>
      <c r="M87" s="74"/>
      <c r="N87" s="66"/>
      <c r="O87" s="66"/>
      <c r="P87" s="155">
        <f>P88</f>
        <v>0</v>
      </c>
      <c r="Q87" s="66"/>
      <c r="R87" s="155">
        <f>R88</f>
        <v>574.7713610000001</v>
      </c>
      <c r="S87" s="66"/>
      <c r="T87" s="156">
        <f>T88</f>
        <v>98.85000000000001</v>
      </c>
      <c r="AT87" s="23" t="s">
        <v>66</v>
      </c>
      <c r="AU87" s="23" t="s">
        <v>100</v>
      </c>
      <c r="BK87" s="157">
        <f>BK88</f>
        <v>0</v>
      </c>
    </row>
    <row r="88" spans="2:63" s="10" customFormat="1" ht="37.35" customHeight="1">
      <c r="B88" s="158"/>
      <c r="D88" s="159" t="s">
        <v>66</v>
      </c>
      <c r="E88" s="160" t="s">
        <v>125</v>
      </c>
      <c r="F88" s="160" t="s">
        <v>126</v>
      </c>
      <c r="I88" s="161"/>
      <c r="J88" s="162">
        <f>BK88</f>
        <v>0</v>
      </c>
      <c r="L88" s="158"/>
      <c r="M88" s="163"/>
      <c r="N88" s="164"/>
      <c r="O88" s="164"/>
      <c r="P88" s="165">
        <f>P89+P105+P189+P200+P206+P209+P300+P353+P362</f>
        <v>0</v>
      </c>
      <c r="Q88" s="164"/>
      <c r="R88" s="165">
        <f>R89+R105+R189+R200+R206+R209+R300+R353+R362</f>
        <v>574.7713610000001</v>
      </c>
      <c r="S88" s="164"/>
      <c r="T88" s="166">
        <f>T89+T105+T189+T200+T206+T209+T300+T353+T362</f>
        <v>98.85000000000001</v>
      </c>
      <c r="AR88" s="159" t="s">
        <v>72</v>
      </c>
      <c r="AT88" s="167" t="s">
        <v>66</v>
      </c>
      <c r="AU88" s="167" t="s">
        <v>67</v>
      </c>
      <c r="AY88" s="159" t="s">
        <v>127</v>
      </c>
      <c r="BK88" s="168">
        <f>BK89+BK105+BK189+BK200+BK206+BK209+BK300+BK353+BK362</f>
        <v>0</v>
      </c>
    </row>
    <row r="89" spans="2:63" s="10" customFormat="1" ht="19.9" customHeight="1">
      <c r="B89" s="158"/>
      <c r="D89" s="169" t="s">
        <v>66</v>
      </c>
      <c r="E89" s="170" t="s">
        <v>128</v>
      </c>
      <c r="F89" s="170" t="s">
        <v>129</v>
      </c>
      <c r="I89" s="161"/>
      <c r="J89" s="171">
        <f>BK89</f>
        <v>0</v>
      </c>
      <c r="L89" s="158"/>
      <c r="M89" s="163"/>
      <c r="N89" s="164"/>
      <c r="O89" s="164"/>
      <c r="P89" s="165">
        <f>SUM(P90:P104)</f>
        <v>0</v>
      </c>
      <c r="Q89" s="164"/>
      <c r="R89" s="165">
        <f>SUM(R90:R104)</f>
        <v>382.038</v>
      </c>
      <c r="S89" s="164"/>
      <c r="T89" s="166">
        <f>SUM(T90:T104)</f>
        <v>0</v>
      </c>
      <c r="AR89" s="159" t="s">
        <v>72</v>
      </c>
      <c r="AT89" s="167" t="s">
        <v>66</v>
      </c>
      <c r="AU89" s="167" t="s">
        <v>72</v>
      </c>
      <c r="AY89" s="159" t="s">
        <v>127</v>
      </c>
      <c r="BK89" s="168">
        <f>SUM(BK90:BK104)</f>
        <v>0</v>
      </c>
    </row>
    <row r="90" spans="2:65" s="1" customFormat="1" ht="44.25" customHeight="1">
      <c r="B90" s="172"/>
      <c r="C90" s="173" t="s">
        <v>72</v>
      </c>
      <c r="D90" s="173" t="s">
        <v>130</v>
      </c>
      <c r="E90" s="174" t="s">
        <v>131</v>
      </c>
      <c r="F90" s="175" t="s">
        <v>132</v>
      </c>
      <c r="G90" s="176" t="s">
        <v>133</v>
      </c>
      <c r="H90" s="177">
        <v>226.5</v>
      </c>
      <c r="I90" s="178"/>
      <c r="J90" s="179">
        <f>ROUND(I90*H90,2)</f>
        <v>0</v>
      </c>
      <c r="K90" s="175" t="s">
        <v>134</v>
      </c>
      <c r="L90" s="39"/>
      <c r="M90" s="180" t="s">
        <v>5</v>
      </c>
      <c r="N90" s="181" t="s">
        <v>38</v>
      </c>
      <c r="O90" s="40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AR90" s="23" t="s">
        <v>82</v>
      </c>
      <c r="AT90" s="23" t="s">
        <v>130</v>
      </c>
      <c r="AU90" s="23" t="s">
        <v>76</v>
      </c>
      <c r="AY90" s="23" t="s">
        <v>127</v>
      </c>
      <c r="BE90" s="184">
        <f>IF(N90="základní",J90,0)</f>
        <v>0</v>
      </c>
      <c r="BF90" s="184">
        <f>IF(N90="snížená",J90,0)</f>
        <v>0</v>
      </c>
      <c r="BG90" s="184">
        <f>IF(N90="zákl. přenesená",J90,0)</f>
        <v>0</v>
      </c>
      <c r="BH90" s="184">
        <f>IF(N90="sníž. přenesená",J90,0)</f>
        <v>0</v>
      </c>
      <c r="BI90" s="184">
        <f>IF(N90="nulová",J90,0)</f>
        <v>0</v>
      </c>
      <c r="BJ90" s="23" t="s">
        <v>72</v>
      </c>
      <c r="BK90" s="184">
        <f>ROUND(I90*H90,2)</f>
        <v>0</v>
      </c>
      <c r="BL90" s="23" t="s">
        <v>82</v>
      </c>
      <c r="BM90" s="23" t="s">
        <v>528</v>
      </c>
    </row>
    <row r="91" spans="2:51" s="11" customFormat="1" ht="13.5">
      <c r="B91" s="185"/>
      <c r="D91" s="186" t="s">
        <v>136</v>
      </c>
      <c r="E91" s="187" t="s">
        <v>5</v>
      </c>
      <c r="F91" s="188" t="s">
        <v>529</v>
      </c>
      <c r="H91" s="189">
        <v>226.5</v>
      </c>
      <c r="I91" s="190"/>
      <c r="L91" s="185"/>
      <c r="M91" s="191"/>
      <c r="N91" s="192"/>
      <c r="O91" s="192"/>
      <c r="P91" s="192"/>
      <c r="Q91" s="192"/>
      <c r="R91" s="192"/>
      <c r="S91" s="192"/>
      <c r="T91" s="193"/>
      <c r="AT91" s="187" t="s">
        <v>136</v>
      </c>
      <c r="AU91" s="187" t="s">
        <v>76</v>
      </c>
      <c r="AV91" s="11" t="s">
        <v>76</v>
      </c>
      <c r="AW91" s="11" t="s">
        <v>31</v>
      </c>
      <c r="AX91" s="11" t="s">
        <v>67</v>
      </c>
      <c r="AY91" s="187" t="s">
        <v>127</v>
      </c>
    </row>
    <row r="92" spans="2:51" s="12" customFormat="1" ht="13.5">
      <c r="B92" s="194"/>
      <c r="D92" s="195" t="s">
        <v>136</v>
      </c>
      <c r="E92" s="196" t="s">
        <v>5</v>
      </c>
      <c r="F92" s="197" t="s">
        <v>138</v>
      </c>
      <c r="H92" s="198">
        <v>226.5</v>
      </c>
      <c r="I92" s="199"/>
      <c r="L92" s="194"/>
      <c r="M92" s="200"/>
      <c r="N92" s="201"/>
      <c r="O92" s="201"/>
      <c r="P92" s="201"/>
      <c r="Q92" s="201"/>
      <c r="R92" s="201"/>
      <c r="S92" s="201"/>
      <c r="T92" s="202"/>
      <c r="AT92" s="203" t="s">
        <v>136</v>
      </c>
      <c r="AU92" s="203" t="s">
        <v>76</v>
      </c>
      <c r="AV92" s="12" t="s">
        <v>82</v>
      </c>
      <c r="AW92" s="12" t="s">
        <v>31</v>
      </c>
      <c r="AX92" s="12" t="s">
        <v>72</v>
      </c>
      <c r="AY92" s="203" t="s">
        <v>127</v>
      </c>
    </row>
    <row r="93" spans="2:65" s="1" customFormat="1" ht="44.25" customHeight="1">
      <c r="B93" s="172"/>
      <c r="C93" s="173" t="s">
        <v>76</v>
      </c>
      <c r="D93" s="173" t="s">
        <v>130</v>
      </c>
      <c r="E93" s="174" t="s">
        <v>139</v>
      </c>
      <c r="F93" s="175" t="s">
        <v>140</v>
      </c>
      <c r="G93" s="176" t="s">
        <v>133</v>
      </c>
      <c r="H93" s="177">
        <v>226.5</v>
      </c>
      <c r="I93" s="178"/>
      <c r="J93" s="179">
        <f>ROUND(I93*H93,2)</f>
        <v>0</v>
      </c>
      <c r="K93" s="175" t="s">
        <v>134</v>
      </c>
      <c r="L93" s="39"/>
      <c r="M93" s="180" t="s">
        <v>5</v>
      </c>
      <c r="N93" s="181" t="s">
        <v>38</v>
      </c>
      <c r="O93" s="40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23" t="s">
        <v>82</v>
      </c>
      <c r="AT93" s="23" t="s">
        <v>130</v>
      </c>
      <c r="AU93" s="23" t="s">
        <v>76</v>
      </c>
      <c r="AY93" s="23" t="s">
        <v>127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23" t="s">
        <v>72</v>
      </c>
      <c r="BK93" s="184">
        <f>ROUND(I93*H93,2)</f>
        <v>0</v>
      </c>
      <c r="BL93" s="23" t="s">
        <v>82</v>
      </c>
      <c r="BM93" s="23" t="s">
        <v>530</v>
      </c>
    </row>
    <row r="94" spans="2:65" s="1" customFormat="1" ht="31.5" customHeight="1">
      <c r="B94" s="172"/>
      <c r="C94" s="173" t="s">
        <v>79</v>
      </c>
      <c r="D94" s="173" t="s">
        <v>130</v>
      </c>
      <c r="E94" s="174" t="s">
        <v>142</v>
      </c>
      <c r="F94" s="175" t="s">
        <v>143</v>
      </c>
      <c r="G94" s="176" t="s">
        <v>133</v>
      </c>
      <c r="H94" s="177">
        <v>226.5</v>
      </c>
      <c r="I94" s="178"/>
      <c r="J94" s="179">
        <f>ROUND(I94*H94,2)</f>
        <v>0</v>
      </c>
      <c r="K94" s="175" t="s">
        <v>134</v>
      </c>
      <c r="L94" s="39"/>
      <c r="M94" s="180" t="s">
        <v>5</v>
      </c>
      <c r="N94" s="181" t="s">
        <v>38</v>
      </c>
      <c r="O94" s="40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23" t="s">
        <v>82</v>
      </c>
      <c r="AT94" s="23" t="s">
        <v>130</v>
      </c>
      <c r="AU94" s="23" t="s">
        <v>76</v>
      </c>
      <c r="AY94" s="23" t="s">
        <v>127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23" t="s">
        <v>72</v>
      </c>
      <c r="BK94" s="184">
        <f>ROUND(I94*H94,2)</f>
        <v>0</v>
      </c>
      <c r="BL94" s="23" t="s">
        <v>82</v>
      </c>
      <c r="BM94" s="23" t="s">
        <v>531</v>
      </c>
    </row>
    <row r="95" spans="2:65" s="1" customFormat="1" ht="22.5" customHeight="1">
      <c r="B95" s="172"/>
      <c r="C95" s="204" t="s">
        <v>82</v>
      </c>
      <c r="D95" s="204" t="s">
        <v>145</v>
      </c>
      <c r="E95" s="205" t="s">
        <v>146</v>
      </c>
      <c r="F95" s="206" t="s">
        <v>147</v>
      </c>
      <c r="G95" s="207" t="s">
        <v>148</v>
      </c>
      <c r="H95" s="208">
        <v>382.038</v>
      </c>
      <c r="I95" s="209"/>
      <c r="J95" s="210">
        <f>ROUND(I95*H95,2)</f>
        <v>0</v>
      </c>
      <c r="K95" s="206" t="s">
        <v>134</v>
      </c>
      <c r="L95" s="211"/>
      <c r="M95" s="212" t="s">
        <v>5</v>
      </c>
      <c r="N95" s="213" t="s">
        <v>38</v>
      </c>
      <c r="O95" s="40"/>
      <c r="P95" s="182">
        <f>O95*H95</f>
        <v>0</v>
      </c>
      <c r="Q95" s="182">
        <v>1</v>
      </c>
      <c r="R95" s="182">
        <f>Q95*H95</f>
        <v>382.038</v>
      </c>
      <c r="S95" s="182">
        <v>0</v>
      </c>
      <c r="T95" s="183">
        <f>S95*H95</f>
        <v>0</v>
      </c>
      <c r="AR95" s="23" t="s">
        <v>149</v>
      </c>
      <c r="AT95" s="23" t="s">
        <v>145</v>
      </c>
      <c r="AU95" s="23" t="s">
        <v>76</v>
      </c>
      <c r="AY95" s="23" t="s">
        <v>127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23" t="s">
        <v>72</v>
      </c>
      <c r="BK95" s="184">
        <f>ROUND(I95*H95,2)</f>
        <v>0</v>
      </c>
      <c r="BL95" s="23" t="s">
        <v>82</v>
      </c>
      <c r="BM95" s="23" t="s">
        <v>532</v>
      </c>
    </row>
    <row r="96" spans="2:51" s="11" customFormat="1" ht="13.5">
      <c r="B96" s="185"/>
      <c r="D96" s="186" t="s">
        <v>136</v>
      </c>
      <c r="E96" s="187" t="s">
        <v>5</v>
      </c>
      <c r="F96" s="188" t="s">
        <v>533</v>
      </c>
      <c r="H96" s="189">
        <v>382.038</v>
      </c>
      <c r="I96" s="190"/>
      <c r="L96" s="185"/>
      <c r="M96" s="191"/>
      <c r="N96" s="192"/>
      <c r="O96" s="192"/>
      <c r="P96" s="192"/>
      <c r="Q96" s="192"/>
      <c r="R96" s="192"/>
      <c r="S96" s="192"/>
      <c r="T96" s="193"/>
      <c r="AT96" s="187" t="s">
        <v>136</v>
      </c>
      <c r="AU96" s="187" t="s">
        <v>76</v>
      </c>
      <c r="AV96" s="11" t="s">
        <v>76</v>
      </c>
      <c r="AW96" s="11" t="s">
        <v>31</v>
      </c>
      <c r="AX96" s="11" t="s">
        <v>67</v>
      </c>
      <c r="AY96" s="187" t="s">
        <v>127</v>
      </c>
    </row>
    <row r="97" spans="2:51" s="12" customFormat="1" ht="13.5">
      <c r="B97" s="194"/>
      <c r="D97" s="195" t="s">
        <v>136</v>
      </c>
      <c r="E97" s="196" t="s">
        <v>5</v>
      </c>
      <c r="F97" s="197" t="s">
        <v>138</v>
      </c>
      <c r="H97" s="198">
        <v>382.038</v>
      </c>
      <c r="I97" s="199"/>
      <c r="L97" s="194"/>
      <c r="M97" s="200"/>
      <c r="N97" s="201"/>
      <c r="O97" s="201"/>
      <c r="P97" s="201"/>
      <c r="Q97" s="201"/>
      <c r="R97" s="201"/>
      <c r="S97" s="201"/>
      <c r="T97" s="202"/>
      <c r="AT97" s="203" t="s">
        <v>136</v>
      </c>
      <c r="AU97" s="203" t="s">
        <v>76</v>
      </c>
      <c r="AV97" s="12" t="s">
        <v>82</v>
      </c>
      <c r="AW97" s="12" t="s">
        <v>31</v>
      </c>
      <c r="AX97" s="12" t="s">
        <v>72</v>
      </c>
      <c r="AY97" s="203" t="s">
        <v>127</v>
      </c>
    </row>
    <row r="98" spans="2:65" s="1" customFormat="1" ht="22.5" customHeight="1">
      <c r="B98" s="172"/>
      <c r="C98" s="173" t="s">
        <v>85</v>
      </c>
      <c r="D98" s="173" t="s">
        <v>130</v>
      </c>
      <c r="E98" s="174" t="s">
        <v>152</v>
      </c>
      <c r="F98" s="175" t="s">
        <v>153</v>
      </c>
      <c r="G98" s="176" t="s">
        <v>133</v>
      </c>
      <c r="H98" s="177">
        <v>226.5</v>
      </c>
      <c r="I98" s="178"/>
      <c r="J98" s="179">
        <f>ROUND(I98*H98,2)</f>
        <v>0</v>
      </c>
      <c r="K98" s="175" t="s">
        <v>134</v>
      </c>
      <c r="L98" s="39"/>
      <c r="M98" s="180" t="s">
        <v>5</v>
      </c>
      <c r="N98" s="181" t="s">
        <v>38</v>
      </c>
      <c r="O98" s="40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AR98" s="23" t="s">
        <v>82</v>
      </c>
      <c r="AT98" s="23" t="s">
        <v>130</v>
      </c>
      <c r="AU98" s="23" t="s">
        <v>76</v>
      </c>
      <c r="AY98" s="23" t="s">
        <v>127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23" t="s">
        <v>72</v>
      </c>
      <c r="BK98" s="184">
        <f>ROUND(I98*H98,2)</f>
        <v>0</v>
      </c>
      <c r="BL98" s="23" t="s">
        <v>82</v>
      </c>
      <c r="BM98" s="23" t="s">
        <v>534</v>
      </c>
    </row>
    <row r="99" spans="2:65" s="1" customFormat="1" ht="22.5" customHeight="1">
      <c r="B99" s="172"/>
      <c r="C99" s="173" t="s">
        <v>155</v>
      </c>
      <c r="D99" s="173" t="s">
        <v>130</v>
      </c>
      <c r="E99" s="174" t="s">
        <v>156</v>
      </c>
      <c r="F99" s="175" t="s">
        <v>157</v>
      </c>
      <c r="G99" s="176" t="s">
        <v>148</v>
      </c>
      <c r="H99" s="177">
        <v>339.75</v>
      </c>
      <c r="I99" s="178"/>
      <c r="J99" s="179">
        <f>ROUND(I99*H99,2)</f>
        <v>0</v>
      </c>
      <c r="K99" s="175" t="s">
        <v>134</v>
      </c>
      <c r="L99" s="39"/>
      <c r="M99" s="180" t="s">
        <v>5</v>
      </c>
      <c r="N99" s="181" t="s">
        <v>38</v>
      </c>
      <c r="O99" s="40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AR99" s="23" t="s">
        <v>82</v>
      </c>
      <c r="AT99" s="23" t="s">
        <v>130</v>
      </c>
      <c r="AU99" s="23" t="s">
        <v>76</v>
      </c>
      <c r="AY99" s="23" t="s">
        <v>127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23" t="s">
        <v>72</v>
      </c>
      <c r="BK99" s="184">
        <f>ROUND(I99*H99,2)</f>
        <v>0</v>
      </c>
      <c r="BL99" s="23" t="s">
        <v>82</v>
      </c>
      <c r="BM99" s="23" t="s">
        <v>535</v>
      </c>
    </row>
    <row r="100" spans="2:51" s="11" customFormat="1" ht="13.5">
      <c r="B100" s="185"/>
      <c r="D100" s="186" t="s">
        <v>136</v>
      </c>
      <c r="E100" s="187" t="s">
        <v>5</v>
      </c>
      <c r="F100" s="188" t="s">
        <v>536</v>
      </c>
      <c r="H100" s="189">
        <v>339.75</v>
      </c>
      <c r="I100" s="190"/>
      <c r="L100" s="185"/>
      <c r="M100" s="191"/>
      <c r="N100" s="192"/>
      <c r="O100" s="192"/>
      <c r="P100" s="192"/>
      <c r="Q100" s="192"/>
      <c r="R100" s="192"/>
      <c r="S100" s="192"/>
      <c r="T100" s="193"/>
      <c r="AT100" s="187" t="s">
        <v>136</v>
      </c>
      <c r="AU100" s="187" t="s">
        <v>76</v>
      </c>
      <c r="AV100" s="11" t="s">
        <v>76</v>
      </c>
      <c r="AW100" s="11" t="s">
        <v>31</v>
      </c>
      <c r="AX100" s="11" t="s">
        <v>67</v>
      </c>
      <c r="AY100" s="187" t="s">
        <v>127</v>
      </c>
    </row>
    <row r="101" spans="2:51" s="12" customFormat="1" ht="13.5">
      <c r="B101" s="194"/>
      <c r="D101" s="195" t="s">
        <v>136</v>
      </c>
      <c r="E101" s="196" t="s">
        <v>5</v>
      </c>
      <c r="F101" s="197" t="s">
        <v>138</v>
      </c>
      <c r="H101" s="198">
        <v>339.75</v>
      </c>
      <c r="I101" s="199"/>
      <c r="L101" s="194"/>
      <c r="M101" s="200"/>
      <c r="N101" s="201"/>
      <c r="O101" s="201"/>
      <c r="P101" s="201"/>
      <c r="Q101" s="201"/>
      <c r="R101" s="201"/>
      <c r="S101" s="201"/>
      <c r="T101" s="202"/>
      <c r="AT101" s="203" t="s">
        <v>136</v>
      </c>
      <c r="AU101" s="203" t="s">
        <v>76</v>
      </c>
      <c r="AV101" s="12" t="s">
        <v>82</v>
      </c>
      <c r="AW101" s="12" t="s">
        <v>31</v>
      </c>
      <c r="AX101" s="12" t="s">
        <v>72</v>
      </c>
      <c r="AY101" s="203" t="s">
        <v>127</v>
      </c>
    </row>
    <row r="102" spans="2:65" s="1" customFormat="1" ht="22.5" customHeight="1">
      <c r="B102" s="172"/>
      <c r="C102" s="204" t="s">
        <v>160</v>
      </c>
      <c r="D102" s="204" t="s">
        <v>145</v>
      </c>
      <c r="E102" s="205" t="s">
        <v>161</v>
      </c>
      <c r="F102" s="206" t="s">
        <v>162</v>
      </c>
      <c r="G102" s="207" t="s">
        <v>163</v>
      </c>
      <c r="H102" s="208">
        <v>770.1</v>
      </c>
      <c r="I102" s="209"/>
      <c r="J102" s="210">
        <f>ROUND(I102*H102,2)</f>
        <v>0</v>
      </c>
      <c r="K102" s="206" t="s">
        <v>5</v>
      </c>
      <c r="L102" s="211"/>
      <c r="M102" s="212" t="s">
        <v>5</v>
      </c>
      <c r="N102" s="213" t="s">
        <v>38</v>
      </c>
      <c r="O102" s="40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AR102" s="23" t="s">
        <v>149</v>
      </c>
      <c r="AT102" s="23" t="s">
        <v>145</v>
      </c>
      <c r="AU102" s="23" t="s">
        <v>76</v>
      </c>
      <c r="AY102" s="23" t="s">
        <v>127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23" t="s">
        <v>72</v>
      </c>
      <c r="BK102" s="184">
        <f>ROUND(I102*H102,2)</f>
        <v>0</v>
      </c>
      <c r="BL102" s="23" t="s">
        <v>82</v>
      </c>
      <c r="BM102" s="23" t="s">
        <v>537</v>
      </c>
    </row>
    <row r="103" spans="2:51" s="11" customFormat="1" ht="13.5">
      <c r="B103" s="185"/>
      <c r="D103" s="186" t="s">
        <v>136</v>
      </c>
      <c r="E103" s="187" t="s">
        <v>5</v>
      </c>
      <c r="F103" s="188" t="s">
        <v>538</v>
      </c>
      <c r="H103" s="189">
        <v>770.1</v>
      </c>
      <c r="I103" s="190"/>
      <c r="L103" s="185"/>
      <c r="M103" s="191"/>
      <c r="N103" s="192"/>
      <c r="O103" s="192"/>
      <c r="P103" s="192"/>
      <c r="Q103" s="192"/>
      <c r="R103" s="192"/>
      <c r="S103" s="192"/>
      <c r="T103" s="193"/>
      <c r="AT103" s="187" t="s">
        <v>136</v>
      </c>
      <c r="AU103" s="187" t="s">
        <v>76</v>
      </c>
      <c r="AV103" s="11" t="s">
        <v>76</v>
      </c>
      <c r="AW103" s="11" t="s">
        <v>31</v>
      </c>
      <c r="AX103" s="11" t="s">
        <v>67</v>
      </c>
      <c r="AY103" s="187" t="s">
        <v>127</v>
      </c>
    </row>
    <row r="104" spans="2:51" s="12" customFormat="1" ht="13.5">
      <c r="B104" s="194"/>
      <c r="D104" s="186" t="s">
        <v>136</v>
      </c>
      <c r="E104" s="214" t="s">
        <v>5</v>
      </c>
      <c r="F104" s="215" t="s">
        <v>138</v>
      </c>
      <c r="H104" s="216">
        <v>770.1</v>
      </c>
      <c r="I104" s="199"/>
      <c r="L104" s="194"/>
      <c r="M104" s="200"/>
      <c r="N104" s="201"/>
      <c r="O104" s="201"/>
      <c r="P104" s="201"/>
      <c r="Q104" s="201"/>
      <c r="R104" s="201"/>
      <c r="S104" s="201"/>
      <c r="T104" s="202"/>
      <c r="AT104" s="203" t="s">
        <v>136</v>
      </c>
      <c r="AU104" s="203" t="s">
        <v>76</v>
      </c>
      <c r="AV104" s="12" t="s">
        <v>82</v>
      </c>
      <c r="AW104" s="12" t="s">
        <v>31</v>
      </c>
      <c r="AX104" s="12" t="s">
        <v>72</v>
      </c>
      <c r="AY104" s="203" t="s">
        <v>127</v>
      </c>
    </row>
    <row r="105" spans="2:63" s="10" customFormat="1" ht="29.85" customHeight="1">
      <c r="B105" s="158"/>
      <c r="D105" s="169" t="s">
        <v>66</v>
      </c>
      <c r="E105" s="170" t="s">
        <v>72</v>
      </c>
      <c r="F105" s="170" t="s">
        <v>166</v>
      </c>
      <c r="I105" s="161"/>
      <c r="J105" s="171">
        <f>BK105</f>
        <v>0</v>
      </c>
      <c r="L105" s="158"/>
      <c r="M105" s="163"/>
      <c r="N105" s="164"/>
      <c r="O105" s="164"/>
      <c r="P105" s="165">
        <f>SUM(P106:P188)</f>
        <v>0</v>
      </c>
      <c r="Q105" s="164"/>
      <c r="R105" s="165">
        <f>SUM(R106:R188)</f>
        <v>0.11360600000000001</v>
      </c>
      <c r="S105" s="164"/>
      <c r="T105" s="166">
        <f>SUM(T106:T188)</f>
        <v>98.85000000000001</v>
      </c>
      <c r="AR105" s="159" t="s">
        <v>72</v>
      </c>
      <c r="AT105" s="167" t="s">
        <v>66</v>
      </c>
      <c r="AU105" s="167" t="s">
        <v>72</v>
      </c>
      <c r="AY105" s="159" t="s">
        <v>127</v>
      </c>
      <c r="BK105" s="168">
        <f>SUM(BK106:BK188)</f>
        <v>0</v>
      </c>
    </row>
    <row r="106" spans="2:65" s="1" customFormat="1" ht="22.5" customHeight="1">
      <c r="B106" s="172"/>
      <c r="C106" s="173" t="s">
        <v>149</v>
      </c>
      <c r="D106" s="173" t="s">
        <v>130</v>
      </c>
      <c r="E106" s="174" t="s">
        <v>539</v>
      </c>
      <c r="F106" s="175" t="s">
        <v>540</v>
      </c>
      <c r="G106" s="176" t="s">
        <v>541</v>
      </c>
      <c r="H106" s="177">
        <v>0.099</v>
      </c>
      <c r="I106" s="178"/>
      <c r="J106" s="179">
        <f>ROUND(I106*H106,2)</f>
        <v>0</v>
      </c>
      <c r="K106" s="175" t="s">
        <v>134</v>
      </c>
      <c r="L106" s="39"/>
      <c r="M106" s="180" t="s">
        <v>5</v>
      </c>
      <c r="N106" s="181" t="s">
        <v>38</v>
      </c>
      <c r="O106" s="40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AR106" s="23" t="s">
        <v>82</v>
      </c>
      <c r="AT106" s="23" t="s">
        <v>130</v>
      </c>
      <c r="AU106" s="23" t="s">
        <v>76</v>
      </c>
      <c r="AY106" s="23" t="s">
        <v>127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23" t="s">
        <v>72</v>
      </c>
      <c r="BK106" s="184">
        <f>ROUND(I106*H106,2)</f>
        <v>0</v>
      </c>
      <c r="BL106" s="23" t="s">
        <v>82</v>
      </c>
      <c r="BM106" s="23" t="s">
        <v>542</v>
      </c>
    </row>
    <row r="107" spans="2:65" s="1" customFormat="1" ht="57" customHeight="1">
      <c r="B107" s="172"/>
      <c r="C107" s="173" t="s">
        <v>172</v>
      </c>
      <c r="D107" s="173" t="s">
        <v>130</v>
      </c>
      <c r="E107" s="174" t="s">
        <v>543</v>
      </c>
      <c r="F107" s="175" t="s">
        <v>544</v>
      </c>
      <c r="G107" s="176" t="s">
        <v>163</v>
      </c>
      <c r="H107" s="177">
        <v>12</v>
      </c>
      <c r="I107" s="178"/>
      <c r="J107" s="179">
        <f>ROUND(I107*H107,2)</f>
        <v>0</v>
      </c>
      <c r="K107" s="175" t="s">
        <v>134</v>
      </c>
      <c r="L107" s="39"/>
      <c r="M107" s="180" t="s">
        <v>5</v>
      </c>
      <c r="N107" s="181" t="s">
        <v>38</v>
      </c>
      <c r="O107" s="40"/>
      <c r="P107" s="182">
        <f>O107*H107</f>
        <v>0</v>
      </c>
      <c r="Q107" s="182">
        <v>0</v>
      </c>
      <c r="R107" s="182">
        <f>Q107*H107</f>
        <v>0</v>
      </c>
      <c r="S107" s="182">
        <v>0.32</v>
      </c>
      <c r="T107" s="183">
        <f>S107*H107</f>
        <v>3.84</v>
      </c>
      <c r="AR107" s="23" t="s">
        <v>82</v>
      </c>
      <c r="AT107" s="23" t="s">
        <v>130</v>
      </c>
      <c r="AU107" s="23" t="s">
        <v>76</v>
      </c>
      <c r="AY107" s="23" t="s">
        <v>127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23" t="s">
        <v>72</v>
      </c>
      <c r="BK107" s="184">
        <f>ROUND(I107*H107,2)</f>
        <v>0</v>
      </c>
      <c r="BL107" s="23" t="s">
        <v>82</v>
      </c>
      <c r="BM107" s="23" t="s">
        <v>545</v>
      </c>
    </row>
    <row r="108" spans="2:51" s="13" customFormat="1" ht="13.5">
      <c r="B108" s="217"/>
      <c r="D108" s="186" t="s">
        <v>136</v>
      </c>
      <c r="E108" s="218" t="s">
        <v>5</v>
      </c>
      <c r="F108" s="219" t="s">
        <v>546</v>
      </c>
      <c r="H108" s="220" t="s">
        <v>5</v>
      </c>
      <c r="I108" s="221"/>
      <c r="L108" s="217"/>
      <c r="M108" s="222"/>
      <c r="N108" s="223"/>
      <c r="O108" s="223"/>
      <c r="P108" s="223"/>
      <c r="Q108" s="223"/>
      <c r="R108" s="223"/>
      <c r="S108" s="223"/>
      <c r="T108" s="224"/>
      <c r="AT108" s="220" t="s">
        <v>136</v>
      </c>
      <c r="AU108" s="220" t="s">
        <v>76</v>
      </c>
      <c r="AV108" s="13" t="s">
        <v>72</v>
      </c>
      <c r="AW108" s="13" t="s">
        <v>31</v>
      </c>
      <c r="AX108" s="13" t="s">
        <v>67</v>
      </c>
      <c r="AY108" s="220" t="s">
        <v>127</v>
      </c>
    </row>
    <row r="109" spans="2:51" s="11" customFormat="1" ht="13.5">
      <c r="B109" s="185"/>
      <c r="D109" s="186" t="s">
        <v>136</v>
      </c>
      <c r="E109" s="187" t="s">
        <v>5</v>
      </c>
      <c r="F109" s="188" t="s">
        <v>547</v>
      </c>
      <c r="H109" s="189">
        <v>12</v>
      </c>
      <c r="I109" s="190"/>
      <c r="L109" s="185"/>
      <c r="M109" s="191"/>
      <c r="N109" s="192"/>
      <c r="O109" s="192"/>
      <c r="P109" s="192"/>
      <c r="Q109" s="192"/>
      <c r="R109" s="192"/>
      <c r="S109" s="192"/>
      <c r="T109" s="193"/>
      <c r="AT109" s="187" t="s">
        <v>136</v>
      </c>
      <c r="AU109" s="187" t="s">
        <v>76</v>
      </c>
      <c r="AV109" s="11" t="s">
        <v>76</v>
      </c>
      <c r="AW109" s="11" t="s">
        <v>31</v>
      </c>
      <c r="AX109" s="11" t="s">
        <v>67</v>
      </c>
      <c r="AY109" s="187" t="s">
        <v>127</v>
      </c>
    </row>
    <row r="110" spans="2:51" s="12" customFormat="1" ht="13.5">
      <c r="B110" s="194"/>
      <c r="D110" s="195" t="s">
        <v>136</v>
      </c>
      <c r="E110" s="196" t="s">
        <v>5</v>
      </c>
      <c r="F110" s="197" t="s">
        <v>138</v>
      </c>
      <c r="H110" s="198">
        <v>12</v>
      </c>
      <c r="I110" s="199"/>
      <c r="L110" s="194"/>
      <c r="M110" s="200"/>
      <c r="N110" s="201"/>
      <c r="O110" s="201"/>
      <c r="P110" s="201"/>
      <c r="Q110" s="201"/>
      <c r="R110" s="201"/>
      <c r="S110" s="201"/>
      <c r="T110" s="202"/>
      <c r="AT110" s="203" t="s">
        <v>136</v>
      </c>
      <c r="AU110" s="203" t="s">
        <v>76</v>
      </c>
      <c r="AV110" s="12" t="s">
        <v>82</v>
      </c>
      <c r="AW110" s="12" t="s">
        <v>31</v>
      </c>
      <c r="AX110" s="12" t="s">
        <v>72</v>
      </c>
      <c r="AY110" s="203" t="s">
        <v>127</v>
      </c>
    </row>
    <row r="111" spans="2:65" s="1" customFormat="1" ht="44.25" customHeight="1">
      <c r="B111" s="172"/>
      <c r="C111" s="173" t="s">
        <v>176</v>
      </c>
      <c r="D111" s="173" t="s">
        <v>130</v>
      </c>
      <c r="E111" s="174" t="s">
        <v>548</v>
      </c>
      <c r="F111" s="175" t="s">
        <v>549</v>
      </c>
      <c r="G111" s="176" t="s">
        <v>163</v>
      </c>
      <c r="H111" s="177">
        <v>120</v>
      </c>
      <c r="I111" s="178"/>
      <c r="J111" s="179">
        <f>ROUND(I111*H111,2)</f>
        <v>0</v>
      </c>
      <c r="K111" s="175" t="s">
        <v>134</v>
      </c>
      <c r="L111" s="39"/>
      <c r="M111" s="180" t="s">
        <v>5</v>
      </c>
      <c r="N111" s="181" t="s">
        <v>38</v>
      </c>
      <c r="O111" s="40"/>
      <c r="P111" s="182">
        <f>O111*H111</f>
        <v>0</v>
      </c>
      <c r="Q111" s="182">
        <v>0</v>
      </c>
      <c r="R111" s="182">
        <f>Q111*H111</f>
        <v>0</v>
      </c>
      <c r="S111" s="182">
        <v>0.3</v>
      </c>
      <c r="T111" s="183">
        <f>S111*H111</f>
        <v>36</v>
      </c>
      <c r="AR111" s="23" t="s">
        <v>82</v>
      </c>
      <c r="AT111" s="23" t="s">
        <v>130</v>
      </c>
      <c r="AU111" s="23" t="s">
        <v>76</v>
      </c>
      <c r="AY111" s="23" t="s">
        <v>127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23" t="s">
        <v>72</v>
      </c>
      <c r="BK111" s="184">
        <f>ROUND(I111*H111,2)</f>
        <v>0</v>
      </c>
      <c r="BL111" s="23" t="s">
        <v>82</v>
      </c>
      <c r="BM111" s="23" t="s">
        <v>550</v>
      </c>
    </row>
    <row r="112" spans="2:51" s="13" customFormat="1" ht="13.5">
      <c r="B112" s="217"/>
      <c r="D112" s="186" t="s">
        <v>136</v>
      </c>
      <c r="E112" s="218" t="s">
        <v>5</v>
      </c>
      <c r="F112" s="219" t="s">
        <v>551</v>
      </c>
      <c r="H112" s="220" t="s">
        <v>5</v>
      </c>
      <c r="I112" s="221"/>
      <c r="L112" s="217"/>
      <c r="M112" s="222"/>
      <c r="N112" s="223"/>
      <c r="O112" s="223"/>
      <c r="P112" s="223"/>
      <c r="Q112" s="223"/>
      <c r="R112" s="223"/>
      <c r="S112" s="223"/>
      <c r="T112" s="224"/>
      <c r="AT112" s="220" t="s">
        <v>136</v>
      </c>
      <c r="AU112" s="220" t="s">
        <v>76</v>
      </c>
      <c r="AV112" s="13" t="s">
        <v>72</v>
      </c>
      <c r="AW112" s="13" t="s">
        <v>31</v>
      </c>
      <c r="AX112" s="13" t="s">
        <v>67</v>
      </c>
      <c r="AY112" s="220" t="s">
        <v>127</v>
      </c>
    </row>
    <row r="113" spans="2:51" s="11" customFormat="1" ht="13.5">
      <c r="B113" s="185"/>
      <c r="D113" s="186" t="s">
        <v>136</v>
      </c>
      <c r="E113" s="187" t="s">
        <v>5</v>
      </c>
      <c r="F113" s="188" t="s">
        <v>552</v>
      </c>
      <c r="H113" s="189">
        <v>120</v>
      </c>
      <c r="I113" s="190"/>
      <c r="L113" s="185"/>
      <c r="M113" s="191"/>
      <c r="N113" s="192"/>
      <c r="O113" s="192"/>
      <c r="P113" s="192"/>
      <c r="Q113" s="192"/>
      <c r="R113" s="192"/>
      <c r="S113" s="192"/>
      <c r="T113" s="193"/>
      <c r="AT113" s="187" t="s">
        <v>136</v>
      </c>
      <c r="AU113" s="187" t="s">
        <v>76</v>
      </c>
      <c r="AV113" s="11" t="s">
        <v>76</v>
      </c>
      <c r="AW113" s="11" t="s">
        <v>31</v>
      </c>
      <c r="AX113" s="11" t="s">
        <v>67</v>
      </c>
      <c r="AY113" s="187" t="s">
        <v>127</v>
      </c>
    </row>
    <row r="114" spans="2:51" s="12" customFormat="1" ht="13.5">
      <c r="B114" s="194"/>
      <c r="D114" s="195" t="s">
        <v>136</v>
      </c>
      <c r="E114" s="196" t="s">
        <v>5</v>
      </c>
      <c r="F114" s="197" t="s">
        <v>138</v>
      </c>
      <c r="H114" s="198">
        <v>120</v>
      </c>
      <c r="I114" s="199"/>
      <c r="L114" s="194"/>
      <c r="M114" s="200"/>
      <c r="N114" s="201"/>
      <c r="O114" s="201"/>
      <c r="P114" s="201"/>
      <c r="Q114" s="201"/>
      <c r="R114" s="201"/>
      <c r="S114" s="201"/>
      <c r="T114" s="202"/>
      <c r="AT114" s="203" t="s">
        <v>136</v>
      </c>
      <c r="AU114" s="203" t="s">
        <v>76</v>
      </c>
      <c r="AV114" s="12" t="s">
        <v>82</v>
      </c>
      <c r="AW114" s="12" t="s">
        <v>31</v>
      </c>
      <c r="AX114" s="12" t="s">
        <v>72</v>
      </c>
      <c r="AY114" s="203" t="s">
        <v>127</v>
      </c>
    </row>
    <row r="115" spans="2:65" s="1" customFormat="1" ht="44.25" customHeight="1">
      <c r="B115" s="172"/>
      <c r="C115" s="173" t="s">
        <v>181</v>
      </c>
      <c r="D115" s="173" t="s">
        <v>130</v>
      </c>
      <c r="E115" s="174" t="s">
        <v>553</v>
      </c>
      <c r="F115" s="175" t="s">
        <v>554</v>
      </c>
      <c r="G115" s="176" t="s">
        <v>163</v>
      </c>
      <c r="H115" s="177">
        <v>120</v>
      </c>
      <c r="I115" s="178"/>
      <c r="J115" s="179">
        <f>ROUND(I115*H115,2)</f>
        <v>0</v>
      </c>
      <c r="K115" s="175" t="s">
        <v>134</v>
      </c>
      <c r="L115" s="39"/>
      <c r="M115" s="180" t="s">
        <v>5</v>
      </c>
      <c r="N115" s="181" t="s">
        <v>38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0.24</v>
      </c>
      <c r="T115" s="183">
        <f>S115*H115</f>
        <v>28.799999999999997</v>
      </c>
      <c r="AR115" s="23" t="s">
        <v>82</v>
      </c>
      <c r="AT115" s="23" t="s">
        <v>130</v>
      </c>
      <c r="AU115" s="23" t="s">
        <v>76</v>
      </c>
      <c r="AY115" s="23" t="s">
        <v>127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3" t="s">
        <v>72</v>
      </c>
      <c r="BK115" s="184">
        <f>ROUND(I115*H115,2)</f>
        <v>0</v>
      </c>
      <c r="BL115" s="23" t="s">
        <v>82</v>
      </c>
      <c r="BM115" s="23" t="s">
        <v>555</v>
      </c>
    </row>
    <row r="116" spans="2:51" s="13" customFormat="1" ht="13.5">
      <c r="B116" s="217"/>
      <c r="D116" s="186" t="s">
        <v>136</v>
      </c>
      <c r="E116" s="218" t="s">
        <v>5</v>
      </c>
      <c r="F116" s="219" t="s">
        <v>551</v>
      </c>
      <c r="H116" s="220" t="s">
        <v>5</v>
      </c>
      <c r="I116" s="221"/>
      <c r="L116" s="217"/>
      <c r="M116" s="222"/>
      <c r="N116" s="223"/>
      <c r="O116" s="223"/>
      <c r="P116" s="223"/>
      <c r="Q116" s="223"/>
      <c r="R116" s="223"/>
      <c r="S116" s="223"/>
      <c r="T116" s="224"/>
      <c r="AT116" s="220" t="s">
        <v>136</v>
      </c>
      <c r="AU116" s="220" t="s">
        <v>76</v>
      </c>
      <c r="AV116" s="13" t="s">
        <v>72</v>
      </c>
      <c r="AW116" s="13" t="s">
        <v>31</v>
      </c>
      <c r="AX116" s="13" t="s">
        <v>67</v>
      </c>
      <c r="AY116" s="220" t="s">
        <v>127</v>
      </c>
    </row>
    <row r="117" spans="2:51" s="11" customFormat="1" ht="13.5">
      <c r="B117" s="185"/>
      <c r="D117" s="186" t="s">
        <v>136</v>
      </c>
      <c r="E117" s="187" t="s">
        <v>5</v>
      </c>
      <c r="F117" s="188" t="s">
        <v>552</v>
      </c>
      <c r="H117" s="189">
        <v>120</v>
      </c>
      <c r="I117" s="190"/>
      <c r="L117" s="185"/>
      <c r="M117" s="191"/>
      <c r="N117" s="192"/>
      <c r="O117" s="192"/>
      <c r="P117" s="192"/>
      <c r="Q117" s="192"/>
      <c r="R117" s="192"/>
      <c r="S117" s="192"/>
      <c r="T117" s="193"/>
      <c r="AT117" s="187" t="s">
        <v>136</v>
      </c>
      <c r="AU117" s="187" t="s">
        <v>76</v>
      </c>
      <c r="AV117" s="11" t="s">
        <v>76</v>
      </c>
      <c r="AW117" s="11" t="s">
        <v>31</v>
      </c>
      <c r="AX117" s="11" t="s">
        <v>67</v>
      </c>
      <c r="AY117" s="187" t="s">
        <v>127</v>
      </c>
    </row>
    <row r="118" spans="2:51" s="12" customFormat="1" ht="13.5">
      <c r="B118" s="194"/>
      <c r="D118" s="195" t="s">
        <v>136</v>
      </c>
      <c r="E118" s="196" t="s">
        <v>5</v>
      </c>
      <c r="F118" s="197" t="s">
        <v>138</v>
      </c>
      <c r="H118" s="198">
        <v>120</v>
      </c>
      <c r="I118" s="199"/>
      <c r="L118" s="194"/>
      <c r="M118" s="200"/>
      <c r="N118" s="201"/>
      <c r="O118" s="201"/>
      <c r="P118" s="201"/>
      <c r="Q118" s="201"/>
      <c r="R118" s="201"/>
      <c r="S118" s="201"/>
      <c r="T118" s="202"/>
      <c r="AT118" s="203" t="s">
        <v>136</v>
      </c>
      <c r="AU118" s="203" t="s">
        <v>76</v>
      </c>
      <c r="AV118" s="12" t="s">
        <v>82</v>
      </c>
      <c r="AW118" s="12" t="s">
        <v>31</v>
      </c>
      <c r="AX118" s="12" t="s">
        <v>72</v>
      </c>
      <c r="AY118" s="203" t="s">
        <v>127</v>
      </c>
    </row>
    <row r="119" spans="2:65" s="1" customFormat="1" ht="44.25" customHeight="1">
      <c r="B119" s="172"/>
      <c r="C119" s="173" t="s">
        <v>186</v>
      </c>
      <c r="D119" s="173" t="s">
        <v>130</v>
      </c>
      <c r="E119" s="174" t="s">
        <v>556</v>
      </c>
      <c r="F119" s="175" t="s">
        <v>557</v>
      </c>
      <c r="G119" s="176" t="s">
        <v>163</v>
      </c>
      <c r="H119" s="177">
        <v>120</v>
      </c>
      <c r="I119" s="178"/>
      <c r="J119" s="179">
        <f>ROUND(I119*H119,2)</f>
        <v>0</v>
      </c>
      <c r="K119" s="175" t="s">
        <v>134</v>
      </c>
      <c r="L119" s="39"/>
      <c r="M119" s="180" t="s">
        <v>5</v>
      </c>
      <c r="N119" s="181" t="s">
        <v>38</v>
      </c>
      <c r="O119" s="40"/>
      <c r="P119" s="182">
        <f>O119*H119</f>
        <v>0</v>
      </c>
      <c r="Q119" s="182">
        <v>0</v>
      </c>
      <c r="R119" s="182">
        <f>Q119*H119</f>
        <v>0</v>
      </c>
      <c r="S119" s="182">
        <v>0.098</v>
      </c>
      <c r="T119" s="183">
        <f>S119*H119</f>
        <v>11.76</v>
      </c>
      <c r="AR119" s="23" t="s">
        <v>82</v>
      </c>
      <c r="AT119" s="23" t="s">
        <v>130</v>
      </c>
      <c r="AU119" s="23" t="s">
        <v>76</v>
      </c>
      <c r="AY119" s="23" t="s">
        <v>127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23" t="s">
        <v>72</v>
      </c>
      <c r="BK119" s="184">
        <f>ROUND(I119*H119,2)</f>
        <v>0</v>
      </c>
      <c r="BL119" s="23" t="s">
        <v>82</v>
      </c>
      <c r="BM119" s="23" t="s">
        <v>558</v>
      </c>
    </row>
    <row r="120" spans="2:51" s="13" customFormat="1" ht="13.5">
      <c r="B120" s="217"/>
      <c r="D120" s="186" t="s">
        <v>136</v>
      </c>
      <c r="E120" s="218" t="s">
        <v>5</v>
      </c>
      <c r="F120" s="219" t="s">
        <v>551</v>
      </c>
      <c r="H120" s="220" t="s">
        <v>5</v>
      </c>
      <c r="I120" s="221"/>
      <c r="L120" s="217"/>
      <c r="M120" s="222"/>
      <c r="N120" s="223"/>
      <c r="O120" s="223"/>
      <c r="P120" s="223"/>
      <c r="Q120" s="223"/>
      <c r="R120" s="223"/>
      <c r="S120" s="223"/>
      <c r="T120" s="224"/>
      <c r="AT120" s="220" t="s">
        <v>136</v>
      </c>
      <c r="AU120" s="220" t="s">
        <v>76</v>
      </c>
      <c r="AV120" s="13" t="s">
        <v>72</v>
      </c>
      <c r="AW120" s="13" t="s">
        <v>31</v>
      </c>
      <c r="AX120" s="13" t="s">
        <v>67</v>
      </c>
      <c r="AY120" s="220" t="s">
        <v>127</v>
      </c>
    </row>
    <row r="121" spans="2:51" s="11" customFormat="1" ht="13.5">
      <c r="B121" s="185"/>
      <c r="D121" s="186" t="s">
        <v>136</v>
      </c>
      <c r="E121" s="187" t="s">
        <v>5</v>
      </c>
      <c r="F121" s="188" t="s">
        <v>552</v>
      </c>
      <c r="H121" s="189">
        <v>120</v>
      </c>
      <c r="I121" s="190"/>
      <c r="L121" s="185"/>
      <c r="M121" s="191"/>
      <c r="N121" s="192"/>
      <c r="O121" s="192"/>
      <c r="P121" s="192"/>
      <c r="Q121" s="192"/>
      <c r="R121" s="192"/>
      <c r="S121" s="192"/>
      <c r="T121" s="193"/>
      <c r="AT121" s="187" t="s">
        <v>136</v>
      </c>
      <c r="AU121" s="187" t="s">
        <v>76</v>
      </c>
      <c r="AV121" s="11" t="s">
        <v>76</v>
      </c>
      <c r="AW121" s="11" t="s">
        <v>31</v>
      </c>
      <c r="AX121" s="11" t="s">
        <v>67</v>
      </c>
      <c r="AY121" s="187" t="s">
        <v>127</v>
      </c>
    </row>
    <row r="122" spans="2:51" s="12" customFormat="1" ht="13.5">
      <c r="B122" s="194"/>
      <c r="D122" s="195" t="s">
        <v>136</v>
      </c>
      <c r="E122" s="196" t="s">
        <v>5</v>
      </c>
      <c r="F122" s="197" t="s">
        <v>138</v>
      </c>
      <c r="H122" s="198">
        <v>120</v>
      </c>
      <c r="I122" s="199"/>
      <c r="L122" s="194"/>
      <c r="M122" s="200"/>
      <c r="N122" s="201"/>
      <c r="O122" s="201"/>
      <c r="P122" s="201"/>
      <c r="Q122" s="201"/>
      <c r="R122" s="201"/>
      <c r="S122" s="201"/>
      <c r="T122" s="202"/>
      <c r="AT122" s="203" t="s">
        <v>136</v>
      </c>
      <c r="AU122" s="203" t="s">
        <v>76</v>
      </c>
      <c r="AV122" s="12" t="s">
        <v>82</v>
      </c>
      <c r="AW122" s="12" t="s">
        <v>31</v>
      </c>
      <c r="AX122" s="12" t="s">
        <v>72</v>
      </c>
      <c r="AY122" s="203" t="s">
        <v>127</v>
      </c>
    </row>
    <row r="123" spans="2:65" s="1" customFormat="1" ht="31.5" customHeight="1">
      <c r="B123" s="172"/>
      <c r="C123" s="173" t="s">
        <v>192</v>
      </c>
      <c r="D123" s="173" t="s">
        <v>130</v>
      </c>
      <c r="E123" s="174" t="s">
        <v>187</v>
      </c>
      <c r="F123" s="175" t="s">
        <v>188</v>
      </c>
      <c r="G123" s="176" t="s">
        <v>189</v>
      </c>
      <c r="H123" s="177">
        <v>90</v>
      </c>
      <c r="I123" s="178"/>
      <c r="J123" s="179">
        <f>ROUND(I123*H123,2)</f>
        <v>0</v>
      </c>
      <c r="K123" s="175" t="s">
        <v>134</v>
      </c>
      <c r="L123" s="39"/>
      <c r="M123" s="180" t="s">
        <v>5</v>
      </c>
      <c r="N123" s="181" t="s">
        <v>38</v>
      </c>
      <c r="O123" s="40"/>
      <c r="P123" s="182">
        <f>O123*H123</f>
        <v>0</v>
      </c>
      <c r="Q123" s="182">
        <v>0</v>
      </c>
      <c r="R123" s="182">
        <f>Q123*H123</f>
        <v>0</v>
      </c>
      <c r="S123" s="182">
        <v>0.205</v>
      </c>
      <c r="T123" s="183">
        <f>S123*H123</f>
        <v>18.45</v>
      </c>
      <c r="AR123" s="23" t="s">
        <v>82</v>
      </c>
      <c r="AT123" s="23" t="s">
        <v>130</v>
      </c>
      <c r="AU123" s="23" t="s">
        <v>76</v>
      </c>
      <c r="AY123" s="23" t="s">
        <v>127</v>
      </c>
      <c r="BE123" s="184">
        <f>IF(N123="základní",J123,0)</f>
        <v>0</v>
      </c>
      <c r="BF123" s="184">
        <f>IF(N123="snížená",J123,0)</f>
        <v>0</v>
      </c>
      <c r="BG123" s="184">
        <f>IF(N123="zákl. přenesená",J123,0)</f>
        <v>0</v>
      </c>
      <c r="BH123" s="184">
        <f>IF(N123="sníž. přenesená",J123,0)</f>
        <v>0</v>
      </c>
      <c r="BI123" s="184">
        <f>IF(N123="nulová",J123,0)</f>
        <v>0</v>
      </c>
      <c r="BJ123" s="23" t="s">
        <v>72</v>
      </c>
      <c r="BK123" s="184">
        <f>ROUND(I123*H123,2)</f>
        <v>0</v>
      </c>
      <c r="BL123" s="23" t="s">
        <v>82</v>
      </c>
      <c r="BM123" s="23" t="s">
        <v>559</v>
      </c>
    </row>
    <row r="124" spans="2:51" s="13" customFormat="1" ht="13.5">
      <c r="B124" s="217"/>
      <c r="D124" s="186" t="s">
        <v>136</v>
      </c>
      <c r="E124" s="218" t="s">
        <v>5</v>
      </c>
      <c r="F124" s="219" t="s">
        <v>170</v>
      </c>
      <c r="H124" s="220" t="s">
        <v>5</v>
      </c>
      <c r="I124" s="221"/>
      <c r="L124" s="217"/>
      <c r="M124" s="222"/>
      <c r="N124" s="223"/>
      <c r="O124" s="223"/>
      <c r="P124" s="223"/>
      <c r="Q124" s="223"/>
      <c r="R124" s="223"/>
      <c r="S124" s="223"/>
      <c r="T124" s="224"/>
      <c r="AT124" s="220" t="s">
        <v>136</v>
      </c>
      <c r="AU124" s="220" t="s">
        <v>76</v>
      </c>
      <c r="AV124" s="13" t="s">
        <v>72</v>
      </c>
      <c r="AW124" s="13" t="s">
        <v>31</v>
      </c>
      <c r="AX124" s="13" t="s">
        <v>67</v>
      </c>
      <c r="AY124" s="220" t="s">
        <v>127</v>
      </c>
    </row>
    <row r="125" spans="2:51" s="11" customFormat="1" ht="13.5">
      <c r="B125" s="185"/>
      <c r="D125" s="186" t="s">
        <v>136</v>
      </c>
      <c r="E125" s="187" t="s">
        <v>5</v>
      </c>
      <c r="F125" s="188" t="s">
        <v>560</v>
      </c>
      <c r="H125" s="189">
        <v>90</v>
      </c>
      <c r="I125" s="190"/>
      <c r="L125" s="185"/>
      <c r="M125" s="191"/>
      <c r="N125" s="192"/>
      <c r="O125" s="192"/>
      <c r="P125" s="192"/>
      <c r="Q125" s="192"/>
      <c r="R125" s="192"/>
      <c r="S125" s="192"/>
      <c r="T125" s="193"/>
      <c r="AT125" s="187" t="s">
        <v>136</v>
      </c>
      <c r="AU125" s="187" t="s">
        <v>76</v>
      </c>
      <c r="AV125" s="11" t="s">
        <v>76</v>
      </c>
      <c r="AW125" s="11" t="s">
        <v>31</v>
      </c>
      <c r="AX125" s="11" t="s">
        <v>67</v>
      </c>
      <c r="AY125" s="187" t="s">
        <v>127</v>
      </c>
    </row>
    <row r="126" spans="2:51" s="12" customFormat="1" ht="13.5">
      <c r="B126" s="194"/>
      <c r="D126" s="195" t="s">
        <v>136</v>
      </c>
      <c r="E126" s="196" t="s">
        <v>5</v>
      </c>
      <c r="F126" s="197" t="s">
        <v>138</v>
      </c>
      <c r="H126" s="198">
        <v>90</v>
      </c>
      <c r="I126" s="199"/>
      <c r="L126" s="194"/>
      <c r="M126" s="200"/>
      <c r="N126" s="201"/>
      <c r="O126" s="201"/>
      <c r="P126" s="201"/>
      <c r="Q126" s="201"/>
      <c r="R126" s="201"/>
      <c r="S126" s="201"/>
      <c r="T126" s="202"/>
      <c r="AT126" s="203" t="s">
        <v>136</v>
      </c>
      <c r="AU126" s="203" t="s">
        <v>76</v>
      </c>
      <c r="AV126" s="12" t="s">
        <v>82</v>
      </c>
      <c r="AW126" s="12" t="s">
        <v>31</v>
      </c>
      <c r="AX126" s="12" t="s">
        <v>72</v>
      </c>
      <c r="AY126" s="203" t="s">
        <v>127</v>
      </c>
    </row>
    <row r="127" spans="2:65" s="1" customFormat="1" ht="44.25" customHeight="1">
      <c r="B127" s="172"/>
      <c r="C127" s="173" t="s">
        <v>198</v>
      </c>
      <c r="D127" s="173" t="s">
        <v>130</v>
      </c>
      <c r="E127" s="174" t="s">
        <v>193</v>
      </c>
      <c r="F127" s="175" t="s">
        <v>194</v>
      </c>
      <c r="G127" s="176" t="s">
        <v>133</v>
      </c>
      <c r="H127" s="177">
        <v>99</v>
      </c>
      <c r="I127" s="178"/>
      <c r="J127" s="179">
        <f>ROUND(I127*H127,2)</f>
        <v>0</v>
      </c>
      <c r="K127" s="175" t="s">
        <v>134</v>
      </c>
      <c r="L127" s="39"/>
      <c r="M127" s="180" t="s">
        <v>5</v>
      </c>
      <c r="N127" s="181" t="s">
        <v>38</v>
      </c>
      <c r="O127" s="40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AR127" s="23" t="s">
        <v>82</v>
      </c>
      <c r="AT127" s="23" t="s">
        <v>130</v>
      </c>
      <c r="AU127" s="23" t="s">
        <v>76</v>
      </c>
      <c r="AY127" s="23" t="s">
        <v>127</v>
      </c>
      <c r="BE127" s="184">
        <f>IF(N127="základní",J127,0)</f>
        <v>0</v>
      </c>
      <c r="BF127" s="184">
        <f>IF(N127="snížená",J127,0)</f>
        <v>0</v>
      </c>
      <c r="BG127" s="184">
        <f>IF(N127="zákl. přenesená",J127,0)</f>
        <v>0</v>
      </c>
      <c r="BH127" s="184">
        <f>IF(N127="sníž. přenesená",J127,0)</f>
        <v>0</v>
      </c>
      <c r="BI127" s="184">
        <f>IF(N127="nulová",J127,0)</f>
        <v>0</v>
      </c>
      <c r="BJ127" s="23" t="s">
        <v>72</v>
      </c>
      <c r="BK127" s="184">
        <f>ROUND(I127*H127,2)</f>
        <v>0</v>
      </c>
      <c r="BL127" s="23" t="s">
        <v>82</v>
      </c>
      <c r="BM127" s="23" t="s">
        <v>561</v>
      </c>
    </row>
    <row r="128" spans="2:51" s="13" customFormat="1" ht="13.5">
      <c r="B128" s="217"/>
      <c r="D128" s="186" t="s">
        <v>136</v>
      </c>
      <c r="E128" s="218" t="s">
        <v>5</v>
      </c>
      <c r="F128" s="219" t="s">
        <v>170</v>
      </c>
      <c r="H128" s="220" t="s">
        <v>5</v>
      </c>
      <c r="I128" s="221"/>
      <c r="L128" s="217"/>
      <c r="M128" s="222"/>
      <c r="N128" s="223"/>
      <c r="O128" s="223"/>
      <c r="P128" s="223"/>
      <c r="Q128" s="223"/>
      <c r="R128" s="223"/>
      <c r="S128" s="223"/>
      <c r="T128" s="224"/>
      <c r="AT128" s="220" t="s">
        <v>136</v>
      </c>
      <c r="AU128" s="220" t="s">
        <v>76</v>
      </c>
      <c r="AV128" s="13" t="s">
        <v>72</v>
      </c>
      <c r="AW128" s="13" t="s">
        <v>31</v>
      </c>
      <c r="AX128" s="13" t="s">
        <v>67</v>
      </c>
      <c r="AY128" s="220" t="s">
        <v>127</v>
      </c>
    </row>
    <row r="129" spans="2:51" s="11" customFormat="1" ht="13.5">
      <c r="B129" s="185"/>
      <c r="D129" s="186" t="s">
        <v>136</v>
      </c>
      <c r="E129" s="187" t="s">
        <v>5</v>
      </c>
      <c r="F129" s="188" t="s">
        <v>562</v>
      </c>
      <c r="H129" s="189">
        <v>99</v>
      </c>
      <c r="I129" s="190"/>
      <c r="L129" s="185"/>
      <c r="M129" s="191"/>
      <c r="N129" s="192"/>
      <c r="O129" s="192"/>
      <c r="P129" s="192"/>
      <c r="Q129" s="192"/>
      <c r="R129" s="192"/>
      <c r="S129" s="192"/>
      <c r="T129" s="193"/>
      <c r="AT129" s="187" t="s">
        <v>136</v>
      </c>
      <c r="AU129" s="187" t="s">
        <v>76</v>
      </c>
      <c r="AV129" s="11" t="s">
        <v>76</v>
      </c>
      <c r="AW129" s="11" t="s">
        <v>31</v>
      </c>
      <c r="AX129" s="11" t="s">
        <v>67</v>
      </c>
      <c r="AY129" s="187" t="s">
        <v>127</v>
      </c>
    </row>
    <row r="130" spans="2:51" s="12" customFormat="1" ht="13.5">
      <c r="B130" s="194"/>
      <c r="D130" s="195" t="s">
        <v>136</v>
      </c>
      <c r="E130" s="196" t="s">
        <v>5</v>
      </c>
      <c r="F130" s="197" t="s">
        <v>138</v>
      </c>
      <c r="H130" s="198">
        <v>99</v>
      </c>
      <c r="I130" s="199"/>
      <c r="L130" s="194"/>
      <c r="M130" s="200"/>
      <c r="N130" s="201"/>
      <c r="O130" s="201"/>
      <c r="P130" s="201"/>
      <c r="Q130" s="201"/>
      <c r="R130" s="201"/>
      <c r="S130" s="201"/>
      <c r="T130" s="202"/>
      <c r="AT130" s="203" t="s">
        <v>136</v>
      </c>
      <c r="AU130" s="203" t="s">
        <v>76</v>
      </c>
      <c r="AV130" s="12" t="s">
        <v>82</v>
      </c>
      <c r="AW130" s="12" t="s">
        <v>31</v>
      </c>
      <c r="AX130" s="12" t="s">
        <v>72</v>
      </c>
      <c r="AY130" s="203" t="s">
        <v>127</v>
      </c>
    </row>
    <row r="131" spans="2:65" s="1" customFormat="1" ht="31.5" customHeight="1">
      <c r="B131" s="172"/>
      <c r="C131" s="173" t="s">
        <v>11</v>
      </c>
      <c r="D131" s="173" t="s">
        <v>130</v>
      </c>
      <c r="E131" s="174" t="s">
        <v>199</v>
      </c>
      <c r="F131" s="175" t="s">
        <v>200</v>
      </c>
      <c r="G131" s="176" t="s">
        <v>133</v>
      </c>
      <c r="H131" s="177">
        <v>99</v>
      </c>
      <c r="I131" s="178"/>
      <c r="J131" s="179">
        <f>ROUND(I131*H131,2)</f>
        <v>0</v>
      </c>
      <c r="K131" s="175" t="s">
        <v>134</v>
      </c>
      <c r="L131" s="39"/>
      <c r="M131" s="180" t="s">
        <v>5</v>
      </c>
      <c r="N131" s="181" t="s">
        <v>38</v>
      </c>
      <c r="O131" s="40"/>
      <c r="P131" s="182">
        <f>O131*H131</f>
        <v>0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AR131" s="23" t="s">
        <v>82</v>
      </c>
      <c r="AT131" s="23" t="s">
        <v>130</v>
      </c>
      <c r="AU131" s="23" t="s">
        <v>76</v>
      </c>
      <c r="AY131" s="23" t="s">
        <v>127</v>
      </c>
      <c r="BE131" s="184">
        <f>IF(N131="základní",J131,0)</f>
        <v>0</v>
      </c>
      <c r="BF131" s="184">
        <f>IF(N131="snížená",J131,0)</f>
        <v>0</v>
      </c>
      <c r="BG131" s="184">
        <f>IF(N131="zákl. přenesená",J131,0)</f>
        <v>0</v>
      </c>
      <c r="BH131" s="184">
        <f>IF(N131="sníž. přenesená",J131,0)</f>
        <v>0</v>
      </c>
      <c r="BI131" s="184">
        <f>IF(N131="nulová",J131,0)</f>
        <v>0</v>
      </c>
      <c r="BJ131" s="23" t="s">
        <v>72</v>
      </c>
      <c r="BK131" s="184">
        <f>ROUND(I131*H131,2)</f>
        <v>0</v>
      </c>
      <c r="BL131" s="23" t="s">
        <v>82</v>
      </c>
      <c r="BM131" s="23" t="s">
        <v>563</v>
      </c>
    </row>
    <row r="132" spans="2:51" s="13" customFormat="1" ht="13.5">
      <c r="B132" s="217"/>
      <c r="D132" s="186" t="s">
        <v>136</v>
      </c>
      <c r="E132" s="218" t="s">
        <v>5</v>
      </c>
      <c r="F132" s="219" t="s">
        <v>202</v>
      </c>
      <c r="H132" s="220" t="s">
        <v>5</v>
      </c>
      <c r="I132" s="221"/>
      <c r="L132" s="217"/>
      <c r="M132" s="222"/>
      <c r="N132" s="223"/>
      <c r="O132" s="223"/>
      <c r="P132" s="223"/>
      <c r="Q132" s="223"/>
      <c r="R132" s="223"/>
      <c r="S132" s="223"/>
      <c r="T132" s="224"/>
      <c r="AT132" s="220" t="s">
        <v>136</v>
      </c>
      <c r="AU132" s="220" t="s">
        <v>76</v>
      </c>
      <c r="AV132" s="13" t="s">
        <v>72</v>
      </c>
      <c r="AW132" s="13" t="s">
        <v>31</v>
      </c>
      <c r="AX132" s="13" t="s">
        <v>67</v>
      </c>
      <c r="AY132" s="220" t="s">
        <v>127</v>
      </c>
    </row>
    <row r="133" spans="2:51" s="11" customFormat="1" ht="13.5">
      <c r="B133" s="185"/>
      <c r="D133" s="186" t="s">
        <v>136</v>
      </c>
      <c r="E133" s="187" t="s">
        <v>5</v>
      </c>
      <c r="F133" s="188" t="s">
        <v>564</v>
      </c>
      <c r="H133" s="189">
        <v>23</v>
      </c>
      <c r="I133" s="190"/>
      <c r="L133" s="185"/>
      <c r="M133" s="191"/>
      <c r="N133" s="192"/>
      <c r="O133" s="192"/>
      <c r="P133" s="192"/>
      <c r="Q133" s="192"/>
      <c r="R133" s="192"/>
      <c r="S133" s="192"/>
      <c r="T133" s="193"/>
      <c r="AT133" s="187" t="s">
        <v>136</v>
      </c>
      <c r="AU133" s="187" t="s">
        <v>76</v>
      </c>
      <c r="AV133" s="11" t="s">
        <v>76</v>
      </c>
      <c r="AW133" s="11" t="s">
        <v>31</v>
      </c>
      <c r="AX133" s="11" t="s">
        <v>67</v>
      </c>
      <c r="AY133" s="187" t="s">
        <v>127</v>
      </c>
    </row>
    <row r="134" spans="2:51" s="13" customFormat="1" ht="13.5">
      <c r="B134" s="217"/>
      <c r="D134" s="186" t="s">
        <v>136</v>
      </c>
      <c r="E134" s="218" t="s">
        <v>5</v>
      </c>
      <c r="F134" s="219" t="s">
        <v>565</v>
      </c>
      <c r="H134" s="220" t="s">
        <v>5</v>
      </c>
      <c r="I134" s="221"/>
      <c r="L134" s="217"/>
      <c r="M134" s="222"/>
      <c r="N134" s="223"/>
      <c r="O134" s="223"/>
      <c r="P134" s="223"/>
      <c r="Q134" s="223"/>
      <c r="R134" s="223"/>
      <c r="S134" s="223"/>
      <c r="T134" s="224"/>
      <c r="AT134" s="220" t="s">
        <v>136</v>
      </c>
      <c r="AU134" s="220" t="s">
        <v>76</v>
      </c>
      <c r="AV134" s="13" t="s">
        <v>72</v>
      </c>
      <c r="AW134" s="13" t="s">
        <v>31</v>
      </c>
      <c r="AX134" s="13" t="s">
        <v>67</v>
      </c>
      <c r="AY134" s="220" t="s">
        <v>127</v>
      </c>
    </row>
    <row r="135" spans="2:51" s="11" customFormat="1" ht="13.5">
      <c r="B135" s="185"/>
      <c r="D135" s="186" t="s">
        <v>136</v>
      </c>
      <c r="E135" s="187" t="s">
        <v>5</v>
      </c>
      <c r="F135" s="188" t="s">
        <v>566</v>
      </c>
      <c r="H135" s="189">
        <v>76</v>
      </c>
      <c r="I135" s="190"/>
      <c r="L135" s="185"/>
      <c r="M135" s="191"/>
      <c r="N135" s="192"/>
      <c r="O135" s="192"/>
      <c r="P135" s="192"/>
      <c r="Q135" s="192"/>
      <c r="R135" s="192"/>
      <c r="S135" s="192"/>
      <c r="T135" s="193"/>
      <c r="AT135" s="187" t="s">
        <v>136</v>
      </c>
      <c r="AU135" s="187" t="s">
        <v>76</v>
      </c>
      <c r="AV135" s="11" t="s">
        <v>76</v>
      </c>
      <c r="AW135" s="11" t="s">
        <v>31</v>
      </c>
      <c r="AX135" s="11" t="s">
        <v>67</v>
      </c>
      <c r="AY135" s="187" t="s">
        <v>127</v>
      </c>
    </row>
    <row r="136" spans="2:51" s="12" customFormat="1" ht="13.5">
      <c r="B136" s="194"/>
      <c r="D136" s="195" t="s">
        <v>136</v>
      </c>
      <c r="E136" s="196" t="s">
        <v>5</v>
      </c>
      <c r="F136" s="197" t="s">
        <v>138</v>
      </c>
      <c r="H136" s="198">
        <v>99</v>
      </c>
      <c r="I136" s="199"/>
      <c r="L136" s="194"/>
      <c r="M136" s="200"/>
      <c r="N136" s="201"/>
      <c r="O136" s="201"/>
      <c r="P136" s="201"/>
      <c r="Q136" s="201"/>
      <c r="R136" s="201"/>
      <c r="S136" s="201"/>
      <c r="T136" s="202"/>
      <c r="AT136" s="203" t="s">
        <v>136</v>
      </c>
      <c r="AU136" s="203" t="s">
        <v>76</v>
      </c>
      <c r="AV136" s="12" t="s">
        <v>82</v>
      </c>
      <c r="AW136" s="12" t="s">
        <v>31</v>
      </c>
      <c r="AX136" s="12" t="s">
        <v>72</v>
      </c>
      <c r="AY136" s="203" t="s">
        <v>127</v>
      </c>
    </row>
    <row r="137" spans="2:65" s="1" customFormat="1" ht="44.25" customHeight="1">
      <c r="B137" s="172"/>
      <c r="C137" s="173" t="s">
        <v>209</v>
      </c>
      <c r="D137" s="173" t="s">
        <v>130</v>
      </c>
      <c r="E137" s="174" t="s">
        <v>131</v>
      </c>
      <c r="F137" s="175" t="s">
        <v>132</v>
      </c>
      <c r="G137" s="176" t="s">
        <v>133</v>
      </c>
      <c r="H137" s="177">
        <v>396</v>
      </c>
      <c r="I137" s="178"/>
      <c r="J137" s="179">
        <f>ROUND(I137*H137,2)</f>
        <v>0</v>
      </c>
      <c r="K137" s="175" t="s">
        <v>134</v>
      </c>
      <c r="L137" s="39"/>
      <c r="M137" s="180" t="s">
        <v>5</v>
      </c>
      <c r="N137" s="181" t="s">
        <v>38</v>
      </c>
      <c r="O137" s="40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AR137" s="23" t="s">
        <v>82</v>
      </c>
      <c r="AT137" s="23" t="s">
        <v>130</v>
      </c>
      <c r="AU137" s="23" t="s">
        <v>76</v>
      </c>
      <c r="AY137" s="23" t="s">
        <v>127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23" t="s">
        <v>72</v>
      </c>
      <c r="BK137" s="184">
        <f>ROUND(I137*H137,2)</f>
        <v>0</v>
      </c>
      <c r="BL137" s="23" t="s">
        <v>82</v>
      </c>
      <c r="BM137" s="23" t="s">
        <v>567</v>
      </c>
    </row>
    <row r="138" spans="2:65" s="1" customFormat="1" ht="31.5" customHeight="1">
      <c r="B138" s="172"/>
      <c r="C138" s="173" t="s">
        <v>216</v>
      </c>
      <c r="D138" s="173" t="s">
        <v>130</v>
      </c>
      <c r="E138" s="174" t="s">
        <v>568</v>
      </c>
      <c r="F138" s="175" t="s">
        <v>569</v>
      </c>
      <c r="G138" s="176" t="s">
        <v>133</v>
      </c>
      <c r="H138" s="177">
        <v>3</v>
      </c>
      <c r="I138" s="178"/>
      <c r="J138" s="179">
        <f>ROUND(I138*H138,2)</f>
        <v>0</v>
      </c>
      <c r="K138" s="175" t="s">
        <v>134</v>
      </c>
      <c r="L138" s="39"/>
      <c r="M138" s="180" t="s">
        <v>5</v>
      </c>
      <c r="N138" s="181" t="s">
        <v>38</v>
      </c>
      <c r="O138" s="40"/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AR138" s="23" t="s">
        <v>82</v>
      </c>
      <c r="AT138" s="23" t="s">
        <v>130</v>
      </c>
      <c r="AU138" s="23" t="s">
        <v>76</v>
      </c>
      <c r="AY138" s="23" t="s">
        <v>127</v>
      </c>
      <c r="BE138" s="184">
        <f>IF(N138="základní",J138,0)</f>
        <v>0</v>
      </c>
      <c r="BF138" s="184">
        <f>IF(N138="snížená",J138,0)</f>
        <v>0</v>
      </c>
      <c r="BG138" s="184">
        <f>IF(N138="zákl. přenesená",J138,0)</f>
        <v>0</v>
      </c>
      <c r="BH138" s="184">
        <f>IF(N138="sníž. přenesená",J138,0)</f>
        <v>0</v>
      </c>
      <c r="BI138" s="184">
        <f>IF(N138="nulová",J138,0)</f>
        <v>0</v>
      </c>
      <c r="BJ138" s="23" t="s">
        <v>72</v>
      </c>
      <c r="BK138" s="184">
        <f>ROUND(I138*H138,2)</f>
        <v>0</v>
      </c>
      <c r="BL138" s="23" t="s">
        <v>82</v>
      </c>
      <c r="BM138" s="23" t="s">
        <v>570</v>
      </c>
    </row>
    <row r="139" spans="2:51" s="13" customFormat="1" ht="13.5">
      <c r="B139" s="217"/>
      <c r="D139" s="186" t="s">
        <v>136</v>
      </c>
      <c r="E139" s="218" t="s">
        <v>5</v>
      </c>
      <c r="F139" s="219" t="s">
        <v>170</v>
      </c>
      <c r="H139" s="220" t="s">
        <v>5</v>
      </c>
      <c r="I139" s="221"/>
      <c r="L139" s="217"/>
      <c r="M139" s="222"/>
      <c r="N139" s="223"/>
      <c r="O139" s="223"/>
      <c r="P139" s="223"/>
      <c r="Q139" s="223"/>
      <c r="R139" s="223"/>
      <c r="S139" s="223"/>
      <c r="T139" s="224"/>
      <c r="AT139" s="220" t="s">
        <v>136</v>
      </c>
      <c r="AU139" s="220" t="s">
        <v>76</v>
      </c>
      <c r="AV139" s="13" t="s">
        <v>72</v>
      </c>
      <c r="AW139" s="13" t="s">
        <v>31</v>
      </c>
      <c r="AX139" s="13" t="s">
        <v>67</v>
      </c>
      <c r="AY139" s="220" t="s">
        <v>127</v>
      </c>
    </row>
    <row r="140" spans="2:51" s="11" customFormat="1" ht="13.5">
      <c r="B140" s="185"/>
      <c r="D140" s="186" t="s">
        <v>136</v>
      </c>
      <c r="E140" s="187" t="s">
        <v>5</v>
      </c>
      <c r="F140" s="188" t="s">
        <v>571</v>
      </c>
      <c r="H140" s="189">
        <v>3</v>
      </c>
      <c r="I140" s="190"/>
      <c r="L140" s="185"/>
      <c r="M140" s="191"/>
      <c r="N140" s="192"/>
      <c r="O140" s="192"/>
      <c r="P140" s="192"/>
      <c r="Q140" s="192"/>
      <c r="R140" s="192"/>
      <c r="S140" s="192"/>
      <c r="T140" s="193"/>
      <c r="AT140" s="187" t="s">
        <v>136</v>
      </c>
      <c r="AU140" s="187" t="s">
        <v>76</v>
      </c>
      <c r="AV140" s="11" t="s">
        <v>76</v>
      </c>
      <c r="AW140" s="11" t="s">
        <v>31</v>
      </c>
      <c r="AX140" s="11" t="s">
        <v>67</v>
      </c>
      <c r="AY140" s="187" t="s">
        <v>127</v>
      </c>
    </row>
    <row r="141" spans="2:51" s="12" customFormat="1" ht="13.5">
      <c r="B141" s="194"/>
      <c r="D141" s="195" t="s">
        <v>136</v>
      </c>
      <c r="E141" s="196" t="s">
        <v>5</v>
      </c>
      <c r="F141" s="197" t="s">
        <v>138</v>
      </c>
      <c r="H141" s="198">
        <v>3</v>
      </c>
      <c r="I141" s="199"/>
      <c r="L141" s="194"/>
      <c r="M141" s="200"/>
      <c r="N141" s="201"/>
      <c r="O141" s="201"/>
      <c r="P141" s="201"/>
      <c r="Q141" s="201"/>
      <c r="R141" s="201"/>
      <c r="S141" s="201"/>
      <c r="T141" s="202"/>
      <c r="AT141" s="203" t="s">
        <v>136</v>
      </c>
      <c r="AU141" s="203" t="s">
        <v>76</v>
      </c>
      <c r="AV141" s="12" t="s">
        <v>82</v>
      </c>
      <c r="AW141" s="12" t="s">
        <v>31</v>
      </c>
      <c r="AX141" s="12" t="s">
        <v>72</v>
      </c>
      <c r="AY141" s="203" t="s">
        <v>127</v>
      </c>
    </row>
    <row r="142" spans="2:65" s="1" customFormat="1" ht="31.5" customHeight="1">
      <c r="B142" s="172"/>
      <c r="C142" s="173" t="s">
        <v>221</v>
      </c>
      <c r="D142" s="173" t="s">
        <v>130</v>
      </c>
      <c r="E142" s="174" t="s">
        <v>572</v>
      </c>
      <c r="F142" s="175" t="s">
        <v>573</v>
      </c>
      <c r="G142" s="176" t="s">
        <v>133</v>
      </c>
      <c r="H142" s="177">
        <v>41.76</v>
      </c>
      <c r="I142" s="178"/>
      <c r="J142" s="179">
        <f>ROUND(I142*H142,2)</f>
        <v>0</v>
      </c>
      <c r="K142" s="175" t="s">
        <v>134</v>
      </c>
      <c r="L142" s="39"/>
      <c r="M142" s="180" t="s">
        <v>5</v>
      </c>
      <c r="N142" s="181" t="s">
        <v>38</v>
      </c>
      <c r="O142" s="40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23" t="s">
        <v>82</v>
      </c>
      <c r="AT142" s="23" t="s">
        <v>130</v>
      </c>
      <c r="AU142" s="23" t="s">
        <v>76</v>
      </c>
      <c r="AY142" s="23" t="s">
        <v>127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23" t="s">
        <v>72</v>
      </c>
      <c r="BK142" s="184">
        <f>ROUND(I142*H142,2)</f>
        <v>0</v>
      </c>
      <c r="BL142" s="23" t="s">
        <v>82</v>
      </c>
      <c r="BM142" s="23" t="s">
        <v>574</v>
      </c>
    </row>
    <row r="143" spans="2:51" s="13" customFormat="1" ht="13.5">
      <c r="B143" s="217"/>
      <c r="D143" s="186" t="s">
        <v>136</v>
      </c>
      <c r="E143" s="218" t="s">
        <v>5</v>
      </c>
      <c r="F143" s="219" t="s">
        <v>575</v>
      </c>
      <c r="H143" s="220" t="s">
        <v>5</v>
      </c>
      <c r="I143" s="221"/>
      <c r="L143" s="217"/>
      <c r="M143" s="222"/>
      <c r="N143" s="223"/>
      <c r="O143" s="223"/>
      <c r="P143" s="223"/>
      <c r="Q143" s="223"/>
      <c r="R143" s="223"/>
      <c r="S143" s="223"/>
      <c r="T143" s="224"/>
      <c r="AT143" s="220" t="s">
        <v>136</v>
      </c>
      <c r="AU143" s="220" t="s">
        <v>76</v>
      </c>
      <c r="AV143" s="13" t="s">
        <v>72</v>
      </c>
      <c r="AW143" s="13" t="s">
        <v>31</v>
      </c>
      <c r="AX143" s="13" t="s">
        <v>67</v>
      </c>
      <c r="AY143" s="220" t="s">
        <v>127</v>
      </c>
    </row>
    <row r="144" spans="2:51" s="11" customFormat="1" ht="13.5">
      <c r="B144" s="185"/>
      <c r="D144" s="186" t="s">
        <v>136</v>
      </c>
      <c r="E144" s="187" t="s">
        <v>5</v>
      </c>
      <c r="F144" s="188" t="s">
        <v>576</v>
      </c>
      <c r="H144" s="189">
        <v>10.26</v>
      </c>
      <c r="I144" s="190"/>
      <c r="L144" s="185"/>
      <c r="M144" s="191"/>
      <c r="N144" s="192"/>
      <c r="O144" s="192"/>
      <c r="P144" s="192"/>
      <c r="Q144" s="192"/>
      <c r="R144" s="192"/>
      <c r="S144" s="192"/>
      <c r="T144" s="193"/>
      <c r="AT144" s="187" t="s">
        <v>136</v>
      </c>
      <c r="AU144" s="187" t="s">
        <v>76</v>
      </c>
      <c r="AV144" s="11" t="s">
        <v>76</v>
      </c>
      <c r="AW144" s="11" t="s">
        <v>31</v>
      </c>
      <c r="AX144" s="11" t="s">
        <v>67</v>
      </c>
      <c r="AY144" s="187" t="s">
        <v>127</v>
      </c>
    </row>
    <row r="145" spans="2:51" s="13" customFormat="1" ht="13.5">
      <c r="B145" s="217"/>
      <c r="D145" s="186" t="s">
        <v>136</v>
      </c>
      <c r="E145" s="218" t="s">
        <v>5</v>
      </c>
      <c r="F145" s="219" t="s">
        <v>213</v>
      </c>
      <c r="H145" s="220" t="s">
        <v>5</v>
      </c>
      <c r="I145" s="221"/>
      <c r="L145" s="217"/>
      <c r="M145" s="222"/>
      <c r="N145" s="223"/>
      <c r="O145" s="223"/>
      <c r="P145" s="223"/>
      <c r="Q145" s="223"/>
      <c r="R145" s="223"/>
      <c r="S145" s="223"/>
      <c r="T145" s="224"/>
      <c r="AT145" s="220" t="s">
        <v>136</v>
      </c>
      <c r="AU145" s="220" t="s">
        <v>76</v>
      </c>
      <c r="AV145" s="13" t="s">
        <v>72</v>
      </c>
      <c r="AW145" s="13" t="s">
        <v>31</v>
      </c>
      <c r="AX145" s="13" t="s">
        <v>67</v>
      </c>
      <c r="AY145" s="220" t="s">
        <v>127</v>
      </c>
    </row>
    <row r="146" spans="2:51" s="11" customFormat="1" ht="13.5">
      <c r="B146" s="185"/>
      <c r="D146" s="186" t="s">
        <v>136</v>
      </c>
      <c r="E146" s="187" t="s">
        <v>5</v>
      </c>
      <c r="F146" s="188" t="s">
        <v>577</v>
      </c>
      <c r="H146" s="189">
        <v>31.5</v>
      </c>
      <c r="I146" s="190"/>
      <c r="L146" s="185"/>
      <c r="M146" s="191"/>
      <c r="N146" s="192"/>
      <c r="O146" s="192"/>
      <c r="P146" s="192"/>
      <c r="Q146" s="192"/>
      <c r="R146" s="192"/>
      <c r="S146" s="192"/>
      <c r="T146" s="193"/>
      <c r="AT146" s="187" t="s">
        <v>136</v>
      </c>
      <c r="AU146" s="187" t="s">
        <v>76</v>
      </c>
      <c r="AV146" s="11" t="s">
        <v>76</v>
      </c>
      <c r="AW146" s="11" t="s">
        <v>31</v>
      </c>
      <c r="AX146" s="11" t="s">
        <v>67</v>
      </c>
      <c r="AY146" s="187" t="s">
        <v>127</v>
      </c>
    </row>
    <row r="147" spans="2:51" s="12" customFormat="1" ht="13.5">
      <c r="B147" s="194"/>
      <c r="D147" s="195" t="s">
        <v>136</v>
      </c>
      <c r="E147" s="196" t="s">
        <v>5</v>
      </c>
      <c r="F147" s="197" t="s">
        <v>138</v>
      </c>
      <c r="H147" s="198">
        <v>41.76</v>
      </c>
      <c r="I147" s="199"/>
      <c r="L147" s="194"/>
      <c r="M147" s="200"/>
      <c r="N147" s="201"/>
      <c r="O147" s="201"/>
      <c r="P147" s="201"/>
      <c r="Q147" s="201"/>
      <c r="R147" s="201"/>
      <c r="S147" s="201"/>
      <c r="T147" s="202"/>
      <c r="AT147" s="203" t="s">
        <v>136</v>
      </c>
      <c r="AU147" s="203" t="s">
        <v>76</v>
      </c>
      <c r="AV147" s="12" t="s">
        <v>82</v>
      </c>
      <c r="AW147" s="12" t="s">
        <v>31</v>
      </c>
      <c r="AX147" s="12" t="s">
        <v>72</v>
      </c>
      <c r="AY147" s="203" t="s">
        <v>127</v>
      </c>
    </row>
    <row r="148" spans="2:65" s="1" customFormat="1" ht="31.5" customHeight="1">
      <c r="B148" s="172"/>
      <c r="C148" s="173" t="s">
        <v>225</v>
      </c>
      <c r="D148" s="173" t="s">
        <v>130</v>
      </c>
      <c r="E148" s="174" t="s">
        <v>210</v>
      </c>
      <c r="F148" s="175" t="s">
        <v>211</v>
      </c>
      <c r="G148" s="176" t="s">
        <v>133</v>
      </c>
      <c r="H148" s="177">
        <v>61.2</v>
      </c>
      <c r="I148" s="178"/>
      <c r="J148" s="179">
        <f>ROUND(I148*H148,2)</f>
        <v>0</v>
      </c>
      <c r="K148" s="175" t="s">
        <v>134</v>
      </c>
      <c r="L148" s="39"/>
      <c r="M148" s="180" t="s">
        <v>5</v>
      </c>
      <c r="N148" s="181" t="s">
        <v>38</v>
      </c>
      <c r="O148" s="40"/>
      <c r="P148" s="182">
        <f>O148*H148</f>
        <v>0</v>
      </c>
      <c r="Q148" s="182">
        <v>0</v>
      </c>
      <c r="R148" s="182">
        <f>Q148*H148</f>
        <v>0</v>
      </c>
      <c r="S148" s="182">
        <v>0</v>
      </c>
      <c r="T148" s="183">
        <f>S148*H148</f>
        <v>0</v>
      </c>
      <c r="AR148" s="23" t="s">
        <v>82</v>
      </c>
      <c r="AT148" s="23" t="s">
        <v>130</v>
      </c>
      <c r="AU148" s="23" t="s">
        <v>76</v>
      </c>
      <c r="AY148" s="23" t="s">
        <v>127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23" t="s">
        <v>72</v>
      </c>
      <c r="BK148" s="184">
        <f>ROUND(I148*H148,2)</f>
        <v>0</v>
      </c>
      <c r="BL148" s="23" t="s">
        <v>82</v>
      </c>
      <c r="BM148" s="23" t="s">
        <v>578</v>
      </c>
    </row>
    <row r="149" spans="2:51" s="13" customFormat="1" ht="13.5">
      <c r="B149" s="217"/>
      <c r="D149" s="186" t="s">
        <v>136</v>
      </c>
      <c r="E149" s="218" t="s">
        <v>5</v>
      </c>
      <c r="F149" s="219" t="s">
        <v>579</v>
      </c>
      <c r="H149" s="220" t="s">
        <v>5</v>
      </c>
      <c r="I149" s="221"/>
      <c r="L149" s="217"/>
      <c r="M149" s="222"/>
      <c r="N149" s="223"/>
      <c r="O149" s="223"/>
      <c r="P149" s="223"/>
      <c r="Q149" s="223"/>
      <c r="R149" s="223"/>
      <c r="S149" s="223"/>
      <c r="T149" s="224"/>
      <c r="AT149" s="220" t="s">
        <v>136</v>
      </c>
      <c r="AU149" s="220" t="s">
        <v>76</v>
      </c>
      <c r="AV149" s="13" t="s">
        <v>72</v>
      </c>
      <c r="AW149" s="13" t="s">
        <v>31</v>
      </c>
      <c r="AX149" s="13" t="s">
        <v>67</v>
      </c>
      <c r="AY149" s="220" t="s">
        <v>127</v>
      </c>
    </row>
    <row r="150" spans="2:51" s="11" customFormat="1" ht="13.5">
      <c r="B150" s="185"/>
      <c r="D150" s="186" t="s">
        <v>136</v>
      </c>
      <c r="E150" s="187" t="s">
        <v>5</v>
      </c>
      <c r="F150" s="188" t="s">
        <v>580</v>
      </c>
      <c r="H150" s="189">
        <v>16.2</v>
      </c>
      <c r="I150" s="190"/>
      <c r="L150" s="185"/>
      <c r="M150" s="191"/>
      <c r="N150" s="192"/>
      <c r="O150" s="192"/>
      <c r="P150" s="192"/>
      <c r="Q150" s="192"/>
      <c r="R150" s="192"/>
      <c r="S150" s="192"/>
      <c r="T150" s="193"/>
      <c r="AT150" s="187" t="s">
        <v>136</v>
      </c>
      <c r="AU150" s="187" t="s">
        <v>76</v>
      </c>
      <c r="AV150" s="11" t="s">
        <v>76</v>
      </c>
      <c r="AW150" s="11" t="s">
        <v>31</v>
      </c>
      <c r="AX150" s="11" t="s">
        <v>67</v>
      </c>
      <c r="AY150" s="187" t="s">
        <v>127</v>
      </c>
    </row>
    <row r="151" spans="2:51" s="11" customFormat="1" ht="13.5">
      <c r="B151" s="185"/>
      <c r="D151" s="186" t="s">
        <v>136</v>
      </c>
      <c r="E151" s="187" t="s">
        <v>5</v>
      </c>
      <c r="F151" s="188" t="s">
        <v>581</v>
      </c>
      <c r="H151" s="189">
        <v>36</v>
      </c>
      <c r="I151" s="190"/>
      <c r="L151" s="185"/>
      <c r="M151" s="191"/>
      <c r="N151" s="192"/>
      <c r="O151" s="192"/>
      <c r="P151" s="192"/>
      <c r="Q151" s="192"/>
      <c r="R151" s="192"/>
      <c r="S151" s="192"/>
      <c r="T151" s="193"/>
      <c r="AT151" s="187" t="s">
        <v>136</v>
      </c>
      <c r="AU151" s="187" t="s">
        <v>76</v>
      </c>
      <c r="AV151" s="11" t="s">
        <v>76</v>
      </c>
      <c r="AW151" s="11" t="s">
        <v>31</v>
      </c>
      <c r="AX151" s="11" t="s">
        <v>67</v>
      </c>
      <c r="AY151" s="187" t="s">
        <v>127</v>
      </c>
    </row>
    <row r="152" spans="2:51" s="13" customFormat="1" ht="13.5">
      <c r="B152" s="217"/>
      <c r="D152" s="186" t="s">
        <v>136</v>
      </c>
      <c r="E152" s="218" t="s">
        <v>5</v>
      </c>
      <c r="F152" s="219" t="s">
        <v>582</v>
      </c>
      <c r="H152" s="220" t="s">
        <v>5</v>
      </c>
      <c r="I152" s="221"/>
      <c r="L152" s="217"/>
      <c r="M152" s="222"/>
      <c r="N152" s="223"/>
      <c r="O152" s="223"/>
      <c r="P152" s="223"/>
      <c r="Q152" s="223"/>
      <c r="R152" s="223"/>
      <c r="S152" s="223"/>
      <c r="T152" s="224"/>
      <c r="AT152" s="220" t="s">
        <v>136</v>
      </c>
      <c r="AU152" s="220" t="s">
        <v>76</v>
      </c>
      <c r="AV152" s="13" t="s">
        <v>72</v>
      </c>
      <c r="AW152" s="13" t="s">
        <v>31</v>
      </c>
      <c r="AX152" s="13" t="s">
        <v>67</v>
      </c>
      <c r="AY152" s="220" t="s">
        <v>127</v>
      </c>
    </row>
    <row r="153" spans="2:51" s="11" customFormat="1" ht="13.5">
      <c r="B153" s="185"/>
      <c r="D153" s="186" t="s">
        <v>136</v>
      </c>
      <c r="E153" s="187" t="s">
        <v>5</v>
      </c>
      <c r="F153" s="188" t="s">
        <v>583</v>
      </c>
      <c r="H153" s="189">
        <v>9</v>
      </c>
      <c r="I153" s="190"/>
      <c r="L153" s="185"/>
      <c r="M153" s="191"/>
      <c r="N153" s="192"/>
      <c r="O153" s="192"/>
      <c r="P153" s="192"/>
      <c r="Q153" s="192"/>
      <c r="R153" s="192"/>
      <c r="S153" s="192"/>
      <c r="T153" s="193"/>
      <c r="AT153" s="187" t="s">
        <v>136</v>
      </c>
      <c r="AU153" s="187" t="s">
        <v>76</v>
      </c>
      <c r="AV153" s="11" t="s">
        <v>76</v>
      </c>
      <c r="AW153" s="11" t="s">
        <v>31</v>
      </c>
      <c r="AX153" s="11" t="s">
        <v>67</v>
      </c>
      <c r="AY153" s="187" t="s">
        <v>127</v>
      </c>
    </row>
    <row r="154" spans="2:51" s="12" customFormat="1" ht="13.5">
      <c r="B154" s="194"/>
      <c r="D154" s="195" t="s">
        <v>136</v>
      </c>
      <c r="E154" s="196" t="s">
        <v>5</v>
      </c>
      <c r="F154" s="197" t="s">
        <v>138</v>
      </c>
      <c r="H154" s="198">
        <v>61.2</v>
      </c>
      <c r="I154" s="199"/>
      <c r="L154" s="194"/>
      <c r="M154" s="200"/>
      <c r="N154" s="201"/>
      <c r="O154" s="201"/>
      <c r="P154" s="201"/>
      <c r="Q154" s="201"/>
      <c r="R154" s="201"/>
      <c r="S154" s="201"/>
      <c r="T154" s="202"/>
      <c r="AT154" s="203" t="s">
        <v>136</v>
      </c>
      <c r="AU154" s="203" t="s">
        <v>76</v>
      </c>
      <c r="AV154" s="12" t="s">
        <v>82</v>
      </c>
      <c r="AW154" s="12" t="s">
        <v>31</v>
      </c>
      <c r="AX154" s="12" t="s">
        <v>72</v>
      </c>
      <c r="AY154" s="203" t="s">
        <v>127</v>
      </c>
    </row>
    <row r="155" spans="2:65" s="1" customFormat="1" ht="31.5" customHeight="1">
      <c r="B155" s="172"/>
      <c r="C155" s="173" t="s">
        <v>230</v>
      </c>
      <c r="D155" s="173" t="s">
        <v>130</v>
      </c>
      <c r="E155" s="174" t="s">
        <v>584</v>
      </c>
      <c r="F155" s="175" t="s">
        <v>585</v>
      </c>
      <c r="G155" s="176" t="s">
        <v>163</v>
      </c>
      <c r="H155" s="177">
        <v>128.4</v>
      </c>
      <c r="I155" s="178"/>
      <c r="J155" s="179">
        <f>ROUND(I155*H155,2)</f>
        <v>0</v>
      </c>
      <c r="K155" s="175" t="s">
        <v>134</v>
      </c>
      <c r="L155" s="39"/>
      <c r="M155" s="180" t="s">
        <v>5</v>
      </c>
      <c r="N155" s="181" t="s">
        <v>38</v>
      </c>
      <c r="O155" s="40"/>
      <c r="P155" s="182">
        <f>O155*H155</f>
        <v>0</v>
      </c>
      <c r="Q155" s="182">
        <v>0.00084</v>
      </c>
      <c r="R155" s="182">
        <f>Q155*H155</f>
        <v>0.10785600000000001</v>
      </c>
      <c r="S155" s="182">
        <v>0</v>
      </c>
      <c r="T155" s="183">
        <f>S155*H155</f>
        <v>0</v>
      </c>
      <c r="AR155" s="23" t="s">
        <v>82</v>
      </c>
      <c r="AT155" s="23" t="s">
        <v>130</v>
      </c>
      <c r="AU155" s="23" t="s">
        <v>76</v>
      </c>
      <c r="AY155" s="23" t="s">
        <v>127</v>
      </c>
      <c r="BE155" s="184">
        <f>IF(N155="základní",J155,0)</f>
        <v>0</v>
      </c>
      <c r="BF155" s="184">
        <f>IF(N155="snížená",J155,0)</f>
        <v>0</v>
      </c>
      <c r="BG155" s="184">
        <f>IF(N155="zákl. přenesená",J155,0)</f>
        <v>0</v>
      </c>
      <c r="BH155" s="184">
        <f>IF(N155="sníž. přenesená",J155,0)</f>
        <v>0</v>
      </c>
      <c r="BI155" s="184">
        <f>IF(N155="nulová",J155,0)</f>
        <v>0</v>
      </c>
      <c r="BJ155" s="23" t="s">
        <v>72</v>
      </c>
      <c r="BK155" s="184">
        <f>ROUND(I155*H155,2)</f>
        <v>0</v>
      </c>
      <c r="BL155" s="23" t="s">
        <v>82</v>
      </c>
      <c r="BM155" s="23" t="s">
        <v>586</v>
      </c>
    </row>
    <row r="156" spans="2:51" s="11" customFormat="1" ht="13.5">
      <c r="B156" s="185"/>
      <c r="D156" s="186" t="s">
        <v>136</v>
      </c>
      <c r="E156" s="187" t="s">
        <v>5</v>
      </c>
      <c r="F156" s="188" t="s">
        <v>587</v>
      </c>
      <c r="H156" s="189">
        <v>32.4</v>
      </c>
      <c r="I156" s="190"/>
      <c r="L156" s="185"/>
      <c r="M156" s="191"/>
      <c r="N156" s="192"/>
      <c r="O156" s="192"/>
      <c r="P156" s="192"/>
      <c r="Q156" s="192"/>
      <c r="R156" s="192"/>
      <c r="S156" s="192"/>
      <c r="T156" s="193"/>
      <c r="AT156" s="187" t="s">
        <v>136</v>
      </c>
      <c r="AU156" s="187" t="s">
        <v>76</v>
      </c>
      <c r="AV156" s="11" t="s">
        <v>76</v>
      </c>
      <c r="AW156" s="11" t="s">
        <v>31</v>
      </c>
      <c r="AX156" s="11" t="s">
        <v>67</v>
      </c>
      <c r="AY156" s="187" t="s">
        <v>127</v>
      </c>
    </row>
    <row r="157" spans="2:51" s="11" customFormat="1" ht="13.5">
      <c r="B157" s="185"/>
      <c r="D157" s="186" t="s">
        <v>136</v>
      </c>
      <c r="E157" s="187" t="s">
        <v>5</v>
      </c>
      <c r="F157" s="188" t="s">
        <v>588</v>
      </c>
      <c r="H157" s="189">
        <v>72</v>
      </c>
      <c r="I157" s="190"/>
      <c r="L157" s="185"/>
      <c r="M157" s="191"/>
      <c r="N157" s="192"/>
      <c r="O157" s="192"/>
      <c r="P157" s="192"/>
      <c r="Q157" s="192"/>
      <c r="R157" s="192"/>
      <c r="S157" s="192"/>
      <c r="T157" s="193"/>
      <c r="AT157" s="187" t="s">
        <v>136</v>
      </c>
      <c r="AU157" s="187" t="s">
        <v>76</v>
      </c>
      <c r="AV157" s="11" t="s">
        <v>76</v>
      </c>
      <c r="AW157" s="11" t="s">
        <v>31</v>
      </c>
      <c r="AX157" s="11" t="s">
        <v>67</v>
      </c>
      <c r="AY157" s="187" t="s">
        <v>127</v>
      </c>
    </row>
    <row r="158" spans="2:51" s="11" customFormat="1" ht="13.5">
      <c r="B158" s="185"/>
      <c r="D158" s="186" t="s">
        <v>136</v>
      </c>
      <c r="E158" s="187" t="s">
        <v>5</v>
      </c>
      <c r="F158" s="188" t="s">
        <v>589</v>
      </c>
      <c r="H158" s="189">
        <v>24</v>
      </c>
      <c r="I158" s="190"/>
      <c r="L158" s="185"/>
      <c r="M158" s="191"/>
      <c r="N158" s="192"/>
      <c r="O158" s="192"/>
      <c r="P158" s="192"/>
      <c r="Q158" s="192"/>
      <c r="R158" s="192"/>
      <c r="S158" s="192"/>
      <c r="T158" s="193"/>
      <c r="AT158" s="187" t="s">
        <v>136</v>
      </c>
      <c r="AU158" s="187" t="s">
        <v>76</v>
      </c>
      <c r="AV158" s="11" t="s">
        <v>76</v>
      </c>
      <c r="AW158" s="11" t="s">
        <v>31</v>
      </c>
      <c r="AX158" s="11" t="s">
        <v>67</v>
      </c>
      <c r="AY158" s="187" t="s">
        <v>127</v>
      </c>
    </row>
    <row r="159" spans="2:51" s="12" customFormat="1" ht="13.5">
      <c r="B159" s="194"/>
      <c r="D159" s="195" t="s">
        <v>136</v>
      </c>
      <c r="E159" s="196" t="s">
        <v>5</v>
      </c>
      <c r="F159" s="197" t="s">
        <v>138</v>
      </c>
      <c r="H159" s="198">
        <v>128.4</v>
      </c>
      <c r="I159" s="199"/>
      <c r="L159" s="194"/>
      <c r="M159" s="200"/>
      <c r="N159" s="201"/>
      <c r="O159" s="201"/>
      <c r="P159" s="201"/>
      <c r="Q159" s="201"/>
      <c r="R159" s="201"/>
      <c r="S159" s="201"/>
      <c r="T159" s="202"/>
      <c r="AT159" s="203" t="s">
        <v>136</v>
      </c>
      <c r="AU159" s="203" t="s">
        <v>76</v>
      </c>
      <c r="AV159" s="12" t="s">
        <v>82</v>
      </c>
      <c r="AW159" s="12" t="s">
        <v>31</v>
      </c>
      <c r="AX159" s="12" t="s">
        <v>72</v>
      </c>
      <c r="AY159" s="203" t="s">
        <v>127</v>
      </c>
    </row>
    <row r="160" spans="2:65" s="1" customFormat="1" ht="31.5" customHeight="1">
      <c r="B160" s="172"/>
      <c r="C160" s="173" t="s">
        <v>10</v>
      </c>
      <c r="D160" s="173" t="s">
        <v>130</v>
      </c>
      <c r="E160" s="174" t="s">
        <v>590</v>
      </c>
      <c r="F160" s="175" t="s">
        <v>591</v>
      </c>
      <c r="G160" s="176" t="s">
        <v>163</v>
      </c>
      <c r="H160" s="177">
        <v>128.4</v>
      </c>
      <c r="I160" s="178"/>
      <c r="J160" s="179">
        <f>ROUND(I160*H160,2)</f>
        <v>0</v>
      </c>
      <c r="K160" s="175" t="s">
        <v>134</v>
      </c>
      <c r="L160" s="39"/>
      <c r="M160" s="180" t="s">
        <v>5</v>
      </c>
      <c r="N160" s="181" t="s">
        <v>38</v>
      </c>
      <c r="O160" s="40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AR160" s="23" t="s">
        <v>82</v>
      </c>
      <c r="AT160" s="23" t="s">
        <v>130</v>
      </c>
      <c r="AU160" s="23" t="s">
        <v>76</v>
      </c>
      <c r="AY160" s="23" t="s">
        <v>127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23" t="s">
        <v>72</v>
      </c>
      <c r="BK160" s="184">
        <f>ROUND(I160*H160,2)</f>
        <v>0</v>
      </c>
      <c r="BL160" s="23" t="s">
        <v>82</v>
      </c>
      <c r="BM160" s="23" t="s">
        <v>592</v>
      </c>
    </row>
    <row r="161" spans="2:65" s="1" customFormat="1" ht="44.25" customHeight="1">
      <c r="B161" s="172"/>
      <c r="C161" s="173" t="s">
        <v>235</v>
      </c>
      <c r="D161" s="173" t="s">
        <v>130</v>
      </c>
      <c r="E161" s="174" t="s">
        <v>593</v>
      </c>
      <c r="F161" s="175" t="s">
        <v>594</v>
      </c>
      <c r="G161" s="176" t="s">
        <v>133</v>
      </c>
      <c r="H161" s="177">
        <v>61.2</v>
      </c>
      <c r="I161" s="178"/>
      <c r="J161" s="179">
        <f>ROUND(I161*H161,2)</f>
        <v>0</v>
      </c>
      <c r="K161" s="175" t="s">
        <v>134</v>
      </c>
      <c r="L161" s="39"/>
      <c r="M161" s="180" t="s">
        <v>5</v>
      </c>
      <c r="N161" s="181" t="s">
        <v>38</v>
      </c>
      <c r="O161" s="40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AR161" s="23" t="s">
        <v>82</v>
      </c>
      <c r="AT161" s="23" t="s">
        <v>130</v>
      </c>
      <c r="AU161" s="23" t="s">
        <v>76</v>
      </c>
      <c r="AY161" s="23" t="s">
        <v>127</v>
      </c>
      <c r="BE161" s="184">
        <f>IF(N161="základní",J161,0)</f>
        <v>0</v>
      </c>
      <c r="BF161" s="184">
        <f>IF(N161="snížená",J161,0)</f>
        <v>0</v>
      </c>
      <c r="BG161" s="184">
        <f>IF(N161="zákl. přenesená",J161,0)</f>
        <v>0</v>
      </c>
      <c r="BH161" s="184">
        <f>IF(N161="sníž. přenesená",J161,0)</f>
        <v>0</v>
      </c>
      <c r="BI161" s="184">
        <f>IF(N161="nulová",J161,0)</f>
        <v>0</v>
      </c>
      <c r="BJ161" s="23" t="s">
        <v>72</v>
      </c>
      <c r="BK161" s="184">
        <f>ROUND(I161*H161,2)</f>
        <v>0</v>
      </c>
      <c r="BL161" s="23" t="s">
        <v>82</v>
      </c>
      <c r="BM161" s="23" t="s">
        <v>595</v>
      </c>
    </row>
    <row r="162" spans="2:65" s="1" customFormat="1" ht="44.25" customHeight="1">
      <c r="B162" s="172"/>
      <c r="C162" s="173" t="s">
        <v>238</v>
      </c>
      <c r="D162" s="173" t="s">
        <v>130</v>
      </c>
      <c r="E162" s="174" t="s">
        <v>217</v>
      </c>
      <c r="F162" s="175" t="s">
        <v>218</v>
      </c>
      <c r="G162" s="176" t="s">
        <v>133</v>
      </c>
      <c r="H162" s="177">
        <v>23</v>
      </c>
      <c r="I162" s="178"/>
      <c r="J162" s="179">
        <f>ROUND(I162*H162,2)</f>
        <v>0</v>
      </c>
      <c r="K162" s="175" t="s">
        <v>134</v>
      </c>
      <c r="L162" s="39"/>
      <c r="M162" s="180" t="s">
        <v>5</v>
      </c>
      <c r="N162" s="181" t="s">
        <v>38</v>
      </c>
      <c r="O162" s="40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AR162" s="23" t="s">
        <v>82</v>
      </c>
      <c r="AT162" s="23" t="s">
        <v>130</v>
      </c>
      <c r="AU162" s="23" t="s">
        <v>76</v>
      </c>
      <c r="AY162" s="23" t="s">
        <v>127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23" t="s">
        <v>72</v>
      </c>
      <c r="BK162" s="184">
        <f>ROUND(I162*H162,2)</f>
        <v>0</v>
      </c>
      <c r="BL162" s="23" t="s">
        <v>82</v>
      </c>
      <c r="BM162" s="23" t="s">
        <v>596</v>
      </c>
    </row>
    <row r="163" spans="2:51" s="13" customFormat="1" ht="13.5">
      <c r="B163" s="217"/>
      <c r="D163" s="186" t="s">
        <v>136</v>
      </c>
      <c r="E163" s="218" t="s">
        <v>5</v>
      </c>
      <c r="F163" s="219" t="s">
        <v>597</v>
      </c>
      <c r="H163" s="220" t="s">
        <v>5</v>
      </c>
      <c r="I163" s="221"/>
      <c r="L163" s="217"/>
      <c r="M163" s="222"/>
      <c r="N163" s="223"/>
      <c r="O163" s="223"/>
      <c r="P163" s="223"/>
      <c r="Q163" s="223"/>
      <c r="R163" s="223"/>
      <c r="S163" s="223"/>
      <c r="T163" s="224"/>
      <c r="AT163" s="220" t="s">
        <v>136</v>
      </c>
      <c r="AU163" s="220" t="s">
        <v>76</v>
      </c>
      <c r="AV163" s="13" t="s">
        <v>72</v>
      </c>
      <c r="AW163" s="13" t="s">
        <v>31</v>
      </c>
      <c r="AX163" s="13" t="s">
        <v>67</v>
      </c>
      <c r="AY163" s="220" t="s">
        <v>127</v>
      </c>
    </row>
    <row r="164" spans="2:51" s="11" customFormat="1" ht="13.5">
      <c r="B164" s="185"/>
      <c r="D164" s="186" t="s">
        <v>136</v>
      </c>
      <c r="E164" s="187" t="s">
        <v>5</v>
      </c>
      <c r="F164" s="188" t="s">
        <v>598</v>
      </c>
      <c r="H164" s="189">
        <v>23</v>
      </c>
      <c r="I164" s="190"/>
      <c r="L164" s="185"/>
      <c r="M164" s="191"/>
      <c r="N164" s="192"/>
      <c r="O164" s="192"/>
      <c r="P164" s="192"/>
      <c r="Q164" s="192"/>
      <c r="R164" s="192"/>
      <c r="S164" s="192"/>
      <c r="T164" s="193"/>
      <c r="AT164" s="187" t="s">
        <v>136</v>
      </c>
      <c r="AU164" s="187" t="s">
        <v>76</v>
      </c>
      <c r="AV164" s="11" t="s">
        <v>76</v>
      </c>
      <c r="AW164" s="11" t="s">
        <v>31</v>
      </c>
      <c r="AX164" s="11" t="s">
        <v>67</v>
      </c>
      <c r="AY164" s="187" t="s">
        <v>127</v>
      </c>
    </row>
    <row r="165" spans="2:51" s="12" customFormat="1" ht="13.5">
      <c r="B165" s="194"/>
      <c r="D165" s="195" t="s">
        <v>136</v>
      </c>
      <c r="E165" s="196" t="s">
        <v>5</v>
      </c>
      <c r="F165" s="197" t="s">
        <v>138</v>
      </c>
      <c r="H165" s="198">
        <v>23</v>
      </c>
      <c r="I165" s="199"/>
      <c r="L165" s="194"/>
      <c r="M165" s="200"/>
      <c r="N165" s="201"/>
      <c r="O165" s="201"/>
      <c r="P165" s="201"/>
      <c r="Q165" s="201"/>
      <c r="R165" s="201"/>
      <c r="S165" s="201"/>
      <c r="T165" s="202"/>
      <c r="AT165" s="203" t="s">
        <v>136</v>
      </c>
      <c r="AU165" s="203" t="s">
        <v>76</v>
      </c>
      <c r="AV165" s="12" t="s">
        <v>82</v>
      </c>
      <c r="AW165" s="12" t="s">
        <v>31</v>
      </c>
      <c r="AX165" s="12" t="s">
        <v>72</v>
      </c>
      <c r="AY165" s="203" t="s">
        <v>127</v>
      </c>
    </row>
    <row r="166" spans="2:65" s="1" customFormat="1" ht="44.25" customHeight="1">
      <c r="B166" s="172"/>
      <c r="C166" s="173" t="s">
        <v>244</v>
      </c>
      <c r="D166" s="173" t="s">
        <v>130</v>
      </c>
      <c r="E166" s="174" t="s">
        <v>226</v>
      </c>
      <c r="F166" s="175" t="s">
        <v>227</v>
      </c>
      <c r="G166" s="176" t="s">
        <v>133</v>
      </c>
      <c r="H166" s="177">
        <v>76</v>
      </c>
      <c r="I166" s="178"/>
      <c r="J166" s="179">
        <f>ROUND(I166*H166,2)</f>
        <v>0</v>
      </c>
      <c r="K166" s="175" t="s">
        <v>134</v>
      </c>
      <c r="L166" s="39"/>
      <c r="M166" s="180" t="s">
        <v>5</v>
      </c>
      <c r="N166" s="181" t="s">
        <v>38</v>
      </c>
      <c r="O166" s="40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AR166" s="23" t="s">
        <v>82</v>
      </c>
      <c r="AT166" s="23" t="s">
        <v>130</v>
      </c>
      <c r="AU166" s="23" t="s">
        <v>76</v>
      </c>
      <c r="AY166" s="23" t="s">
        <v>127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23" t="s">
        <v>72</v>
      </c>
      <c r="BK166" s="184">
        <f>ROUND(I166*H166,2)</f>
        <v>0</v>
      </c>
      <c r="BL166" s="23" t="s">
        <v>82</v>
      </c>
      <c r="BM166" s="23" t="s">
        <v>599</v>
      </c>
    </row>
    <row r="167" spans="2:51" s="13" customFormat="1" ht="13.5">
      <c r="B167" s="217"/>
      <c r="D167" s="186" t="s">
        <v>136</v>
      </c>
      <c r="E167" s="218" t="s">
        <v>5</v>
      </c>
      <c r="F167" s="219" t="s">
        <v>600</v>
      </c>
      <c r="H167" s="220" t="s">
        <v>5</v>
      </c>
      <c r="I167" s="221"/>
      <c r="L167" s="217"/>
      <c r="M167" s="222"/>
      <c r="N167" s="223"/>
      <c r="O167" s="223"/>
      <c r="P167" s="223"/>
      <c r="Q167" s="223"/>
      <c r="R167" s="223"/>
      <c r="S167" s="223"/>
      <c r="T167" s="224"/>
      <c r="AT167" s="220" t="s">
        <v>136</v>
      </c>
      <c r="AU167" s="220" t="s">
        <v>76</v>
      </c>
      <c r="AV167" s="13" t="s">
        <v>72</v>
      </c>
      <c r="AW167" s="13" t="s">
        <v>31</v>
      </c>
      <c r="AX167" s="13" t="s">
        <v>67</v>
      </c>
      <c r="AY167" s="220" t="s">
        <v>127</v>
      </c>
    </row>
    <row r="168" spans="2:51" s="11" customFormat="1" ht="13.5">
      <c r="B168" s="185"/>
      <c r="D168" s="186" t="s">
        <v>136</v>
      </c>
      <c r="E168" s="187" t="s">
        <v>5</v>
      </c>
      <c r="F168" s="188" t="s">
        <v>566</v>
      </c>
      <c r="H168" s="189">
        <v>76</v>
      </c>
      <c r="I168" s="190"/>
      <c r="L168" s="185"/>
      <c r="M168" s="191"/>
      <c r="N168" s="192"/>
      <c r="O168" s="192"/>
      <c r="P168" s="192"/>
      <c r="Q168" s="192"/>
      <c r="R168" s="192"/>
      <c r="S168" s="192"/>
      <c r="T168" s="193"/>
      <c r="AT168" s="187" t="s">
        <v>136</v>
      </c>
      <c r="AU168" s="187" t="s">
        <v>76</v>
      </c>
      <c r="AV168" s="11" t="s">
        <v>76</v>
      </c>
      <c r="AW168" s="11" t="s">
        <v>31</v>
      </c>
      <c r="AX168" s="11" t="s">
        <v>67</v>
      </c>
      <c r="AY168" s="187" t="s">
        <v>127</v>
      </c>
    </row>
    <row r="169" spans="2:51" s="12" customFormat="1" ht="13.5">
      <c r="B169" s="194"/>
      <c r="D169" s="195" t="s">
        <v>136</v>
      </c>
      <c r="E169" s="196" t="s">
        <v>5</v>
      </c>
      <c r="F169" s="197" t="s">
        <v>138</v>
      </c>
      <c r="H169" s="198">
        <v>76</v>
      </c>
      <c r="I169" s="199"/>
      <c r="L169" s="194"/>
      <c r="M169" s="200"/>
      <c r="N169" s="201"/>
      <c r="O169" s="201"/>
      <c r="P169" s="201"/>
      <c r="Q169" s="201"/>
      <c r="R169" s="201"/>
      <c r="S169" s="201"/>
      <c r="T169" s="202"/>
      <c r="AT169" s="203" t="s">
        <v>136</v>
      </c>
      <c r="AU169" s="203" t="s">
        <v>76</v>
      </c>
      <c r="AV169" s="12" t="s">
        <v>82</v>
      </c>
      <c r="AW169" s="12" t="s">
        <v>31</v>
      </c>
      <c r="AX169" s="12" t="s">
        <v>72</v>
      </c>
      <c r="AY169" s="203" t="s">
        <v>127</v>
      </c>
    </row>
    <row r="170" spans="2:65" s="1" customFormat="1" ht="44.25" customHeight="1">
      <c r="B170" s="172"/>
      <c r="C170" s="173" t="s">
        <v>247</v>
      </c>
      <c r="D170" s="173" t="s">
        <v>130</v>
      </c>
      <c r="E170" s="174" t="s">
        <v>139</v>
      </c>
      <c r="F170" s="175" t="s">
        <v>140</v>
      </c>
      <c r="G170" s="176" t="s">
        <v>133</v>
      </c>
      <c r="H170" s="177">
        <v>495.36</v>
      </c>
      <c r="I170" s="178"/>
      <c r="J170" s="179">
        <f>ROUND(I170*H170,2)</f>
        <v>0</v>
      </c>
      <c r="K170" s="175" t="s">
        <v>134</v>
      </c>
      <c r="L170" s="39"/>
      <c r="M170" s="180" t="s">
        <v>5</v>
      </c>
      <c r="N170" s="181" t="s">
        <v>38</v>
      </c>
      <c r="O170" s="40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AR170" s="23" t="s">
        <v>82</v>
      </c>
      <c r="AT170" s="23" t="s">
        <v>130</v>
      </c>
      <c r="AU170" s="23" t="s">
        <v>76</v>
      </c>
      <c r="AY170" s="23" t="s">
        <v>127</v>
      </c>
      <c r="BE170" s="184">
        <f>IF(N170="základní",J170,0)</f>
        <v>0</v>
      </c>
      <c r="BF170" s="184">
        <f>IF(N170="snížená",J170,0)</f>
        <v>0</v>
      </c>
      <c r="BG170" s="184">
        <f>IF(N170="zákl. přenesená",J170,0)</f>
        <v>0</v>
      </c>
      <c r="BH170" s="184">
        <f>IF(N170="sníž. přenesená",J170,0)</f>
        <v>0</v>
      </c>
      <c r="BI170" s="184">
        <f>IF(N170="nulová",J170,0)</f>
        <v>0</v>
      </c>
      <c r="BJ170" s="23" t="s">
        <v>72</v>
      </c>
      <c r="BK170" s="184">
        <f>ROUND(I170*H170,2)</f>
        <v>0</v>
      </c>
      <c r="BL170" s="23" t="s">
        <v>82</v>
      </c>
      <c r="BM170" s="23" t="s">
        <v>601</v>
      </c>
    </row>
    <row r="171" spans="2:51" s="13" customFormat="1" ht="13.5">
      <c r="B171" s="217"/>
      <c r="D171" s="186" t="s">
        <v>136</v>
      </c>
      <c r="E171" s="218" t="s">
        <v>5</v>
      </c>
      <c r="F171" s="219" t="s">
        <v>232</v>
      </c>
      <c r="H171" s="220" t="s">
        <v>5</v>
      </c>
      <c r="I171" s="221"/>
      <c r="L171" s="217"/>
      <c r="M171" s="222"/>
      <c r="N171" s="223"/>
      <c r="O171" s="223"/>
      <c r="P171" s="223"/>
      <c r="Q171" s="223"/>
      <c r="R171" s="223"/>
      <c r="S171" s="223"/>
      <c r="T171" s="224"/>
      <c r="AT171" s="220" t="s">
        <v>136</v>
      </c>
      <c r="AU171" s="220" t="s">
        <v>76</v>
      </c>
      <c r="AV171" s="13" t="s">
        <v>72</v>
      </c>
      <c r="AW171" s="13" t="s">
        <v>31</v>
      </c>
      <c r="AX171" s="13" t="s">
        <v>67</v>
      </c>
      <c r="AY171" s="220" t="s">
        <v>127</v>
      </c>
    </row>
    <row r="172" spans="2:51" s="11" customFormat="1" ht="13.5">
      <c r="B172" s="185"/>
      <c r="D172" s="186" t="s">
        <v>136</v>
      </c>
      <c r="E172" s="187" t="s">
        <v>5</v>
      </c>
      <c r="F172" s="188" t="s">
        <v>602</v>
      </c>
      <c r="H172" s="189">
        <v>495.36</v>
      </c>
      <c r="I172" s="190"/>
      <c r="L172" s="185"/>
      <c r="M172" s="191"/>
      <c r="N172" s="192"/>
      <c r="O172" s="192"/>
      <c r="P172" s="192"/>
      <c r="Q172" s="192"/>
      <c r="R172" s="192"/>
      <c r="S172" s="192"/>
      <c r="T172" s="193"/>
      <c r="AT172" s="187" t="s">
        <v>136</v>
      </c>
      <c r="AU172" s="187" t="s">
        <v>76</v>
      </c>
      <c r="AV172" s="11" t="s">
        <v>76</v>
      </c>
      <c r="AW172" s="11" t="s">
        <v>31</v>
      </c>
      <c r="AX172" s="11" t="s">
        <v>67</v>
      </c>
      <c r="AY172" s="187" t="s">
        <v>127</v>
      </c>
    </row>
    <row r="173" spans="2:51" s="12" customFormat="1" ht="13.5">
      <c r="B173" s="194"/>
      <c r="D173" s="195" t="s">
        <v>136</v>
      </c>
      <c r="E173" s="196" t="s">
        <v>5</v>
      </c>
      <c r="F173" s="197" t="s">
        <v>138</v>
      </c>
      <c r="H173" s="198">
        <v>495.36</v>
      </c>
      <c r="I173" s="199"/>
      <c r="L173" s="194"/>
      <c r="M173" s="200"/>
      <c r="N173" s="201"/>
      <c r="O173" s="201"/>
      <c r="P173" s="201"/>
      <c r="Q173" s="201"/>
      <c r="R173" s="201"/>
      <c r="S173" s="201"/>
      <c r="T173" s="202"/>
      <c r="AT173" s="203" t="s">
        <v>136</v>
      </c>
      <c r="AU173" s="203" t="s">
        <v>76</v>
      </c>
      <c r="AV173" s="12" t="s">
        <v>82</v>
      </c>
      <c r="AW173" s="12" t="s">
        <v>31</v>
      </c>
      <c r="AX173" s="12" t="s">
        <v>72</v>
      </c>
      <c r="AY173" s="203" t="s">
        <v>127</v>
      </c>
    </row>
    <row r="174" spans="2:65" s="1" customFormat="1" ht="44.25" customHeight="1">
      <c r="B174" s="172"/>
      <c r="C174" s="173" t="s">
        <v>251</v>
      </c>
      <c r="D174" s="173" t="s">
        <v>130</v>
      </c>
      <c r="E174" s="174" t="s">
        <v>603</v>
      </c>
      <c r="F174" s="175" t="s">
        <v>604</v>
      </c>
      <c r="G174" s="176" t="s">
        <v>133</v>
      </c>
      <c r="H174" s="177">
        <v>3</v>
      </c>
      <c r="I174" s="178"/>
      <c r="J174" s="179">
        <f>ROUND(I174*H174,2)</f>
        <v>0</v>
      </c>
      <c r="K174" s="175" t="s">
        <v>134</v>
      </c>
      <c r="L174" s="39"/>
      <c r="M174" s="180" t="s">
        <v>5</v>
      </c>
      <c r="N174" s="181" t="s">
        <v>38</v>
      </c>
      <c r="O174" s="40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AR174" s="23" t="s">
        <v>82</v>
      </c>
      <c r="AT174" s="23" t="s">
        <v>130</v>
      </c>
      <c r="AU174" s="23" t="s">
        <v>76</v>
      </c>
      <c r="AY174" s="23" t="s">
        <v>127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23" t="s">
        <v>72</v>
      </c>
      <c r="BK174" s="184">
        <f>ROUND(I174*H174,2)</f>
        <v>0</v>
      </c>
      <c r="BL174" s="23" t="s">
        <v>82</v>
      </c>
      <c r="BM174" s="23" t="s">
        <v>605</v>
      </c>
    </row>
    <row r="175" spans="2:65" s="1" customFormat="1" ht="22.5" customHeight="1">
      <c r="B175" s="172"/>
      <c r="C175" s="173" t="s">
        <v>257</v>
      </c>
      <c r="D175" s="173" t="s">
        <v>130</v>
      </c>
      <c r="E175" s="174" t="s">
        <v>152</v>
      </c>
      <c r="F175" s="175" t="s">
        <v>153</v>
      </c>
      <c r="G175" s="176" t="s">
        <v>133</v>
      </c>
      <c r="H175" s="177">
        <v>498.36</v>
      </c>
      <c r="I175" s="178"/>
      <c r="J175" s="179">
        <f>ROUND(I175*H175,2)</f>
        <v>0</v>
      </c>
      <c r="K175" s="175" t="s">
        <v>134</v>
      </c>
      <c r="L175" s="39"/>
      <c r="M175" s="180" t="s">
        <v>5</v>
      </c>
      <c r="N175" s="181" t="s">
        <v>38</v>
      </c>
      <c r="O175" s="40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AR175" s="23" t="s">
        <v>82</v>
      </c>
      <c r="AT175" s="23" t="s">
        <v>130</v>
      </c>
      <c r="AU175" s="23" t="s">
        <v>76</v>
      </c>
      <c r="AY175" s="23" t="s">
        <v>127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23" t="s">
        <v>72</v>
      </c>
      <c r="BK175" s="184">
        <f>ROUND(I175*H175,2)</f>
        <v>0</v>
      </c>
      <c r="BL175" s="23" t="s">
        <v>82</v>
      </c>
      <c r="BM175" s="23" t="s">
        <v>606</v>
      </c>
    </row>
    <row r="176" spans="2:51" s="11" customFormat="1" ht="13.5">
      <c r="B176" s="185"/>
      <c r="D176" s="186" t="s">
        <v>136</v>
      </c>
      <c r="E176" s="187" t="s">
        <v>5</v>
      </c>
      <c r="F176" s="188" t="s">
        <v>607</v>
      </c>
      <c r="H176" s="189">
        <v>498.36</v>
      </c>
      <c r="I176" s="190"/>
      <c r="L176" s="185"/>
      <c r="M176" s="191"/>
      <c r="N176" s="192"/>
      <c r="O176" s="192"/>
      <c r="P176" s="192"/>
      <c r="Q176" s="192"/>
      <c r="R176" s="192"/>
      <c r="S176" s="192"/>
      <c r="T176" s="193"/>
      <c r="AT176" s="187" t="s">
        <v>136</v>
      </c>
      <c r="AU176" s="187" t="s">
        <v>76</v>
      </c>
      <c r="AV176" s="11" t="s">
        <v>76</v>
      </c>
      <c r="AW176" s="11" t="s">
        <v>31</v>
      </c>
      <c r="AX176" s="11" t="s">
        <v>67</v>
      </c>
      <c r="AY176" s="187" t="s">
        <v>127</v>
      </c>
    </row>
    <row r="177" spans="2:51" s="12" customFormat="1" ht="13.5">
      <c r="B177" s="194"/>
      <c r="D177" s="195" t="s">
        <v>136</v>
      </c>
      <c r="E177" s="196" t="s">
        <v>5</v>
      </c>
      <c r="F177" s="197" t="s">
        <v>138</v>
      </c>
      <c r="H177" s="198">
        <v>498.36</v>
      </c>
      <c r="I177" s="199"/>
      <c r="L177" s="194"/>
      <c r="M177" s="200"/>
      <c r="N177" s="201"/>
      <c r="O177" s="201"/>
      <c r="P177" s="201"/>
      <c r="Q177" s="201"/>
      <c r="R177" s="201"/>
      <c r="S177" s="201"/>
      <c r="T177" s="202"/>
      <c r="AT177" s="203" t="s">
        <v>136</v>
      </c>
      <c r="AU177" s="203" t="s">
        <v>76</v>
      </c>
      <c r="AV177" s="12" t="s">
        <v>82</v>
      </c>
      <c r="AW177" s="12" t="s">
        <v>31</v>
      </c>
      <c r="AX177" s="12" t="s">
        <v>72</v>
      </c>
      <c r="AY177" s="203" t="s">
        <v>127</v>
      </c>
    </row>
    <row r="178" spans="2:65" s="1" customFormat="1" ht="22.5" customHeight="1">
      <c r="B178" s="172"/>
      <c r="C178" s="173" t="s">
        <v>261</v>
      </c>
      <c r="D178" s="173" t="s">
        <v>130</v>
      </c>
      <c r="E178" s="174" t="s">
        <v>156</v>
      </c>
      <c r="F178" s="175" t="s">
        <v>157</v>
      </c>
      <c r="G178" s="176" t="s">
        <v>148</v>
      </c>
      <c r="H178" s="177">
        <v>743.04</v>
      </c>
      <c r="I178" s="178"/>
      <c r="J178" s="179">
        <f>ROUND(I178*H178,2)</f>
        <v>0</v>
      </c>
      <c r="K178" s="175" t="s">
        <v>134</v>
      </c>
      <c r="L178" s="39"/>
      <c r="M178" s="180" t="s">
        <v>5</v>
      </c>
      <c r="N178" s="181" t="s">
        <v>38</v>
      </c>
      <c r="O178" s="40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AR178" s="23" t="s">
        <v>82</v>
      </c>
      <c r="AT178" s="23" t="s">
        <v>130</v>
      </c>
      <c r="AU178" s="23" t="s">
        <v>76</v>
      </c>
      <c r="AY178" s="23" t="s">
        <v>127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23" t="s">
        <v>72</v>
      </c>
      <c r="BK178" s="184">
        <f>ROUND(I178*H178,2)</f>
        <v>0</v>
      </c>
      <c r="BL178" s="23" t="s">
        <v>82</v>
      </c>
      <c r="BM178" s="23" t="s">
        <v>608</v>
      </c>
    </row>
    <row r="179" spans="2:51" s="11" customFormat="1" ht="13.5">
      <c r="B179" s="185"/>
      <c r="D179" s="186" t="s">
        <v>136</v>
      </c>
      <c r="E179" s="187" t="s">
        <v>5</v>
      </c>
      <c r="F179" s="188" t="s">
        <v>609</v>
      </c>
      <c r="H179" s="189">
        <v>743.04</v>
      </c>
      <c r="I179" s="190"/>
      <c r="L179" s="185"/>
      <c r="M179" s="191"/>
      <c r="N179" s="192"/>
      <c r="O179" s="192"/>
      <c r="P179" s="192"/>
      <c r="Q179" s="192"/>
      <c r="R179" s="192"/>
      <c r="S179" s="192"/>
      <c r="T179" s="193"/>
      <c r="AT179" s="187" t="s">
        <v>136</v>
      </c>
      <c r="AU179" s="187" t="s">
        <v>76</v>
      </c>
      <c r="AV179" s="11" t="s">
        <v>76</v>
      </c>
      <c r="AW179" s="11" t="s">
        <v>31</v>
      </c>
      <c r="AX179" s="11" t="s">
        <v>67</v>
      </c>
      <c r="AY179" s="187" t="s">
        <v>127</v>
      </c>
    </row>
    <row r="180" spans="2:51" s="12" customFormat="1" ht="13.5">
      <c r="B180" s="194"/>
      <c r="D180" s="195" t="s">
        <v>136</v>
      </c>
      <c r="E180" s="196" t="s">
        <v>5</v>
      </c>
      <c r="F180" s="197" t="s">
        <v>138</v>
      </c>
      <c r="H180" s="198">
        <v>743.04</v>
      </c>
      <c r="I180" s="199"/>
      <c r="L180" s="194"/>
      <c r="M180" s="200"/>
      <c r="N180" s="201"/>
      <c r="O180" s="201"/>
      <c r="P180" s="201"/>
      <c r="Q180" s="201"/>
      <c r="R180" s="201"/>
      <c r="S180" s="201"/>
      <c r="T180" s="202"/>
      <c r="AT180" s="203" t="s">
        <v>136</v>
      </c>
      <c r="AU180" s="203" t="s">
        <v>76</v>
      </c>
      <c r="AV180" s="12" t="s">
        <v>82</v>
      </c>
      <c r="AW180" s="12" t="s">
        <v>31</v>
      </c>
      <c r="AX180" s="12" t="s">
        <v>72</v>
      </c>
      <c r="AY180" s="203" t="s">
        <v>127</v>
      </c>
    </row>
    <row r="181" spans="2:65" s="1" customFormat="1" ht="31.5" customHeight="1">
      <c r="B181" s="172"/>
      <c r="C181" s="173" t="s">
        <v>265</v>
      </c>
      <c r="D181" s="173" t="s">
        <v>130</v>
      </c>
      <c r="E181" s="174" t="s">
        <v>258</v>
      </c>
      <c r="F181" s="175" t="s">
        <v>259</v>
      </c>
      <c r="G181" s="176" t="s">
        <v>163</v>
      </c>
      <c r="H181" s="177">
        <v>230</v>
      </c>
      <c r="I181" s="178"/>
      <c r="J181" s="179">
        <f>ROUND(I181*H181,2)</f>
        <v>0</v>
      </c>
      <c r="K181" s="175" t="s">
        <v>134</v>
      </c>
      <c r="L181" s="39"/>
      <c r="M181" s="180" t="s">
        <v>5</v>
      </c>
      <c r="N181" s="181" t="s">
        <v>38</v>
      </c>
      <c r="O181" s="40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AR181" s="23" t="s">
        <v>82</v>
      </c>
      <c r="AT181" s="23" t="s">
        <v>130</v>
      </c>
      <c r="AU181" s="23" t="s">
        <v>76</v>
      </c>
      <c r="AY181" s="23" t="s">
        <v>127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23" t="s">
        <v>72</v>
      </c>
      <c r="BK181" s="184">
        <f>ROUND(I181*H181,2)</f>
        <v>0</v>
      </c>
      <c r="BL181" s="23" t="s">
        <v>82</v>
      </c>
      <c r="BM181" s="23" t="s">
        <v>610</v>
      </c>
    </row>
    <row r="182" spans="2:65" s="1" customFormat="1" ht="31.5" customHeight="1">
      <c r="B182" s="172"/>
      <c r="C182" s="173" t="s">
        <v>271</v>
      </c>
      <c r="D182" s="173" t="s">
        <v>130</v>
      </c>
      <c r="E182" s="174" t="s">
        <v>248</v>
      </c>
      <c r="F182" s="175" t="s">
        <v>249</v>
      </c>
      <c r="G182" s="176" t="s">
        <v>163</v>
      </c>
      <c r="H182" s="177">
        <v>230</v>
      </c>
      <c r="I182" s="178"/>
      <c r="J182" s="179">
        <f>ROUND(I182*H182,2)</f>
        <v>0</v>
      </c>
      <c r="K182" s="175" t="s">
        <v>134</v>
      </c>
      <c r="L182" s="39"/>
      <c r="M182" s="180" t="s">
        <v>5</v>
      </c>
      <c r="N182" s="181" t="s">
        <v>38</v>
      </c>
      <c r="O182" s="40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23" t="s">
        <v>82</v>
      </c>
      <c r="AT182" s="23" t="s">
        <v>130</v>
      </c>
      <c r="AU182" s="23" t="s">
        <v>76</v>
      </c>
      <c r="AY182" s="23" t="s">
        <v>127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23" t="s">
        <v>72</v>
      </c>
      <c r="BK182" s="184">
        <f>ROUND(I182*H182,2)</f>
        <v>0</v>
      </c>
      <c r="BL182" s="23" t="s">
        <v>82</v>
      </c>
      <c r="BM182" s="23" t="s">
        <v>611</v>
      </c>
    </row>
    <row r="183" spans="2:65" s="1" customFormat="1" ht="22.5" customHeight="1">
      <c r="B183" s="172"/>
      <c r="C183" s="204" t="s">
        <v>277</v>
      </c>
      <c r="D183" s="204" t="s">
        <v>145</v>
      </c>
      <c r="E183" s="205" t="s">
        <v>252</v>
      </c>
      <c r="F183" s="206" t="s">
        <v>253</v>
      </c>
      <c r="G183" s="207" t="s">
        <v>254</v>
      </c>
      <c r="H183" s="208">
        <v>5.75</v>
      </c>
      <c r="I183" s="209"/>
      <c r="J183" s="210">
        <f>ROUND(I183*H183,2)</f>
        <v>0</v>
      </c>
      <c r="K183" s="206" t="s">
        <v>134</v>
      </c>
      <c r="L183" s="211"/>
      <c r="M183" s="212" t="s">
        <v>5</v>
      </c>
      <c r="N183" s="213" t="s">
        <v>38</v>
      </c>
      <c r="O183" s="40"/>
      <c r="P183" s="182">
        <f>O183*H183</f>
        <v>0</v>
      </c>
      <c r="Q183" s="182">
        <v>0.001</v>
      </c>
      <c r="R183" s="182">
        <f>Q183*H183</f>
        <v>0.00575</v>
      </c>
      <c r="S183" s="182">
        <v>0</v>
      </c>
      <c r="T183" s="183">
        <f>S183*H183</f>
        <v>0</v>
      </c>
      <c r="AR183" s="23" t="s">
        <v>149</v>
      </c>
      <c r="AT183" s="23" t="s">
        <v>145</v>
      </c>
      <c r="AU183" s="23" t="s">
        <v>76</v>
      </c>
      <c r="AY183" s="23" t="s">
        <v>127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23" t="s">
        <v>72</v>
      </c>
      <c r="BK183" s="184">
        <f>ROUND(I183*H183,2)</f>
        <v>0</v>
      </c>
      <c r="BL183" s="23" t="s">
        <v>82</v>
      </c>
      <c r="BM183" s="23" t="s">
        <v>612</v>
      </c>
    </row>
    <row r="184" spans="2:51" s="11" customFormat="1" ht="13.5">
      <c r="B184" s="185"/>
      <c r="D184" s="195" t="s">
        <v>136</v>
      </c>
      <c r="F184" s="225" t="s">
        <v>613</v>
      </c>
      <c r="H184" s="226">
        <v>5.75</v>
      </c>
      <c r="I184" s="190"/>
      <c r="L184" s="185"/>
      <c r="M184" s="191"/>
      <c r="N184" s="192"/>
      <c r="O184" s="192"/>
      <c r="P184" s="192"/>
      <c r="Q184" s="192"/>
      <c r="R184" s="192"/>
      <c r="S184" s="192"/>
      <c r="T184" s="193"/>
      <c r="AT184" s="187" t="s">
        <v>136</v>
      </c>
      <c r="AU184" s="187" t="s">
        <v>76</v>
      </c>
      <c r="AV184" s="11" t="s">
        <v>76</v>
      </c>
      <c r="AW184" s="11" t="s">
        <v>6</v>
      </c>
      <c r="AX184" s="11" t="s">
        <v>72</v>
      </c>
      <c r="AY184" s="187" t="s">
        <v>127</v>
      </c>
    </row>
    <row r="185" spans="2:65" s="1" customFormat="1" ht="22.5" customHeight="1">
      <c r="B185" s="172"/>
      <c r="C185" s="173" t="s">
        <v>282</v>
      </c>
      <c r="D185" s="173" t="s">
        <v>130</v>
      </c>
      <c r="E185" s="174" t="s">
        <v>262</v>
      </c>
      <c r="F185" s="175" t="s">
        <v>263</v>
      </c>
      <c r="G185" s="176" t="s">
        <v>163</v>
      </c>
      <c r="H185" s="177">
        <v>785</v>
      </c>
      <c r="I185" s="178"/>
      <c r="J185" s="179">
        <f>ROUND(I185*H185,2)</f>
        <v>0</v>
      </c>
      <c r="K185" s="175" t="s">
        <v>134</v>
      </c>
      <c r="L185" s="39"/>
      <c r="M185" s="180" t="s">
        <v>5</v>
      </c>
      <c r="N185" s="181" t="s">
        <v>38</v>
      </c>
      <c r="O185" s="40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AR185" s="23" t="s">
        <v>82</v>
      </c>
      <c r="AT185" s="23" t="s">
        <v>130</v>
      </c>
      <c r="AU185" s="23" t="s">
        <v>76</v>
      </c>
      <c r="AY185" s="23" t="s">
        <v>127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23" t="s">
        <v>72</v>
      </c>
      <c r="BK185" s="184">
        <f>ROUND(I185*H185,2)</f>
        <v>0</v>
      </c>
      <c r="BL185" s="23" t="s">
        <v>82</v>
      </c>
      <c r="BM185" s="23" t="s">
        <v>614</v>
      </c>
    </row>
    <row r="186" spans="2:65" s="1" customFormat="1" ht="22.5" customHeight="1">
      <c r="B186" s="172"/>
      <c r="C186" s="173" t="s">
        <v>290</v>
      </c>
      <c r="D186" s="173" t="s">
        <v>130</v>
      </c>
      <c r="E186" s="174" t="s">
        <v>266</v>
      </c>
      <c r="F186" s="175" t="s">
        <v>267</v>
      </c>
      <c r="G186" s="176" t="s">
        <v>163</v>
      </c>
      <c r="H186" s="177">
        <v>460</v>
      </c>
      <c r="I186" s="178"/>
      <c r="J186" s="179">
        <f>ROUND(I186*H186,2)</f>
        <v>0</v>
      </c>
      <c r="K186" s="175" t="s">
        <v>134</v>
      </c>
      <c r="L186" s="39"/>
      <c r="M186" s="180" t="s">
        <v>5</v>
      </c>
      <c r="N186" s="181" t="s">
        <v>38</v>
      </c>
      <c r="O186" s="40"/>
      <c r="P186" s="182">
        <f>O186*H186</f>
        <v>0</v>
      </c>
      <c r="Q186" s="182">
        <v>0</v>
      </c>
      <c r="R186" s="182">
        <f>Q186*H186</f>
        <v>0</v>
      </c>
      <c r="S186" s="182">
        <v>0</v>
      </c>
      <c r="T186" s="183">
        <f>S186*H186</f>
        <v>0</v>
      </c>
      <c r="AR186" s="23" t="s">
        <v>82</v>
      </c>
      <c r="AT186" s="23" t="s">
        <v>130</v>
      </c>
      <c r="AU186" s="23" t="s">
        <v>76</v>
      </c>
      <c r="AY186" s="23" t="s">
        <v>127</v>
      </c>
      <c r="BE186" s="184">
        <f>IF(N186="základní",J186,0)</f>
        <v>0</v>
      </c>
      <c r="BF186" s="184">
        <f>IF(N186="snížená",J186,0)</f>
        <v>0</v>
      </c>
      <c r="BG186" s="184">
        <f>IF(N186="zákl. přenesená",J186,0)</f>
        <v>0</v>
      </c>
      <c r="BH186" s="184">
        <f>IF(N186="sníž. přenesená",J186,0)</f>
        <v>0</v>
      </c>
      <c r="BI186" s="184">
        <f>IF(N186="nulová",J186,0)</f>
        <v>0</v>
      </c>
      <c r="BJ186" s="23" t="s">
        <v>72</v>
      </c>
      <c r="BK186" s="184">
        <f>ROUND(I186*H186,2)</f>
        <v>0</v>
      </c>
      <c r="BL186" s="23" t="s">
        <v>82</v>
      </c>
      <c r="BM186" s="23" t="s">
        <v>615</v>
      </c>
    </row>
    <row r="187" spans="2:51" s="11" customFormat="1" ht="13.5">
      <c r="B187" s="185"/>
      <c r="D187" s="186" t="s">
        <v>136</v>
      </c>
      <c r="E187" s="187" t="s">
        <v>5</v>
      </c>
      <c r="F187" s="188" t="s">
        <v>616</v>
      </c>
      <c r="H187" s="189">
        <v>460</v>
      </c>
      <c r="I187" s="190"/>
      <c r="L187" s="185"/>
      <c r="M187" s="191"/>
      <c r="N187" s="192"/>
      <c r="O187" s="192"/>
      <c r="P187" s="192"/>
      <c r="Q187" s="192"/>
      <c r="R187" s="192"/>
      <c r="S187" s="192"/>
      <c r="T187" s="193"/>
      <c r="AT187" s="187" t="s">
        <v>136</v>
      </c>
      <c r="AU187" s="187" t="s">
        <v>76</v>
      </c>
      <c r="AV187" s="11" t="s">
        <v>76</v>
      </c>
      <c r="AW187" s="11" t="s">
        <v>31</v>
      </c>
      <c r="AX187" s="11" t="s">
        <v>67</v>
      </c>
      <c r="AY187" s="187" t="s">
        <v>127</v>
      </c>
    </row>
    <row r="188" spans="2:51" s="12" customFormat="1" ht="13.5">
      <c r="B188" s="194"/>
      <c r="D188" s="186" t="s">
        <v>136</v>
      </c>
      <c r="E188" s="214" t="s">
        <v>5</v>
      </c>
      <c r="F188" s="215" t="s">
        <v>138</v>
      </c>
      <c r="H188" s="216">
        <v>460</v>
      </c>
      <c r="I188" s="199"/>
      <c r="L188" s="194"/>
      <c r="M188" s="200"/>
      <c r="N188" s="201"/>
      <c r="O188" s="201"/>
      <c r="P188" s="201"/>
      <c r="Q188" s="201"/>
      <c r="R188" s="201"/>
      <c r="S188" s="201"/>
      <c r="T188" s="202"/>
      <c r="AT188" s="203" t="s">
        <v>136</v>
      </c>
      <c r="AU188" s="203" t="s">
        <v>76</v>
      </c>
      <c r="AV188" s="12" t="s">
        <v>82</v>
      </c>
      <c r="AW188" s="12" t="s">
        <v>31</v>
      </c>
      <c r="AX188" s="12" t="s">
        <v>72</v>
      </c>
      <c r="AY188" s="203" t="s">
        <v>127</v>
      </c>
    </row>
    <row r="189" spans="2:63" s="10" customFormat="1" ht="29.85" customHeight="1">
      <c r="B189" s="158"/>
      <c r="D189" s="169" t="s">
        <v>66</v>
      </c>
      <c r="E189" s="170" t="s">
        <v>76</v>
      </c>
      <c r="F189" s="170" t="s">
        <v>270</v>
      </c>
      <c r="I189" s="161"/>
      <c r="J189" s="171">
        <f>BK189</f>
        <v>0</v>
      </c>
      <c r="L189" s="158"/>
      <c r="M189" s="163"/>
      <c r="N189" s="164"/>
      <c r="O189" s="164"/>
      <c r="P189" s="165">
        <f>SUM(P190:P199)</f>
        <v>0</v>
      </c>
      <c r="Q189" s="164"/>
      <c r="R189" s="165">
        <f>SUM(R190:R199)</f>
        <v>0.02793</v>
      </c>
      <c r="S189" s="164"/>
      <c r="T189" s="166">
        <f>SUM(T190:T199)</f>
        <v>0</v>
      </c>
      <c r="AR189" s="159" t="s">
        <v>72</v>
      </c>
      <c r="AT189" s="167" t="s">
        <v>66</v>
      </c>
      <c r="AU189" s="167" t="s">
        <v>72</v>
      </c>
      <c r="AY189" s="159" t="s">
        <v>127</v>
      </c>
      <c r="BK189" s="168">
        <f>SUM(BK190:BK199)</f>
        <v>0</v>
      </c>
    </row>
    <row r="190" spans="2:65" s="1" customFormat="1" ht="31.5" customHeight="1">
      <c r="B190" s="172"/>
      <c r="C190" s="173" t="s">
        <v>294</v>
      </c>
      <c r="D190" s="173" t="s">
        <v>130</v>
      </c>
      <c r="E190" s="174" t="s">
        <v>617</v>
      </c>
      <c r="F190" s="175" t="s">
        <v>618</v>
      </c>
      <c r="G190" s="176" t="s">
        <v>133</v>
      </c>
      <c r="H190" s="177">
        <v>7.695</v>
      </c>
      <c r="I190" s="178"/>
      <c r="J190" s="179">
        <f>ROUND(I190*H190,2)</f>
        <v>0</v>
      </c>
      <c r="K190" s="175" t="s">
        <v>134</v>
      </c>
      <c r="L190" s="39"/>
      <c r="M190" s="180" t="s">
        <v>5</v>
      </c>
      <c r="N190" s="181" t="s">
        <v>38</v>
      </c>
      <c r="O190" s="40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23" t="s">
        <v>82</v>
      </c>
      <c r="AT190" s="23" t="s">
        <v>130</v>
      </c>
      <c r="AU190" s="23" t="s">
        <v>76</v>
      </c>
      <c r="AY190" s="23" t="s">
        <v>127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23" t="s">
        <v>72</v>
      </c>
      <c r="BK190" s="184">
        <f>ROUND(I190*H190,2)</f>
        <v>0</v>
      </c>
      <c r="BL190" s="23" t="s">
        <v>82</v>
      </c>
      <c r="BM190" s="23" t="s">
        <v>619</v>
      </c>
    </row>
    <row r="191" spans="2:51" s="11" customFormat="1" ht="13.5">
      <c r="B191" s="185"/>
      <c r="D191" s="186" t="s">
        <v>136</v>
      </c>
      <c r="E191" s="187" t="s">
        <v>5</v>
      </c>
      <c r="F191" s="188" t="s">
        <v>620</v>
      </c>
      <c r="H191" s="189">
        <v>7.695</v>
      </c>
      <c r="I191" s="190"/>
      <c r="L191" s="185"/>
      <c r="M191" s="191"/>
      <c r="N191" s="192"/>
      <c r="O191" s="192"/>
      <c r="P191" s="192"/>
      <c r="Q191" s="192"/>
      <c r="R191" s="192"/>
      <c r="S191" s="192"/>
      <c r="T191" s="193"/>
      <c r="AT191" s="187" t="s">
        <v>136</v>
      </c>
      <c r="AU191" s="187" t="s">
        <v>76</v>
      </c>
      <c r="AV191" s="11" t="s">
        <v>76</v>
      </c>
      <c r="AW191" s="11" t="s">
        <v>31</v>
      </c>
      <c r="AX191" s="11" t="s">
        <v>67</v>
      </c>
      <c r="AY191" s="187" t="s">
        <v>127</v>
      </c>
    </row>
    <row r="192" spans="2:51" s="12" customFormat="1" ht="13.5">
      <c r="B192" s="194"/>
      <c r="D192" s="195" t="s">
        <v>136</v>
      </c>
      <c r="E192" s="196" t="s">
        <v>5</v>
      </c>
      <c r="F192" s="197" t="s">
        <v>138</v>
      </c>
      <c r="H192" s="198">
        <v>7.695</v>
      </c>
      <c r="I192" s="199"/>
      <c r="L192" s="194"/>
      <c r="M192" s="200"/>
      <c r="N192" s="201"/>
      <c r="O192" s="201"/>
      <c r="P192" s="201"/>
      <c r="Q192" s="201"/>
      <c r="R192" s="201"/>
      <c r="S192" s="201"/>
      <c r="T192" s="202"/>
      <c r="AT192" s="203" t="s">
        <v>136</v>
      </c>
      <c r="AU192" s="203" t="s">
        <v>76</v>
      </c>
      <c r="AV192" s="12" t="s">
        <v>82</v>
      </c>
      <c r="AW192" s="12" t="s">
        <v>31</v>
      </c>
      <c r="AX192" s="12" t="s">
        <v>72</v>
      </c>
      <c r="AY192" s="203" t="s">
        <v>127</v>
      </c>
    </row>
    <row r="193" spans="2:65" s="1" customFormat="1" ht="22.5" customHeight="1">
      <c r="B193" s="172"/>
      <c r="C193" s="173" t="s">
        <v>298</v>
      </c>
      <c r="D193" s="173" t="s">
        <v>130</v>
      </c>
      <c r="E193" s="174" t="s">
        <v>621</v>
      </c>
      <c r="F193" s="175" t="s">
        <v>622</v>
      </c>
      <c r="G193" s="176" t="s">
        <v>133</v>
      </c>
      <c r="H193" s="177">
        <v>2.565</v>
      </c>
      <c r="I193" s="178"/>
      <c r="J193" s="179">
        <f>ROUND(I193*H193,2)</f>
        <v>0</v>
      </c>
      <c r="K193" s="175" t="s">
        <v>134</v>
      </c>
      <c r="L193" s="39"/>
      <c r="M193" s="180" t="s">
        <v>5</v>
      </c>
      <c r="N193" s="181" t="s">
        <v>38</v>
      </c>
      <c r="O193" s="40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AR193" s="23" t="s">
        <v>82</v>
      </c>
      <c r="AT193" s="23" t="s">
        <v>130</v>
      </c>
      <c r="AU193" s="23" t="s">
        <v>76</v>
      </c>
      <c r="AY193" s="23" t="s">
        <v>127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23" t="s">
        <v>72</v>
      </c>
      <c r="BK193" s="184">
        <f>ROUND(I193*H193,2)</f>
        <v>0</v>
      </c>
      <c r="BL193" s="23" t="s">
        <v>82</v>
      </c>
      <c r="BM193" s="23" t="s">
        <v>623</v>
      </c>
    </row>
    <row r="194" spans="2:51" s="11" customFormat="1" ht="13.5">
      <c r="B194" s="185"/>
      <c r="D194" s="186" t="s">
        <v>136</v>
      </c>
      <c r="E194" s="187" t="s">
        <v>5</v>
      </c>
      <c r="F194" s="188" t="s">
        <v>624</v>
      </c>
      <c r="H194" s="189">
        <v>2.565</v>
      </c>
      <c r="I194" s="190"/>
      <c r="L194" s="185"/>
      <c r="M194" s="191"/>
      <c r="N194" s="192"/>
      <c r="O194" s="192"/>
      <c r="P194" s="192"/>
      <c r="Q194" s="192"/>
      <c r="R194" s="192"/>
      <c r="S194" s="192"/>
      <c r="T194" s="193"/>
      <c r="AT194" s="187" t="s">
        <v>136</v>
      </c>
      <c r="AU194" s="187" t="s">
        <v>76</v>
      </c>
      <c r="AV194" s="11" t="s">
        <v>76</v>
      </c>
      <c r="AW194" s="11" t="s">
        <v>31</v>
      </c>
      <c r="AX194" s="11" t="s">
        <v>67</v>
      </c>
      <c r="AY194" s="187" t="s">
        <v>127</v>
      </c>
    </row>
    <row r="195" spans="2:51" s="12" customFormat="1" ht="13.5">
      <c r="B195" s="194"/>
      <c r="D195" s="195" t="s">
        <v>136</v>
      </c>
      <c r="E195" s="196" t="s">
        <v>5</v>
      </c>
      <c r="F195" s="197" t="s">
        <v>138</v>
      </c>
      <c r="H195" s="198">
        <v>2.565</v>
      </c>
      <c r="I195" s="199"/>
      <c r="L195" s="194"/>
      <c r="M195" s="200"/>
      <c r="N195" s="201"/>
      <c r="O195" s="201"/>
      <c r="P195" s="201"/>
      <c r="Q195" s="201"/>
      <c r="R195" s="201"/>
      <c r="S195" s="201"/>
      <c r="T195" s="202"/>
      <c r="AT195" s="203" t="s">
        <v>136</v>
      </c>
      <c r="AU195" s="203" t="s">
        <v>76</v>
      </c>
      <c r="AV195" s="12" t="s">
        <v>82</v>
      </c>
      <c r="AW195" s="12" t="s">
        <v>31</v>
      </c>
      <c r="AX195" s="12" t="s">
        <v>72</v>
      </c>
      <c r="AY195" s="203" t="s">
        <v>127</v>
      </c>
    </row>
    <row r="196" spans="2:65" s="1" customFormat="1" ht="22.5" customHeight="1">
      <c r="B196" s="172"/>
      <c r="C196" s="173" t="s">
        <v>303</v>
      </c>
      <c r="D196" s="173" t="s">
        <v>130</v>
      </c>
      <c r="E196" s="174" t="s">
        <v>625</v>
      </c>
      <c r="F196" s="175" t="s">
        <v>626</v>
      </c>
      <c r="G196" s="176" t="s">
        <v>189</v>
      </c>
      <c r="H196" s="177">
        <v>57</v>
      </c>
      <c r="I196" s="178"/>
      <c r="J196" s="179">
        <f>ROUND(I196*H196,2)</f>
        <v>0</v>
      </c>
      <c r="K196" s="175" t="s">
        <v>134</v>
      </c>
      <c r="L196" s="39"/>
      <c r="M196" s="180" t="s">
        <v>5</v>
      </c>
      <c r="N196" s="181" t="s">
        <v>38</v>
      </c>
      <c r="O196" s="40"/>
      <c r="P196" s="182">
        <f>O196*H196</f>
        <v>0</v>
      </c>
      <c r="Q196" s="182">
        <v>0.00049</v>
      </c>
      <c r="R196" s="182">
        <f>Q196*H196</f>
        <v>0.02793</v>
      </c>
      <c r="S196" s="182">
        <v>0</v>
      </c>
      <c r="T196" s="183">
        <f>S196*H196</f>
        <v>0</v>
      </c>
      <c r="AR196" s="23" t="s">
        <v>82</v>
      </c>
      <c r="AT196" s="23" t="s">
        <v>130</v>
      </c>
      <c r="AU196" s="23" t="s">
        <v>76</v>
      </c>
      <c r="AY196" s="23" t="s">
        <v>127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23" t="s">
        <v>72</v>
      </c>
      <c r="BK196" s="184">
        <f>ROUND(I196*H196,2)</f>
        <v>0</v>
      </c>
      <c r="BL196" s="23" t="s">
        <v>82</v>
      </c>
      <c r="BM196" s="23" t="s">
        <v>627</v>
      </c>
    </row>
    <row r="197" spans="2:65" s="1" customFormat="1" ht="22.5" customHeight="1">
      <c r="B197" s="172"/>
      <c r="C197" s="204" t="s">
        <v>309</v>
      </c>
      <c r="D197" s="204" t="s">
        <v>145</v>
      </c>
      <c r="E197" s="205" t="s">
        <v>628</v>
      </c>
      <c r="F197" s="206" t="s">
        <v>162</v>
      </c>
      <c r="G197" s="207" t="s">
        <v>163</v>
      </c>
      <c r="H197" s="208">
        <v>71.25</v>
      </c>
      <c r="I197" s="209"/>
      <c r="J197" s="210">
        <f>ROUND(I197*H197,2)</f>
        <v>0</v>
      </c>
      <c r="K197" s="206" t="s">
        <v>5</v>
      </c>
      <c r="L197" s="211"/>
      <c r="M197" s="212" t="s">
        <v>5</v>
      </c>
      <c r="N197" s="213" t="s">
        <v>38</v>
      </c>
      <c r="O197" s="40"/>
      <c r="P197" s="182">
        <f>O197*H197</f>
        <v>0</v>
      </c>
      <c r="Q197" s="182">
        <v>0</v>
      </c>
      <c r="R197" s="182">
        <f>Q197*H197</f>
        <v>0</v>
      </c>
      <c r="S197" s="182">
        <v>0</v>
      </c>
      <c r="T197" s="183">
        <f>S197*H197</f>
        <v>0</v>
      </c>
      <c r="AR197" s="23" t="s">
        <v>149</v>
      </c>
      <c r="AT197" s="23" t="s">
        <v>145</v>
      </c>
      <c r="AU197" s="23" t="s">
        <v>76</v>
      </c>
      <c r="AY197" s="23" t="s">
        <v>127</v>
      </c>
      <c r="BE197" s="184">
        <f>IF(N197="základní",J197,0)</f>
        <v>0</v>
      </c>
      <c r="BF197" s="184">
        <f>IF(N197="snížená",J197,0)</f>
        <v>0</v>
      </c>
      <c r="BG197" s="184">
        <f>IF(N197="zákl. přenesená",J197,0)</f>
        <v>0</v>
      </c>
      <c r="BH197" s="184">
        <f>IF(N197="sníž. přenesená",J197,0)</f>
        <v>0</v>
      </c>
      <c r="BI197" s="184">
        <f>IF(N197="nulová",J197,0)</f>
        <v>0</v>
      </c>
      <c r="BJ197" s="23" t="s">
        <v>72</v>
      </c>
      <c r="BK197" s="184">
        <f>ROUND(I197*H197,2)</f>
        <v>0</v>
      </c>
      <c r="BL197" s="23" t="s">
        <v>82</v>
      </c>
      <c r="BM197" s="23" t="s">
        <v>629</v>
      </c>
    </row>
    <row r="198" spans="2:51" s="11" customFormat="1" ht="13.5">
      <c r="B198" s="185"/>
      <c r="D198" s="186" t="s">
        <v>136</v>
      </c>
      <c r="E198" s="187" t="s">
        <v>5</v>
      </c>
      <c r="F198" s="188" t="s">
        <v>630</v>
      </c>
      <c r="H198" s="189">
        <v>71.25</v>
      </c>
      <c r="I198" s="190"/>
      <c r="L198" s="185"/>
      <c r="M198" s="191"/>
      <c r="N198" s="192"/>
      <c r="O198" s="192"/>
      <c r="P198" s="192"/>
      <c r="Q198" s="192"/>
      <c r="R198" s="192"/>
      <c r="S198" s="192"/>
      <c r="T198" s="193"/>
      <c r="AT198" s="187" t="s">
        <v>136</v>
      </c>
      <c r="AU198" s="187" t="s">
        <v>76</v>
      </c>
      <c r="AV198" s="11" t="s">
        <v>76</v>
      </c>
      <c r="AW198" s="11" t="s">
        <v>31</v>
      </c>
      <c r="AX198" s="11" t="s">
        <v>67</v>
      </c>
      <c r="AY198" s="187" t="s">
        <v>127</v>
      </c>
    </row>
    <row r="199" spans="2:51" s="12" customFormat="1" ht="13.5">
      <c r="B199" s="194"/>
      <c r="D199" s="186" t="s">
        <v>136</v>
      </c>
      <c r="E199" s="214" t="s">
        <v>5</v>
      </c>
      <c r="F199" s="215" t="s">
        <v>138</v>
      </c>
      <c r="H199" s="216">
        <v>71.25</v>
      </c>
      <c r="I199" s="199"/>
      <c r="L199" s="194"/>
      <c r="M199" s="200"/>
      <c r="N199" s="201"/>
      <c r="O199" s="201"/>
      <c r="P199" s="201"/>
      <c r="Q199" s="201"/>
      <c r="R199" s="201"/>
      <c r="S199" s="201"/>
      <c r="T199" s="202"/>
      <c r="AT199" s="203" t="s">
        <v>136</v>
      </c>
      <c r="AU199" s="203" t="s">
        <v>76</v>
      </c>
      <c r="AV199" s="12" t="s">
        <v>82</v>
      </c>
      <c r="AW199" s="12" t="s">
        <v>31</v>
      </c>
      <c r="AX199" s="12" t="s">
        <v>72</v>
      </c>
      <c r="AY199" s="203" t="s">
        <v>127</v>
      </c>
    </row>
    <row r="200" spans="2:63" s="10" customFormat="1" ht="29.85" customHeight="1">
      <c r="B200" s="158"/>
      <c r="D200" s="169" t="s">
        <v>66</v>
      </c>
      <c r="E200" s="170" t="s">
        <v>79</v>
      </c>
      <c r="F200" s="170" t="s">
        <v>631</v>
      </c>
      <c r="I200" s="161"/>
      <c r="J200" s="171">
        <f>BK200</f>
        <v>0</v>
      </c>
      <c r="L200" s="158"/>
      <c r="M200" s="163"/>
      <c r="N200" s="164"/>
      <c r="O200" s="164"/>
      <c r="P200" s="165">
        <f>SUM(P201:P205)</f>
        <v>0</v>
      </c>
      <c r="Q200" s="164"/>
      <c r="R200" s="165">
        <f>SUM(R201:R205)</f>
        <v>2.1313999999999997</v>
      </c>
      <c r="S200" s="164"/>
      <c r="T200" s="166">
        <f>SUM(T201:T205)</f>
        <v>0</v>
      </c>
      <c r="AR200" s="159" t="s">
        <v>72</v>
      </c>
      <c r="AT200" s="167" t="s">
        <v>66</v>
      </c>
      <c r="AU200" s="167" t="s">
        <v>72</v>
      </c>
      <c r="AY200" s="159" t="s">
        <v>127</v>
      </c>
      <c r="BK200" s="168">
        <f>SUM(BK201:BK205)</f>
        <v>0</v>
      </c>
    </row>
    <row r="201" spans="2:65" s="1" customFormat="1" ht="22.5" customHeight="1">
      <c r="B201" s="172"/>
      <c r="C201" s="173" t="s">
        <v>319</v>
      </c>
      <c r="D201" s="173" t="s">
        <v>130</v>
      </c>
      <c r="E201" s="174" t="s">
        <v>632</v>
      </c>
      <c r="F201" s="175" t="s">
        <v>633</v>
      </c>
      <c r="G201" s="176" t="s">
        <v>189</v>
      </c>
      <c r="H201" s="177">
        <v>10</v>
      </c>
      <c r="I201" s="178"/>
      <c r="J201" s="179">
        <f>ROUND(I201*H201,2)</f>
        <v>0</v>
      </c>
      <c r="K201" s="175" t="s">
        <v>134</v>
      </c>
      <c r="L201" s="39"/>
      <c r="M201" s="180" t="s">
        <v>5</v>
      </c>
      <c r="N201" s="181" t="s">
        <v>38</v>
      </c>
      <c r="O201" s="40"/>
      <c r="P201" s="182">
        <f>O201*H201</f>
        <v>0</v>
      </c>
      <c r="Q201" s="182">
        <v>0.12064</v>
      </c>
      <c r="R201" s="182">
        <f>Q201*H201</f>
        <v>1.2064</v>
      </c>
      <c r="S201" s="182">
        <v>0</v>
      </c>
      <c r="T201" s="183">
        <f>S201*H201</f>
        <v>0</v>
      </c>
      <c r="AR201" s="23" t="s">
        <v>82</v>
      </c>
      <c r="AT201" s="23" t="s">
        <v>130</v>
      </c>
      <c r="AU201" s="23" t="s">
        <v>76</v>
      </c>
      <c r="AY201" s="23" t="s">
        <v>127</v>
      </c>
      <c r="BE201" s="184">
        <f>IF(N201="základní",J201,0)</f>
        <v>0</v>
      </c>
      <c r="BF201" s="184">
        <f>IF(N201="snížená",J201,0)</f>
        <v>0</v>
      </c>
      <c r="BG201" s="184">
        <f>IF(N201="zákl. přenesená",J201,0)</f>
        <v>0</v>
      </c>
      <c r="BH201" s="184">
        <f>IF(N201="sníž. přenesená",J201,0)</f>
        <v>0</v>
      </c>
      <c r="BI201" s="184">
        <f>IF(N201="nulová",J201,0)</f>
        <v>0</v>
      </c>
      <c r="BJ201" s="23" t="s">
        <v>72</v>
      </c>
      <c r="BK201" s="184">
        <f>ROUND(I201*H201,2)</f>
        <v>0</v>
      </c>
      <c r="BL201" s="23" t="s">
        <v>82</v>
      </c>
      <c r="BM201" s="23" t="s">
        <v>634</v>
      </c>
    </row>
    <row r="202" spans="2:51" s="13" customFormat="1" ht="13.5">
      <c r="B202" s="217"/>
      <c r="D202" s="186" t="s">
        <v>136</v>
      </c>
      <c r="E202" s="218" t="s">
        <v>5</v>
      </c>
      <c r="F202" s="219" t="s">
        <v>170</v>
      </c>
      <c r="H202" s="220" t="s">
        <v>5</v>
      </c>
      <c r="I202" s="221"/>
      <c r="L202" s="217"/>
      <c r="M202" s="222"/>
      <c r="N202" s="223"/>
      <c r="O202" s="223"/>
      <c r="P202" s="223"/>
      <c r="Q202" s="223"/>
      <c r="R202" s="223"/>
      <c r="S202" s="223"/>
      <c r="T202" s="224"/>
      <c r="AT202" s="220" t="s">
        <v>136</v>
      </c>
      <c r="AU202" s="220" t="s">
        <v>76</v>
      </c>
      <c r="AV202" s="13" t="s">
        <v>72</v>
      </c>
      <c r="AW202" s="13" t="s">
        <v>31</v>
      </c>
      <c r="AX202" s="13" t="s">
        <v>67</v>
      </c>
      <c r="AY202" s="220" t="s">
        <v>127</v>
      </c>
    </row>
    <row r="203" spans="2:51" s="11" customFormat="1" ht="13.5">
      <c r="B203" s="185"/>
      <c r="D203" s="186" t="s">
        <v>136</v>
      </c>
      <c r="E203" s="187" t="s">
        <v>5</v>
      </c>
      <c r="F203" s="188" t="s">
        <v>635</v>
      </c>
      <c r="H203" s="189">
        <v>10</v>
      </c>
      <c r="I203" s="190"/>
      <c r="L203" s="185"/>
      <c r="M203" s="191"/>
      <c r="N203" s="192"/>
      <c r="O203" s="192"/>
      <c r="P203" s="192"/>
      <c r="Q203" s="192"/>
      <c r="R203" s="192"/>
      <c r="S203" s="192"/>
      <c r="T203" s="193"/>
      <c r="AT203" s="187" t="s">
        <v>136</v>
      </c>
      <c r="AU203" s="187" t="s">
        <v>76</v>
      </c>
      <c r="AV203" s="11" t="s">
        <v>76</v>
      </c>
      <c r="AW203" s="11" t="s">
        <v>31</v>
      </c>
      <c r="AX203" s="11" t="s">
        <v>67</v>
      </c>
      <c r="AY203" s="187" t="s">
        <v>127</v>
      </c>
    </row>
    <row r="204" spans="2:51" s="12" customFormat="1" ht="13.5">
      <c r="B204" s="194"/>
      <c r="D204" s="195" t="s">
        <v>136</v>
      </c>
      <c r="E204" s="196" t="s">
        <v>5</v>
      </c>
      <c r="F204" s="197" t="s">
        <v>138</v>
      </c>
      <c r="H204" s="198">
        <v>10</v>
      </c>
      <c r="I204" s="199"/>
      <c r="L204" s="194"/>
      <c r="M204" s="200"/>
      <c r="N204" s="201"/>
      <c r="O204" s="201"/>
      <c r="P204" s="201"/>
      <c r="Q204" s="201"/>
      <c r="R204" s="201"/>
      <c r="S204" s="201"/>
      <c r="T204" s="202"/>
      <c r="AT204" s="203" t="s">
        <v>136</v>
      </c>
      <c r="AU204" s="203" t="s">
        <v>76</v>
      </c>
      <c r="AV204" s="12" t="s">
        <v>82</v>
      </c>
      <c r="AW204" s="12" t="s">
        <v>31</v>
      </c>
      <c r="AX204" s="12" t="s">
        <v>72</v>
      </c>
      <c r="AY204" s="203" t="s">
        <v>127</v>
      </c>
    </row>
    <row r="205" spans="2:65" s="1" customFormat="1" ht="22.5" customHeight="1">
      <c r="B205" s="172"/>
      <c r="C205" s="204" t="s">
        <v>325</v>
      </c>
      <c r="D205" s="204" t="s">
        <v>145</v>
      </c>
      <c r="E205" s="205" t="s">
        <v>636</v>
      </c>
      <c r="F205" s="206" t="s">
        <v>1001</v>
      </c>
      <c r="G205" s="207" t="s">
        <v>280</v>
      </c>
      <c r="H205" s="208">
        <v>50</v>
      </c>
      <c r="I205" s="209"/>
      <c r="J205" s="210">
        <f>ROUND(I205*H205,2)</f>
        <v>0</v>
      </c>
      <c r="K205" s="206" t="s">
        <v>134</v>
      </c>
      <c r="L205" s="211"/>
      <c r="M205" s="212" t="s">
        <v>5</v>
      </c>
      <c r="N205" s="213" t="s">
        <v>38</v>
      </c>
      <c r="O205" s="40"/>
      <c r="P205" s="182">
        <f>O205*H205</f>
        <v>0</v>
      </c>
      <c r="Q205" s="182">
        <v>0.0185</v>
      </c>
      <c r="R205" s="182">
        <f>Q205*H205</f>
        <v>0.9249999999999999</v>
      </c>
      <c r="S205" s="182">
        <v>0</v>
      </c>
      <c r="T205" s="183">
        <f>S205*H205</f>
        <v>0</v>
      </c>
      <c r="AR205" s="23" t="s">
        <v>149</v>
      </c>
      <c r="AT205" s="23" t="s">
        <v>145</v>
      </c>
      <c r="AU205" s="23" t="s">
        <v>76</v>
      </c>
      <c r="AY205" s="23" t="s">
        <v>127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23" t="s">
        <v>72</v>
      </c>
      <c r="BK205" s="184">
        <f>ROUND(I205*H205,2)</f>
        <v>0</v>
      </c>
      <c r="BL205" s="23" t="s">
        <v>82</v>
      </c>
      <c r="BM205" s="23" t="s">
        <v>637</v>
      </c>
    </row>
    <row r="206" spans="2:63" s="10" customFormat="1" ht="29.85" customHeight="1">
      <c r="B206" s="158"/>
      <c r="D206" s="169" t="s">
        <v>66</v>
      </c>
      <c r="E206" s="170" t="s">
        <v>288</v>
      </c>
      <c r="F206" s="170" t="s">
        <v>289</v>
      </c>
      <c r="I206" s="161"/>
      <c r="J206" s="171">
        <f>BK206</f>
        <v>0</v>
      </c>
      <c r="L206" s="158"/>
      <c r="M206" s="163"/>
      <c r="N206" s="164"/>
      <c r="O206" s="164"/>
      <c r="P206" s="165">
        <f>SUM(P207:P208)</f>
        <v>0</v>
      </c>
      <c r="Q206" s="164"/>
      <c r="R206" s="165">
        <f>SUM(R207:R208)</f>
        <v>0</v>
      </c>
      <c r="S206" s="164"/>
      <c r="T206" s="166">
        <f>SUM(T207:T208)</f>
        <v>0</v>
      </c>
      <c r="AR206" s="159" t="s">
        <v>72</v>
      </c>
      <c r="AT206" s="167" t="s">
        <v>66</v>
      </c>
      <c r="AU206" s="167" t="s">
        <v>72</v>
      </c>
      <c r="AY206" s="159" t="s">
        <v>127</v>
      </c>
      <c r="BK206" s="168">
        <f>SUM(BK207:BK208)</f>
        <v>0</v>
      </c>
    </row>
    <row r="207" spans="2:65" s="1" customFormat="1" ht="22.5" customHeight="1">
      <c r="B207" s="172"/>
      <c r="C207" s="204" t="s">
        <v>330</v>
      </c>
      <c r="D207" s="204" t="s">
        <v>145</v>
      </c>
      <c r="E207" s="205" t="s">
        <v>291</v>
      </c>
      <c r="F207" s="206" t="s">
        <v>292</v>
      </c>
      <c r="G207" s="207" t="s">
        <v>189</v>
      </c>
      <c r="H207" s="208">
        <v>126</v>
      </c>
      <c r="I207" s="209"/>
      <c r="J207" s="210">
        <f>ROUND(I207*H207,2)</f>
        <v>0</v>
      </c>
      <c r="K207" s="206" t="s">
        <v>5</v>
      </c>
      <c r="L207" s="211"/>
      <c r="M207" s="212" t="s">
        <v>5</v>
      </c>
      <c r="N207" s="213" t="s">
        <v>38</v>
      </c>
      <c r="O207" s="40"/>
      <c r="P207" s="182">
        <f>O207*H207</f>
        <v>0</v>
      </c>
      <c r="Q207" s="182">
        <v>0</v>
      </c>
      <c r="R207" s="182">
        <f>Q207*H207</f>
        <v>0</v>
      </c>
      <c r="S207" s="182">
        <v>0</v>
      </c>
      <c r="T207" s="183">
        <f>S207*H207</f>
        <v>0</v>
      </c>
      <c r="AR207" s="23" t="s">
        <v>149</v>
      </c>
      <c r="AT207" s="23" t="s">
        <v>145</v>
      </c>
      <c r="AU207" s="23" t="s">
        <v>76</v>
      </c>
      <c r="AY207" s="23" t="s">
        <v>127</v>
      </c>
      <c r="BE207" s="184">
        <f>IF(N207="základní",J207,0)</f>
        <v>0</v>
      </c>
      <c r="BF207" s="184">
        <f>IF(N207="snížená",J207,0)</f>
        <v>0</v>
      </c>
      <c r="BG207" s="184">
        <f>IF(N207="zákl. přenesená",J207,0)</f>
        <v>0</v>
      </c>
      <c r="BH207" s="184">
        <f>IF(N207="sníž. přenesená",J207,0)</f>
        <v>0</v>
      </c>
      <c r="BI207" s="184">
        <f>IF(N207="nulová",J207,0)</f>
        <v>0</v>
      </c>
      <c r="BJ207" s="23" t="s">
        <v>72</v>
      </c>
      <c r="BK207" s="184">
        <f>ROUND(I207*H207,2)</f>
        <v>0</v>
      </c>
      <c r="BL207" s="23" t="s">
        <v>82</v>
      </c>
      <c r="BM207" s="23" t="s">
        <v>638</v>
      </c>
    </row>
    <row r="208" spans="2:65" s="1" customFormat="1" ht="22.5" customHeight="1">
      <c r="B208" s="172"/>
      <c r="C208" s="204" t="s">
        <v>336</v>
      </c>
      <c r="D208" s="204" t="s">
        <v>145</v>
      </c>
      <c r="E208" s="205" t="s">
        <v>299</v>
      </c>
      <c r="F208" s="206" t="s">
        <v>300</v>
      </c>
      <c r="G208" s="207" t="s">
        <v>189</v>
      </c>
      <c r="H208" s="208">
        <v>126</v>
      </c>
      <c r="I208" s="209"/>
      <c r="J208" s="210">
        <f>ROUND(I208*H208,2)</f>
        <v>0</v>
      </c>
      <c r="K208" s="206" t="s">
        <v>5</v>
      </c>
      <c r="L208" s="211"/>
      <c r="M208" s="212" t="s">
        <v>5</v>
      </c>
      <c r="N208" s="213" t="s">
        <v>38</v>
      </c>
      <c r="O208" s="40"/>
      <c r="P208" s="182">
        <f>O208*H208</f>
        <v>0</v>
      </c>
      <c r="Q208" s="182">
        <v>0</v>
      </c>
      <c r="R208" s="182">
        <f>Q208*H208</f>
        <v>0</v>
      </c>
      <c r="S208" s="182">
        <v>0</v>
      </c>
      <c r="T208" s="183">
        <f>S208*H208</f>
        <v>0</v>
      </c>
      <c r="AR208" s="23" t="s">
        <v>149</v>
      </c>
      <c r="AT208" s="23" t="s">
        <v>145</v>
      </c>
      <c r="AU208" s="23" t="s">
        <v>76</v>
      </c>
      <c r="AY208" s="23" t="s">
        <v>127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23" t="s">
        <v>72</v>
      </c>
      <c r="BK208" s="184">
        <f>ROUND(I208*H208,2)</f>
        <v>0</v>
      </c>
      <c r="BL208" s="23" t="s">
        <v>82</v>
      </c>
      <c r="BM208" s="23" t="s">
        <v>639</v>
      </c>
    </row>
    <row r="209" spans="2:63" s="10" customFormat="1" ht="29.85" customHeight="1">
      <c r="B209" s="158"/>
      <c r="D209" s="169" t="s">
        <v>66</v>
      </c>
      <c r="E209" s="170" t="s">
        <v>85</v>
      </c>
      <c r="F209" s="170" t="s">
        <v>302</v>
      </c>
      <c r="I209" s="161"/>
      <c r="J209" s="171">
        <f>BK209</f>
        <v>0</v>
      </c>
      <c r="L209" s="158"/>
      <c r="M209" s="163"/>
      <c r="N209" s="164"/>
      <c r="O209" s="164"/>
      <c r="P209" s="165">
        <f>P210+SUM(P211:P284)</f>
        <v>0</v>
      </c>
      <c r="Q209" s="164"/>
      <c r="R209" s="165">
        <f>R210+SUM(R211:R284)</f>
        <v>127.29422</v>
      </c>
      <c r="S209" s="164"/>
      <c r="T209" s="166">
        <f>T210+SUM(T211:T284)</f>
        <v>0</v>
      </c>
      <c r="AR209" s="159" t="s">
        <v>72</v>
      </c>
      <c r="AT209" s="167" t="s">
        <v>66</v>
      </c>
      <c r="AU209" s="167" t="s">
        <v>72</v>
      </c>
      <c r="AY209" s="159" t="s">
        <v>127</v>
      </c>
      <c r="BK209" s="168">
        <f>BK210+SUM(BK211:BK284)</f>
        <v>0</v>
      </c>
    </row>
    <row r="210" spans="2:65" s="1" customFormat="1" ht="31.5" customHeight="1">
      <c r="B210" s="172"/>
      <c r="C210" s="173" t="s">
        <v>340</v>
      </c>
      <c r="D210" s="173" t="s">
        <v>130</v>
      </c>
      <c r="E210" s="174" t="s">
        <v>304</v>
      </c>
      <c r="F210" s="175" t="s">
        <v>305</v>
      </c>
      <c r="G210" s="176" t="s">
        <v>163</v>
      </c>
      <c r="H210" s="177">
        <v>30</v>
      </c>
      <c r="I210" s="178"/>
      <c r="J210" s="179">
        <f>ROUND(I210*H210,2)</f>
        <v>0</v>
      </c>
      <c r="K210" s="175" t="s">
        <v>134</v>
      </c>
      <c r="L210" s="39"/>
      <c r="M210" s="180" t="s">
        <v>5</v>
      </c>
      <c r="N210" s="181" t="s">
        <v>38</v>
      </c>
      <c r="O210" s="40"/>
      <c r="P210" s="182">
        <f>O210*H210</f>
        <v>0</v>
      </c>
      <c r="Q210" s="182">
        <v>0</v>
      </c>
      <c r="R210" s="182">
        <f>Q210*H210</f>
        <v>0</v>
      </c>
      <c r="S210" s="182">
        <v>0</v>
      </c>
      <c r="T210" s="183">
        <f>S210*H210</f>
        <v>0</v>
      </c>
      <c r="AR210" s="23" t="s">
        <v>82</v>
      </c>
      <c r="AT210" s="23" t="s">
        <v>130</v>
      </c>
      <c r="AU210" s="23" t="s">
        <v>76</v>
      </c>
      <c r="AY210" s="23" t="s">
        <v>127</v>
      </c>
      <c r="BE210" s="184">
        <f>IF(N210="základní",J210,0)</f>
        <v>0</v>
      </c>
      <c r="BF210" s="184">
        <f>IF(N210="snížená",J210,0)</f>
        <v>0</v>
      </c>
      <c r="BG210" s="184">
        <f>IF(N210="zákl. přenesená",J210,0)</f>
        <v>0</v>
      </c>
      <c r="BH210" s="184">
        <f>IF(N210="sníž. přenesená",J210,0)</f>
        <v>0</v>
      </c>
      <c r="BI210" s="184">
        <f>IF(N210="nulová",J210,0)</f>
        <v>0</v>
      </c>
      <c r="BJ210" s="23" t="s">
        <v>72</v>
      </c>
      <c r="BK210" s="184">
        <f>ROUND(I210*H210,2)</f>
        <v>0</v>
      </c>
      <c r="BL210" s="23" t="s">
        <v>82</v>
      </c>
      <c r="BM210" s="23" t="s">
        <v>640</v>
      </c>
    </row>
    <row r="211" spans="2:51" s="13" customFormat="1" ht="13.5">
      <c r="B211" s="217"/>
      <c r="D211" s="186" t="s">
        <v>136</v>
      </c>
      <c r="E211" s="218" t="s">
        <v>5</v>
      </c>
      <c r="F211" s="219" t="s">
        <v>641</v>
      </c>
      <c r="H211" s="220" t="s">
        <v>5</v>
      </c>
      <c r="I211" s="221"/>
      <c r="L211" s="217"/>
      <c r="M211" s="222"/>
      <c r="N211" s="223"/>
      <c r="O211" s="223"/>
      <c r="P211" s="223"/>
      <c r="Q211" s="223"/>
      <c r="R211" s="223"/>
      <c r="S211" s="223"/>
      <c r="T211" s="224"/>
      <c r="AT211" s="220" t="s">
        <v>136</v>
      </c>
      <c r="AU211" s="220" t="s">
        <v>76</v>
      </c>
      <c r="AV211" s="13" t="s">
        <v>72</v>
      </c>
      <c r="AW211" s="13" t="s">
        <v>31</v>
      </c>
      <c r="AX211" s="13" t="s">
        <v>67</v>
      </c>
      <c r="AY211" s="220" t="s">
        <v>127</v>
      </c>
    </row>
    <row r="212" spans="2:51" s="11" customFormat="1" ht="13.5">
      <c r="B212" s="185"/>
      <c r="D212" s="186" t="s">
        <v>136</v>
      </c>
      <c r="E212" s="187" t="s">
        <v>5</v>
      </c>
      <c r="F212" s="188" t="s">
        <v>308</v>
      </c>
      <c r="H212" s="189">
        <v>30</v>
      </c>
      <c r="I212" s="190"/>
      <c r="L212" s="185"/>
      <c r="M212" s="191"/>
      <c r="N212" s="192"/>
      <c r="O212" s="192"/>
      <c r="P212" s="192"/>
      <c r="Q212" s="192"/>
      <c r="R212" s="192"/>
      <c r="S212" s="192"/>
      <c r="T212" s="193"/>
      <c r="AT212" s="187" t="s">
        <v>136</v>
      </c>
      <c r="AU212" s="187" t="s">
        <v>76</v>
      </c>
      <c r="AV212" s="11" t="s">
        <v>76</v>
      </c>
      <c r="AW212" s="11" t="s">
        <v>31</v>
      </c>
      <c r="AX212" s="11" t="s">
        <v>67</v>
      </c>
      <c r="AY212" s="187" t="s">
        <v>127</v>
      </c>
    </row>
    <row r="213" spans="2:51" s="12" customFormat="1" ht="13.5">
      <c r="B213" s="194"/>
      <c r="D213" s="195" t="s">
        <v>136</v>
      </c>
      <c r="E213" s="196" t="s">
        <v>5</v>
      </c>
      <c r="F213" s="197" t="s">
        <v>138</v>
      </c>
      <c r="H213" s="198">
        <v>30</v>
      </c>
      <c r="I213" s="199"/>
      <c r="L213" s="194"/>
      <c r="M213" s="200"/>
      <c r="N213" s="201"/>
      <c r="O213" s="201"/>
      <c r="P213" s="201"/>
      <c r="Q213" s="201"/>
      <c r="R213" s="201"/>
      <c r="S213" s="201"/>
      <c r="T213" s="202"/>
      <c r="AT213" s="203" t="s">
        <v>136</v>
      </c>
      <c r="AU213" s="203" t="s">
        <v>76</v>
      </c>
      <c r="AV213" s="12" t="s">
        <v>82</v>
      </c>
      <c r="AW213" s="12" t="s">
        <v>31</v>
      </c>
      <c r="AX213" s="12" t="s">
        <v>72</v>
      </c>
      <c r="AY213" s="203" t="s">
        <v>127</v>
      </c>
    </row>
    <row r="214" spans="2:65" s="1" customFormat="1" ht="22.5" customHeight="1">
      <c r="B214" s="172"/>
      <c r="C214" s="173" t="s">
        <v>346</v>
      </c>
      <c r="D214" s="173" t="s">
        <v>130</v>
      </c>
      <c r="E214" s="174" t="s">
        <v>310</v>
      </c>
      <c r="F214" s="175" t="s">
        <v>311</v>
      </c>
      <c r="G214" s="176" t="s">
        <v>163</v>
      </c>
      <c r="H214" s="177">
        <v>770</v>
      </c>
      <c r="I214" s="178"/>
      <c r="J214" s="179">
        <f>ROUND(I214*H214,2)</f>
        <v>0</v>
      </c>
      <c r="K214" s="175" t="s">
        <v>134</v>
      </c>
      <c r="L214" s="39"/>
      <c r="M214" s="180" t="s">
        <v>5</v>
      </c>
      <c r="N214" s="181" t="s">
        <v>38</v>
      </c>
      <c r="O214" s="40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AR214" s="23" t="s">
        <v>82</v>
      </c>
      <c r="AT214" s="23" t="s">
        <v>130</v>
      </c>
      <c r="AU214" s="23" t="s">
        <v>76</v>
      </c>
      <c r="AY214" s="23" t="s">
        <v>127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23" t="s">
        <v>72</v>
      </c>
      <c r="BK214" s="184">
        <f>ROUND(I214*H214,2)</f>
        <v>0</v>
      </c>
      <c r="BL214" s="23" t="s">
        <v>82</v>
      </c>
      <c r="BM214" s="23" t="s">
        <v>642</v>
      </c>
    </row>
    <row r="215" spans="2:51" s="13" customFormat="1" ht="13.5">
      <c r="B215" s="217"/>
      <c r="D215" s="186" t="s">
        <v>136</v>
      </c>
      <c r="E215" s="218" t="s">
        <v>5</v>
      </c>
      <c r="F215" s="219" t="s">
        <v>313</v>
      </c>
      <c r="H215" s="220" t="s">
        <v>5</v>
      </c>
      <c r="I215" s="221"/>
      <c r="L215" s="217"/>
      <c r="M215" s="222"/>
      <c r="N215" s="223"/>
      <c r="O215" s="223"/>
      <c r="P215" s="223"/>
      <c r="Q215" s="223"/>
      <c r="R215" s="223"/>
      <c r="S215" s="223"/>
      <c r="T215" s="224"/>
      <c r="AT215" s="220" t="s">
        <v>136</v>
      </c>
      <c r="AU215" s="220" t="s">
        <v>76</v>
      </c>
      <c r="AV215" s="13" t="s">
        <v>72</v>
      </c>
      <c r="AW215" s="13" t="s">
        <v>31</v>
      </c>
      <c r="AX215" s="13" t="s">
        <v>67</v>
      </c>
      <c r="AY215" s="220" t="s">
        <v>127</v>
      </c>
    </row>
    <row r="216" spans="2:51" s="13" customFormat="1" ht="13.5">
      <c r="B216" s="217"/>
      <c r="D216" s="186" t="s">
        <v>136</v>
      </c>
      <c r="E216" s="218" t="s">
        <v>5</v>
      </c>
      <c r="F216" s="219" t="s">
        <v>643</v>
      </c>
      <c r="H216" s="220" t="s">
        <v>5</v>
      </c>
      <c r="I216" s="221"/>
      <c r="L216" s="217"/>
      <c r="M216" s="222"/>
      <c r="N216" s="223"/>
      <c r="O216" s="223"/>
      <c r="P216" s="223"/>
      <c r="Q216" s="223"/>
      <c r="R216" s="223"/>
      <c r="S216" s="223"/>
      <c r="T216" s="224"/>
      <c r="AT216" s="220" t="s">
        <v>136</v>
      </c>
      <c r="AU216" s="220" t="s">
        <v>76</v>
      </c>
      <c r="AV216" s="13" t="s">
        <v>72</v>
      </c>
      <c r="AW216" s="13" t="s">
        <v>31</v>
      </c>
      <c r="AX216" s="13" t="s">
        <v>67</v>
      </c>
      <c r="AY216" s="220" t="s">
        <v>127</v>
      </c>
    </row>
    <row r="217" spans="2:51" s="11" customFormat="1" ht="13.5">
      <c r="B217" s="185"/>
      <c r="D217" s="186" t="s">
        <v>136</v>
      </c>
      <c r="E217" s="187" t="s">
        <v>5</v>
      </c>
      <c r="F217" s="188" t="s">
        <v>644</v>
      </c>
      <c r="H217" s="189">
        <v>250</v>
      </c>
      <c r="I217" s="190"/>
      <c r="L217" s="185"/>
      <c r="M217" s="191"/>
      <c r="N217" s="192"/>
      <c r="O217" s="192"/>
      <c r="P217" s="192"/>
      <c r="Q217" s="192"/>
      <c r="R217" s="192"/>
      <c r="S217" s="192"/>
      <c r="T217" s="193"/>
      <c r="AT217" s="187" t="s">
        <v>136</v>
      </c>
      <c r="AU217" s="187" t="s">
        <v>76</v>
      </c>
      <c r="AV217" s="11" t="s">
        <v>76</v>
      </c>
      <c r="AW217" s="11" t="s">
        <v>31</v>
      </c>
      <c r="AX217" s="11" t="s">
        <v>67</v>
      </c>
      <c r="AY217" s="187" t="s">
        <v>127</v>
      </c>
    </row>
    <row r="218" spans="2:51" s="13" customFormat="1" ht="13.5">
      <c r="B218" s="217"/>
      <c r="D218" s="186" t="s">
        <v>136</v>
      </c>
      <c r="E218" s="218" t="s">
        <v>5</v>
      </c>
      <c r="F218" s="219" t="s">
        <v>316</v>
      </c>
      <c r="H218" s="220" t="s">
        <v>5</v>
      </c>
      <c r="I218" s="221"/>
      <c r="L218" s="217"/>
      <c r="M218" s="222"/>
      <c r="N218" s="223"/>
      <c r="O218" s="223"/>
      <c r="P218" s="223"/>
      <c r="Q218" s="223"/>
      <c r="R218" s="223"/>
      <c r="S218" s="223"/>
      <c r="T218" s="224"/>
      <c r="AT218" s="220" t="s">
        <v>136</v>
      </c>
      <c r="AU218" s="220" t="s">
        <v>76</v>
      </c>
      <c r="AV218" s="13" t="s">
        <v>72</v>
      </c>
      <c r="AW218" s="13" t="s">
        <v>31</v>
      </c>
      <c r="AX218" s="13" t="s">
        <v>67</v>
      </c>
      <c r="AY218" s="220" t="s">
        <v>127</v>
      </c>
    </row>
    <row r="219" spans="2:51" s="11" customFormat="1" ht="13.5">
      <c r="B219" s="185"/>
      <c r="D219" s="186" t="s">
        <v>136</v>
      </c>
      <c r="E219" s="187" t="s">
        <v>5</v>
      </c>
      <c r="F219" s="188" t="s">
        <v>645</v>
      </c>
      <c r="H219" s="189">
        <v>520</v>
      </c>
      <c r="I219" s="190"/>
      <c r="L219" s="185"/>
      <c r="M219" s="191"/>
      <c r="N219" s="192"/>
      <c r="O219" s="192"/>
      <c r="P219" s="192"/>
      <c r="Q219" s="192"/>
      <c r="R219" s="192"/>
      <c r="S219" s="192"/>
      <c r="T219" s="193"/>
      <c r="AT219" s="187" t="s">
        <v>136</v>
      </c>
      <c r="AU219" s="187" t="s">
        <v>76</v>
      </c>
      <c r="AV219" s="11" t="s">
        <v>76</v>
      </c>
      <c r="AW219" s="11" t="s">
        <v>31</v>
      </c>
      <c r="AX219" s="11" t="s">
        <v>67</v>
      </c>
      <c r="AY219" s="187" t="s">
        <v>127</v>
      </c>
    </row>
    <row r="220" spans="2:51" s="12" customFormat="1" ht="13.5">
      <c r="B220" s="194"/>
      <c r="D220" s="195" t="s">
        <v>136</v>
      </c>
      <c r="E220" s="196" t="s">
        <v>5</v>
      </c>
      <c r="F220" s="197" t="s">
        <v>138</v>
      </c>
      <c r="H220" s="198">
        <v>770</v>
      </c>
      <c r="I220" s="199"/>
      <c r="L220" s="194"/>
      <c r="M220" s="200"/>
      <c r="N220" s="201"/>
      <c r="O220" s="201"/>
      <c r="P220" s="201"/>
      <c r="Q220" s="201"/>
      <c r="R220" s="201"/>
      <c r="S220" s="201"/>
      <c r="T220" s="202"/>
      <c r="AT220" s="203" t="s">
        <v>136</v>
      </c>
      <c r="AU220" s="203" t="s">
        <v>76</v>
      </c>
      <c r="AV220" s="12" t="s">
        <v>82</v>
      </c>
      <c r="AW220" s="12" t="s">
        <v>31</v>
      </c>
      <c r="AX220" s="12" t="s">
        <v>72</v>
      </c>
      <c r="AY220" s="203" t="s">
        <v>127</v>
      </c>
    </row>
    <row r="221" spans="2:65" s="1" customFormat="1" ht="22.5" customHeight="1">
      <c r="B221" s="172"/>
      <c r="C221" s="173" t="s">
        <v>351</v>
      </c>
      <c r="D221" s="173" t="s">
        <v>130</v>
      </c>
      <c r="E221" s="174" t="s">
        <v>320</v>
      </c>
      <c r="F221" s="175" t="s">
        <v>321</v>
      </c>
      <c r="G221" s="176" t="s">
        <v>163</v>
      </c>
      <c r="H221" s="177">
        <v>245</v>
      </c>
      <c r="I221" s="178"/>
      <c r="J221" s="179">
        <f>ROUND(I221*H221,2)</f>
        <v>0</v>
      </c>
      <c r="K221" s="175" t="s">
        <v>134</v>
      </c>
      <c r="L221" s="39"/>
      <c r="M221" s="180" t="s">
        <v>5</v>
      </c>
      <c r="N221" s="181" t="s">
        <v>38</v>
      </c>
      <c r="O221" s="40"/>
      <c r="P221" s="182">
        <f>O221*H221</f>
        <v>0</v>
      </c>
      <c r="Q221" s="182">
        <v>0</v>
      </c>
      <c r="R221" s="182">
        <f>Q221*H221</f>
        <v>0</v>
      </c>
      <c r="S221" s="182">
        <v>0</v>
      </c>
      <c r="T221" s="183">
        <f>S221*H221</f>
        <v>0</v>
      </c>
      <c r="AR221" s="23" t="s">
        <v>82</v>
      </c>
      <c r="AT221" s="23" t="s">
        <v>130</v>
      </c>
      <c r="AU221" s="23" t="s">
        <v>76</v>
      </c>
      <c r="AY221" s="23" t="s">
        <v>127</v>
      </c>
      <c r="BE221" s="184">
        <f>IF(N221="základní",J221,0)</f>
        <v>0</v>
      </c>
      <c r="BF221" s="184">
        <f>IF(N221="snížená",J221,0)</f>
        <v>0</v>
      </c>
      <c r="BG221" s="184">
        <f>IF(N221="zákl. přenesená",J221,0)</f>
        <v>0</v>
      </c>
      <c r="BH221" s="184">
        <f>IF(N221="sníž. přenesená",J221,0)</f>
        <v>0</v>
      </c>
      <c r="BI221" s="184">
        <f>IF(N221="nulová",J221,0)</f>
        <v>0</v>
      </c>
      <c r="BJ221" s="23" t="s">
        <v>72</v>
      </c>
      <c r="BK221" s="184">
        <f>ROUND(I221*H221,2)</f>
        <v>0</v>
      </c>
      <c r="BL221" s="23" t="s">
        <v>82</v>
      </c>
      <c r="BM221" s="23" t="s">
        <v>646</v>
      </c>
    </row>
    <row r="222" spans="2:51" s="13" customFormat="1" ht="13.5">
      <c r="B222" s="217"/>
      <c r="D222" s="186" t="s">
        <v>136</v>
      </c>
      <c r="E222" s="218" t="s">
        <v>5</v>
      </c>
      <c r="F222" s="219" t="s">
        <v>323</v>
      </c>
      <c r="H222" s="220" t="s">
        <v>5</v>
      </c>
      <c r="I222" s="221"/>
      <c r="L222" s="217"/>
      <c r="M222" s="222"/>
      <c r="N222" s="223"/>
      <c r="O222" s="223"/>
      <c r="P222" s="223"/>
      <c r="Q222" s="223"/>
      <c r="R222" s="223"/>
      <c r="S222" s="223"/>
      <c r="T222" s="224"/>
      <c r="AT222" s="220" t="s">
        <v>136</v>
      </c>
      <c r="AU222" s="220" t="s">
        <v>76</v>
      </c>
      <c r="AV222" s="13" t="s">
        <v>72</v>
      </c>
      <c r="AW222" s="13" t="s">
        <v>31</v>
      </c>
      <c r="AX222" s="13" t="s">
        <v>67</v>
      </c>
      <c r="AY222" s="220" t="s">
        <v>127</v>
      </c>
    </row>
    <row r="223" spans="2:51" s="11" customFormat="1" ht="13.5">
      <c r="B223" s="185"/>
      <c r="D223" s="186" t="s">
        <v>136</v>
      </c>
      <c r="E223" s="187" t="s">
        <v>5</v>
      </c>
      <c r="F223" s="188" t="s">
        <v>647</v>
      </c>
      <c r="H223" s="189">
        <v>245</v>
      </c>
      <c r="I223" s="190"/>
      <c r="L223" s="185"/>
      <c r="M223" s="191"/>
      <c r="N223" s="192"/>
      <c r="O223" s="192"/>
      <c r="P223" s="192"/>
      <c r="Q223" s="192"/>
      <c r="R223" s="192"/>
      <c r="S223" s="192"/>
      <c r="T223" s="193"/>
      <c r="AT223" s="187" t="s">
        <v>136</v>
      </c>
      <c r="AU223" s="187" t="s">
        <v>76</v>
      </c>
      <c r="AV223" s="11" t="s">
        <v>76</v>
      </c>
      <c r="AW223" s="11" t="s">
        <v>31</v>
      </c>
      <c r="AX223" s="11" t="s">
        <v>67</v>
      </c>
      <c r="AY223" s="187" t="s">
        <v>127</v>
      </c>
    </row>
    <row r="224" spans="2:51" s="12" customFormat="1" ht="13.5">
      <c r="B224" s="194"/>
      <c r="D224" s="195" t="s">
        <v>136</v>
      </c>
      <c r="E224" s="196" t="s">
        <v>5</v>
      </c>
      <c r="F224" s="197" t="s">
        <v>138</v>
      </c>
      <c r="H224" s="198">
        <v>245</v>
      </c>
      <c r="I224" s="199"/>
      <c r="L224" s="194"/>
      <c r="M224" s="200"/>
      <c r="N224" s="201"/>
      <c r="O224" s="201"/>
      <c r="P224" s="201"/>
      <c r="Q224" s="201"/>
      <c r="R224" s="201"/>
      <c r="S224" s="201"/>
      <c r="T224" s="202"/>
      <c r="AT224" s="203" t="s">
        <v>136</v>
      </c>
      <c r="AU224" s="203" t="s">
        <v>76</v>
      </c>
      <c r="AV224" s="12" t="s">
        <v>82</v>
      </c>
      <c r="AW224" s="12" t="s">
        <v>31</v>
      </c>
      <c r="AX224" s="12" t="s">
        <v>72</v>
      </c>
      <c r="AY224" s="203" t="s">
        <v>127</v>
      </c>
    </row>
    <row r="225" spans="2:65" s="1" customFormat="1" ht="22.5" customHeight="1">
      <c r="B225" s="172"/>
      <c r="C225" s="173" t="s">
        <v>356</v>
      </c>
      <c r="D225" s="173" t="s">
        <v>130</v>
      </c>
      <c r="E225" s="174" t="s">
        <v>337</v>
      </c>
      <c r="F225" s="175" t="s">
        <v>338</v>
      </c>
      <c r="G225" s="176" t="s">
        <v>133</v>
      </c>
      <c r="H225" s="177">
        <v>3.6</v>
      </c>
      <c r="I225" s="178"/>
      <c r="J225" s="179">
        <f>ROUND(I225*H225,2)</f>
        <v>0</v>
      </c>
      <c r="K225" s="175" t="s">
        <v>134</v>
      </c>
      <c r="L225" s="39"/>
      <c r="M225" s="180" t="s">
        <v>5</v>
      </c>
      <c r="N225" s="181" t="s">
        <v>38</v>
      </c>
      <c r="O225" s="40"/>
      <c r="P225" s="182">
        <f>O225*H225</f>
        <v>0</v>
      </c>
      <c r="Q225" s="182">
        <v>0</v>
      </c>
      <c r="R225" s="182">
        <f>Q225*H225</f>
        <v>0</v>
      </c>
      <c r="S225" s="182">
        <v>0</v>
      </c>
      <c r="T225" s="183">
        <f>S225*H225</f>
        <v>0</v>
      </c>
      <c r="AR225" s="23" t="s">
        <v>82</v>
      </c>
      <c r="AT225" s="23" t="s">
        <v>130</v>
      </c>
      <c r="AU225" s="23" t="s">
        <v>76</v>
      </c>
      <c r="AY225" s="23" t="s">
        <v>127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23" t="s">
        <v>72</v>
      </c>
      <c r="BK225" s="184">
        <f>ROUND(I225*H225,2)</f>
        <v>0</v>
      </c>
      <c r="BL225" s="23" t="s">
        <v>82</v>
      </c>
      <c r="BM225" s="23" t="s">
        <v>648</v>
      </c>
    </row>
    <row r="226" spans="2:65" s="1" customFormat="1" ht="22.5" customHeight="1">
      <c r="B226" s="172"/>
      <c r="C226" s="173" t="s">
        <v>360</v>
      </c>
      <c r="D226" s="173" t="s">
        <v>130</v>
      </c>
      <c r="E226" s="174" t="s">
        <v>341</v>
      </c>
      <c r="F226" s="175" t="s">
        <v>342</v>
      </c>
      <c r="G226" s="176" t="s">
        <v>163</v>
      </c>
      <c r="H226" s="177">
        <v>260</v>
      </c>
      <c r="I226" s="178"/>
      <c r="J226" s="179">
        <f>ROUND(I226*H226,2)</f>
        <v>0</v>
      </c>
      <c r="K226" s="175" t="s">
        <v>134</v>
      </c>
      <c r="L226" s="39"/>
      <c r="M226" s="180" t="s">
        <v>5</v>
      </c>
      <c r="N226" s="181" t="s">
        <v>38</v>
      </c>
      <c r="O226" s="40"/>
      <c r="P226" s="182">
        <f>O226*H226</f>
        <v>0</v>
      </c>
      <c r="Q226" s="182">
        <v>0</v>
      </c>
      <c r="R226" s="182">
        <f>Q226*H226</f>
        <v>0</v>
      </c>
      <c r="S226" s="182">
        <v>0</v>
      </c>
      <c r="T226" s="183">
        <f>S226*H226</f>
        <v>0</v>
      </c>
      <c r="AR226" s="23" t="s">
        <v>82</v>
      </c>
      <c r="AT226" s="23" t="s">
        <v>130</v>
      </c>
      <c r="AU226" s="23" t="s">
        <v>76</v>
      </c>
      <c r="AY226" s="23" t="s">
        <v>127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23" t="s">
        <v>72</v>
      </c>
      <c r="BK226" s="184">
        <f>ROUND(I226*H226,2)</f>
        <v>0</v>
      </c>
      <c r="BL226" s="23" t="s">
        <v>82</v>
      </c>
      <c r="BM226" s="23" t="s">
        <v>649</v>
      </c>
    </row>
    <row r="227" spans="2:51" s="13" customFormat="1" ht="13.5">
      <c r="B227" s="217"/>
      <c r="D227" s="186" t="s">
        <v>136</v>
      </c>
      <c r="E227" s="218" t="s">
        <v>5</v>
      </c>
      <c r="F227" s="219" t="s">
        <v>344</v>
      </c>
      <c r="H227" s="220" t="s">
        <v>5</v>
      </c>
      <c r="I227" s="221"/>
      <c r="L227" s="217"/>
      <c r="M227" s="222"/>
      <c r="N227" s="223"/>
      <c r="O227" s="223"/>
      <c r="P227" s="223"/>
      <c r="Q227" s="223"/>
      <c r="R227" s="223"/>
      <c r="S227" s="223"/>
      <c r="T227" s="224"/>
      <c r="AT227" s="220" t="s">
        <v>136</v>
      </c>
      <c r="AU227" s="220" t="s">
        <v>76</v>
      </c>
      <c r="AV227" s="13" t="s">
        <v>72</v>
      </c>
      <c r="AW227" s="13" t="s">
        <v>31</v>
      </c>
      <c r="AX227" s="13" t="s">
        <v>67</v>
      </c>
      <c r="AY227" s="220" t="s">
        <v>127</v>
      </c>
    </row>
    <row r="228" spans="2:51" s="11" customFormat="1" ht="13.5">
      <c r="B228" s="185"/>
      <c r="D228" s="186" t="s">
        <v>136</v>
      </c>
      <c r="E228" s="187" t="s">
        <v>5</v>
      </c>
      <c r="F228" s="188" t="s">
        <v>650</v>
      </c>
      <c r="H228" s="189">
        <v>260</v>
      </c>
      <c r="I228" s="190"/>
      <c r="L228" s="185"/>
      <c r="M228" s="191"/>
      <c r="N228" s="192"/>
      <c r="O228" s="192"/>
      <c r="P228" s="192"/>
      <c r="Q228" s="192"/>
      <c r="R228" s="192"/>
      <c r="S228" s="192"/>
      <c r="T228" s="193"/>
      <c r="AT228" s="187" t="s">
        <v>136</v>
      </c>
      <c r="AU228" s="187" t="s">
        <v>76</v>
      </c>
      <c r="AV228" s="11" t="s">
        <v>76</v>
      </c>
      <c r="AW228" s="11" t="s">
        <v>31</v>
      </c>
      <c r="AX228" s="11" t="s">
        <v>67</v>
      </c>
      <c r="AY228" s="187" t="s">
        <v>127</v>
      </c>
    </row>
    <row r="229" spans="2:51" s="12" customFormat="1" ht="13.5">
      <c r="B229" s="194"/>
      <c r="D229" s="195" t="s">
        <v>136</v>
      </c>
      <c r="E229" s="196" t="s">
        <v>5</v>
      </c>
      <c r="F229" s="197" t="s">
        <v>138</v>
      </c>
      <c r="H229" s="198">
        <v>260</v>
      </c>
      <c r="I229" s="199"/>
      <c r="L229" s="194"/>
      <c r="M229" s="200"/>
      <c r="N229" s="201"/>
      <c r="O229" s="201"/>
      <c r="P229" s="201"/>
      <c r="Q229" s="201"/>
      <c r="R229" s="201"/>
      <c r="S229" s="201"/>
      <c r="T229" s="202"/>
      <c r="AT229" s="203" t="s">
        <v>136</v>
      </c>
      <c r="AU229" s="203" t="s">
        <v>76</v>
      </c>
      <c r="AV229" s="12" t="s">
        <v>82</v>
      </c>
      <c r="AW229" s="12" t="s">
        <v>31</v>
      </c>
      <c r="AX229" s="12" t="s">
        <v>72</v>
      </c>
      <c r="AY229" s="203" t="s">
        <v>127</v>
      </c>
    </row>
    <row r="230" spans="2:65" s="1" customFormat="1" ht="22.5" customHeight="1">
      <c r="B230" s="172"/>
      <c r="C230" s="173" t="s">
        <v>365</v>
      </c>
      <c r="D230" s="173" t="s">
        <v>130</v>
      </c>
      <c r="E230" s="174" t="s">
        <v>347</v>
      </c>
      <c r="F230" s="175" t="s">
        <v>348</v>
      </c>
      <c r="G230" s="176" t="s">
        <v>163</v>
      </c>
      <c r="H230" s="177">
        <v>260</v>
      </c>
      <c r="I230" s="178"/>
      <c r="J230" s="179">
        <f>ROUND(I230*H230,2)</f>
        <v>0</v>
      </c>
      <c r="K230" s="175" t="s">
        <v>134</v>
      </c>
      <c r="L230" s="39"/>
      <c r="M230" s="180" t="s">
        <v>5</v>
      </c>
      <c r="N230" s="181" t="s">
        <v>38</v>
      </c>
      <c r="O230" s="40"/>
      <c r="P230" s="182">
        <f>O230*H230</f>
        <v>0</v>
      </c>
      <c r="Q230" s="182">
        <v>0</v>
      </c>
      <c r="R230" s="182">
        <f>Q230*H230</f>
        <v>0</v>
      </c>
      <c r="S230" s="182">
        <v>0</v>
      </c>
      <c r="T230" s="183">
        <f>S230*H230</f>
        <v>0</v>
      </c>
      <c r="AR230" s="23" t="s">
        <v>82</v>
      </c>
      <c r="AT230" s="23" t="s">
        <v>130</v>
      </c>
      <c r="AU230" s="23" t="s">
        <v>76</v>
      </c>
      <c r="AY230" s="23" t="s">
        <v>127</v>
      </c>
      <c r="BE230" s="184">
        <f>IF(N230="základní",J230,0)</f>
        <v>0</v>
      </c>
      <c r="BF230" s="184">
        <f>IF(N230="snížená",J230,0)</f>
        <v>0</v>
      </c>
      <c r="BG230" s="184">
        <f>IF(N230="zákl. přenesená",J230,0)</f>
        <v>0</v>
      </c>
      <c r="BH230" s="184">
        <f>IF(N230="sníž. přenesená",J230,0)</f>
        <v>0</v>
      </c>
      <c r="BI230" s="184">
        <f>IF(N230="nulová",J230,0)</f>
        <v>0</v>
      </c>
      <c r="BJ230" s="23" t="s">
        <v>72</v>
      </c>
      <c r="BK230" s="184">
        <f>ROUND(I230*H230,2)</f>
        <v>0</v>
      </c>
      <c r="BL230" s="23" t="s">
        <v>82</v>
      </c>
      <c r="BM230" s="23" t="s">
        <v>651</v>
      </c>
    </row>
    <row r="231" spans="2:51" s="13" customFormat="1" ht="13.5">
      <c r="B231" s="217"/>
      <c r="D231" s="186" t="s">
        <v>136</v>
      </c>
      <c r="E231" s="218" t="s">
        <v>5</v>
      </c>
      <c r="F231" s="219" t="s">
        <v>329</v>
      </c>
      <c r="H231" s="220" t="s">
        <v>5</v>
      </c>
      <c r="I231" s="221"/>
      <c r="L231" s="217"/>
      <c r="M231" s="222"/>
      <c r="N231" s="223"/>
      <c r="O231" s="223"/>
      <c r="P231" s="223"/>
      <c r="Q231" s="223"/>
      <c r="R231" s="223"/>
      <c r="S231" s="223"/>
      <c r="T231" s="224"/>
      <c r="AT231" s="220" t="s">
        <v>136</v>
      </c>
      <c r="AU231" s="220" t="s">
        <v>76</v>
      </c>
      <c r="AV231" s="13" t="s">
        <v>72</v>
      </c>
      <c r="AW231" s="13" t="s">
        <v>31</v>
      </c>
      <c r="AX231" s="13" t="s">
        <v>67</v>
      </c>
      <c r="AY231" s="220" t="s">
        <v>127</v>
      </c>
    </row>
    <row r="232" spans="2:51" s="13" customFormat="1" ht="13.5">
      <c r="B232" s="217"/>
      <c r="D232" s="186" t="s">
        <v>136</v>
      </c>
      <c r="E232" s="218" t="s">
        <v>5</v>
      </c>
      <c r="F232" s="219" t="s">
        <v>350</v>
      </c>
      <c r="H232" s="220" t="s">
        <v>5</v>
      </c>
      <c r="I232" s="221"/>
      <c r="L232" s="217"/>
      <c r="M232" s="222"/>
      <c r="N232" s="223"/>
      <c r="O232" s="223"/>
      <c r="P232" s="223"/>
      <c r="Q232" s="223"/>
      <c r="R232" s="223"/>
      <c r="S232" s="223"/>
      <c r="T232" s="224"/>
      <c r="AT232" s="220" t="s">
        <v>136</v>
      </c>
      <c r="AU232" s="220" t="s">
        <v>76</v>
      </c>
      <c r="AV232" s="13" t="s">
        <v>72</v>
      </c>
      <c r="AW232" s="13" t="s">
        <v>31</v>
      </c>
      <c r="AX232" s="13" t="s">
        <v>67</v>
      </c>
      <c r="AY232" s="220" t="s">
        <v>127</v>
      </c>
    </row>
    <row r="233" spans="2:51" s="11" customFormat="1" ht="13.5">
      <c r="B233" s="185"/>
      <c r="D233" s="186" t="s">
        <v>136</v>
      </c>
      <c r="E233" s="187" t="s">
        <v>5</v>
      </c>
      <c r="F233" s="188" t="s">
        <v>650</v>
      </c>
      <c r="H233" s="189">
        <v>260</v>
      </c>
      <c r="I233" s="190"/>
      <c r="L233" s="185"/>
      <c r="M233" s="191"/>
      <c r="N233" s="192"/>
      <c r="O233" s="192"/>
      <c r="P233" s="192"/>
      <c r="Q233" s="192"/>
      <c r="R233" s="192"/>
      <c r="S233" s="192"/>
      <c r="T233" s="193"/>
      <c r="AT233" s="187" t="s">
        <v>136</v>
      </c>
      <c r="AU233" s="187" t="s">
        <v>76</v>
      </c>
      <c r="AV233" s="11" t="s">
        <v>76</v>
      </c>
      <c r="AW233" s="11" t="s">
        <v>31</v>
      </c>
      <c r="AX233" s="11" t="s">
        <v>67</v>
      </c>
      <c r="AY233" s="187" t="s">
        <v>127</v>
      </c>
    </row>
    <row r="234" spans="2:51" s="12" customFormat="1" ht="13.5">
      <c r="B234" s="194"/>
      <c r="D234" s="195" t="s">
        <v>136</v>
      </c>
      <c r="E234" s="196" t="s">
        <v>5</v>
      </c>
      <c r="F234" s="197" t="s">
        <v>138</v>
      </c>
      <c r="H234" s="198">
        <v>260</v>
      </c>
      <c r="I234" s="199"/>
      <c r="L234" s="194"/>
      <c r="M234" s="200"/>
      <c r="N234" s="201"/>
      <c r="O234" s="201"/>
      <c r="P234" s="201"/>
      <c r="Q234" s="201"/>
      <c r="R234" s="201"/>
      <c r="S234" s="201"/>
      <c r="T234" s="202"/>
      <c r="AT234" s="203" t="s">
        <v>136</v>
      </c>
      <c r="AU234" s="203" t="s">
        <v>76</v>
      </c>
      <c r="AV234" s="12" t="s">
        <v>82</v>
      </c>
      <c r="AW234" s="12" t="s">
        <v>31</v>
      </c>
      <c r="AX234" s="12" t="s">
        <v>72</v>
      </c>
      <c r="AY234" s="203" t="s">
        <v>127</v>
      </c>
    </row>
    <row r="235" spans="2:65" s="1" customFormat="1" ht="31.5" customHeight="1">
      <c r="B235" s="172"/>
      <c r="C235" s="173" t="s">
        <v>370</v>
      </c>
      <c r="D235" s="173" t="s">
        <v>130</v>
      </c>
      <c r="E235" s="174" t="s">
        <v>352</v>
      </c>
      <c r="F235" s="175" t="s">
        <v>353</v>
      </c>
      <c r="G235" s="176" t="s">
        <v>163</v>
      </c>
      <c r="H235" s="177">
        <v>260</v>
      </c>
      <c r="I235" s="178"/>
      <c r="J235" s="179">
        <f>ROUND(I235*H235,2)</f>
        <v>0</v>
      </c>
      <c r="K235" s="175" t="s">
        <v>134</v>
      </c>
      <c r="L235" s="39"/>
      <c r="M235" s="180" t="s">
        <v>5</v>
      </c>
      <c r="N235" s="181" t="s">
        <v>38</v>
      </c>
      <c r="O235" s="40"/>
      <c r="P235" s="182">
        <f>O235*H235</f>
        <v>0</v>
      </c>
      <c r="Q235" s="182">
        <v>0</v>
      </c>
      <c r="R235" s="182">
        <f>Q235*H235</f>
        <v>0</v>
      </c>
      <c r="S235" s="182">
        <v>0</v>
      </c>
      <c r="T235" s="183">
        <f>S235*H235</f>
        <v>0</v>
      </c>
      <c r="AR235" s="23" t="s">
        <v>82</v>
      </c>
      <c r="AT235" s="23" t="s">
        <v>130</v>
      </c>
      <c r="AU235" s="23" t="s">
        <v>76</v>
      </c>
      <c r="AY235" s="23" t="s">
        <v>127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23" t="s">
        <v>72</v>
      </c>
      <c r="BK235" s="184">
        <f>ROUND(I235*H235,2)</f>
        <v>0</v>
      </c>
      <c r="BL235" s="23" t="s">
        <v>82</v>
      </c>
      <c r="BM235" s="23" t="s">
        <v>652</v>
      </c>
    </row>
    <row r="236" spans="2:51" s="13" customFormat="1" ht="13.5">
      <c r="B236" s="217"/>
      <c r="D236" s="186" t="s">
        <v>136</v>
      </c>
      <c r="E236" s="218" t="s">
        <v>5</v>
      </c>
      <c r="F236" s="219" t="s">
        <v>329</v>
      </c>
      <c r="H236" s="220" t="s">
        <v>5</v>
      </c>
      <c r="I236" s="221"/>
      <c r="L236" s="217"/>
      <c r="M236" s="222"/>
      <c r="N236" s="223"/>
      <c r="O236" s="223"/>
      <c r="P236" s="223"/>
      <c r="Q236" s="223"/>
      <c r="R236" s="223"/>
      <c r="S236" s="223"/>
      <c r="T236" s="224"/>
      <c r="AT236" s="220" t="s">
        <v>136</v>
      </c>
      <c r="AU236" s="220" t="s">
        <v>76</v>
      </c>
      <c r="AV236" s="13" t="s">
        <v>72</v>
      </c>
      <c r="AW236" s="13" t="s">
        <v>31</v>
      </c>
      <c r="AX236" s="13" t="s">
        <v>67</v>
      </c>
      <c r="AY236" s="220" t="s">
        <v>127</v>
      </c>
    </row>
    <row r="237" spans="2:51" s="13" customFormat="1" ht="13.5">
      <c r="B237" s="217"/>
      <c r="D237" s="186" t="s">
        <v>136</v>
      </c>
      <c r="E237" s="218" t="s">
        <v>5</v>
      </c>
      <c r="F237" s="219" t="s">
        <v>350</v>
      </c>
      <c r="H237" s="220" t="s">
        <v>5</v>
      </c>
      <c r="I237" s="221"/>
      <c r="L237" s="217"/>
      <c r="M237" s="222"/>
      <c r="N237" s="223"/>
      <c r="O237" s="223"/>
      <c r="P237" s="223"/>
      <c r="Q237" s="223"/>
      <c r="R237" s="223"/>
      <c r="S237" s="223"/>
      <c r="T237" s="224"/>
      <c r="AT237" s="220" t="s">
        <v>136</v>
      </c>
      <c r="AU237" s="220" t="s">
        <v>76</v>
      </c>
      <c r="AV237" s="13" t="s">
        <v>72</v>
      </c>
      <c r="AW237" s="13" t="s">
        <v>31</v>
      </c>
      <c r="AX237" s="13" t="s">
        <v>67</v>
      </c>
      <c r="AY237" s="220" t="s">
        <v>127</v>
      </c>
    </row>
    <row r="238" spans="2:51" s="11" customFormat="1" ht="13.5">
      <c r="B238" s="185"/>
      <c r="D238" s="186" t="s">
        <v>136</v>
      </c>
      <c r="E238" s="187" t="s">
        <v>5</v>
      </c>
      <c r="F238" s="188" t="s">
        <v>650</v>
      </c>
      <c r="H238" s="189">
        <v>260</v>
      </c>
      <c r="I238" s="190"/>
      <c r="L238" s="185"/>
      <c r="M238" s="191"/>
      <c r="N238" s="192"/>
      <c r="O238" s="192"/>
      <c r="P238" s="192"/>
      <c r="Q238" s="192"/>
      <c r="R238" s="192"/>
      <c r="S238" s="192"/>
      <c r="T238" s="193"/>
      <c r="AT238" s="187" t="s">
        <v>136</v>
      </c>
      <c r="AU238" s="187" t="s">
        <v>76</v>
      </c>
      <c r="AV238" s="11" t="s">
        <v>76</v>
      </c>
      <c r="AW238" s="11" t="s">
        <v>31</v>
      </c>
      <c r="AX238" s="11" t="s">
        <v>67</v>
      </c>
      <c r="AY238" s="187" t="s">
        <v>127</v>
      </c>
    </row>
    <row r="239" spans="2:51" s="12" customFormat="1" ht="13.5">
      <c r="B239" s="194"/>
      <c r="D239" s="195" t="s">
        <v>136</v>
      </c>
      <c r="E239" s="196" t="s">
        <v>5</v>
      </c>
      <c r="F239" s="197" t="s">
        <v>138</v>
      </c>
      <c r="H239" s="198">
        <v>260</v>
      </c>
      <c r="I239" s="199"/>
      <c r="L239" s="194"/>
      <c r="M239" s="200"/>
      <c r="N239" s="201"/>
      <c r="O239" s="201"/>
      <c r="P239" s="201"/>
      <c r="Q239" s="201"/>
      <c r="R239" s="201"/>
      <c r="S239" s="201"/>
      <c r="T239" s="202"/>
      <c r="AT239" s="203" t="s">
        <v>136</v>
      </c>
      <c r="AU239" s="203" t="s">
        <v>76</v>
      </c>
      <c r="AV239" s="12" t="s">
        <v>82</v>
      </c>
      <c r="AW239" s="12" t="s">
        <v>31</v>
      </c>
      <c r="AX239" s="12" t="s">
        <v>72</v>
      </c>
      <c r="AY239" s="203" t="s">
        <v>127</v>
      </c>
    </row>
    <row r="240" spans="2:65" s="1" customFormat="1" ht="31.5" customHeight="1">
      <c r="B240" s="172"/>
      <c r="C240" s="173" t="s">
        <v>375</v>
      </c>
      <c r="D240" s="173" t="s">
        <v>130</v>
      </c>
      <c r="E240" s="174" t="s">
        <v>357</v>
      </c>
      <c r="F240" s="175" t="s">
        <v>358</v>
      </c>
      <c r="G240" s="176" t="s">
        <v>163</v>
      </c>
      <c r="H240" s="177">
        <v>260</v>
      </c>
      <c r="I240" s="178"/>
      <c r="J240" s="179">
        <f>ROUND(I240*H240,2)</f>
        <v>0</v>
      </c>
      <c r="K240" s="175" t="s">
        <v>134</v>
      </c>
      <c r="L240" s="39"/>
      <c r="M240" s="180" t="s">
        <v>5</v>
      </c>
      <c r="N240" s="181" t="s">
        <v>38</v>
      </c>
      <c r="O240" s="40"/>
      <c r="P240" s="182">
        <f>O240*H240</f>
        <v>0</v>
      </c>
      <c r="Q240" s="182">
        <v>0</v>
      </c>
      <c r="R240" s="182">
        <f>Q240*H240</f>
        <v>0</v>
      </c>
      <c r="S240" s="182">
        <v>0</v>
      </c>
      <c r="T240" s="183">
        <f>S240*H240</f>
        <v>0</v>
      </c>
      <c r="AR240" s="23" t="s">
        <v>82</v>
      </c>
      <c r="AT240" s="23" t="s">
        <v>130</v>
      </c>
      <c r="AU240" s="23" t="s">
        <v>76</v>
      </c>
      <c r="AY240" s="23" t="s">
        <v>127</v>
      </c>
      <c r="BE240" s="184">
        <f>IF(N240="základní",J240,0)</f>
        <v>0</v>
      </c>
      <c r="BF240" s="184">
        <f>IF(N240="snížená",J240,0)</f>
        <v>0</v>
      </c>
      <c r="BG240" s="184">
        <f>IF(N240="zákl. přenesená",J240,0)</f>
        <v>0</v>
      </c>
      <c r="BH240" s="184">
        <f>IF(N240="sníž. přenesená",J240,0)</f>
        <v>0</v>
      </c>
      <c r="BI240" s="184">
        <f>IF(N240="nulová",J240,0)</f>
        <v>0</v>
      </c>
      <c r="BJ240" s="23" t="s">
        <v>72</v>
      </c>
      <c r="BK240" s="184">
        <f>ROUND(I240*H240,2)</f>
        <v>0</v>
      </c>
      <c r="BL240" s="23" t="s">
        <v>82</v>
      </c>
      <c r="BM240" s="23" t="s">
        <v>653</v>
      </c>
    </row>
    <row r="241" spans="2:51" s="13" customFormat="1" ht="13.5">
      <c r="B241" s="217"/>
      <c r="D241" s="186" t="s">
        <v>136</v>
      </c>
      <c r="E241" s="218" t="s">
        <v>5</v>
      </c>
      <c r="F241" s="219" t="s">
        <v>329</v>
      </c>
      <c r="H241" s="220" t="s">
        <v>5</v>
      </c>
      <c r="I241" s="221"/>
      <c r="L241" s="217"/>
      <c r="M241" s="222"/>
      <c r="N241" s="223"/>
      <c r="O241" s="223"/>
      <c r="P241" s="223"/>
      <c r="Q241" s="223"/>
      <c r="R241" s="223"/>
      <c r="S241" s="223"/>
      <c r="T241" s="224"/>
      <c r="AT241" s="220" t="s">
        <v>136</v>
      </c>
      <c r="AU241" s="220" t="s">
        <v>76</v>
      </c>
      <c r="AV241" s="13" t="s">
        <v>72</v>
      </c>
      <c r="AW241" s="13" t="s">
        <v>31</v>
      </c>
      <c r="AX241" s="13" t="s">
        <v>67</v>
      </c>
      <c r="AY241" s="220" t="s">
        <v>127</v>
      </c>
    </row>
    <row r="242" spans="2:51" s="13" customFormat="1" ht="13.5">
      <c r="B242" s="217"/>
      <c r="D242" s="186" t="s">
        <v>136</v>
      </c>
      <c r="E242" s="218" t="s">
        <v>5</v>
      </c>
      <c r="F242" s="219" t="s">
        <v>350</v>
      </c>
      <c r="H242" s="220" t="s">
        <v>5</v>
      </c>
      <c r="I242" s="221"/>
      <c r="L242" s="217"/>
      <c r="M242" s="222"/>
      <c r="N242" s="223"/>
      <c r="O242" s="223"/>
      <c r="P242" s="223"/>
      <c r="Q242" s="223"/>
      <c r="R242" s="223"/>
      <c r="S242" s="223"/>
      <c r="T242" s="224"/>
      <c r="AT242" s="220" t="s">
        <v>136</v>
      </c>
      <c r="AU242" s="220" t="s">
        <v>76</v>
      </c>
      <c r="AV242" s="13" t="s">
        <v>72</v>
      </c>
      <c r="AW242" s="13" t="s">
        <v>31</v>
      </c>
      <c r="AX242" s="13" t="s">
        <v>67</v>
      </c>
      <c r="AY242" s="220" t="s">
        <v>127</v>
      </c>
    </row>
    <row r="243" spans="2:51" s="11" customFormat="1" ht="13.5">
      <c r="B243" s="185"/>
      <c r="D243" s="186" t="s">
        <v>136</v>
      </c>
      <c r="E243" s="187" t="s">
        <v>5</v>
      </c>
      <c r="F243" s="188" t="s">
        <v>650</v>
      </c>
      <c r="H243" s="189">
        <v>260</v>
      </c>
      <c r="I243" s="190"/>
      <c r="L243" s="185"/>
      <c r="M243" s="191"/>
      <c r="N243" s="192"/>
      <c r="O243" s="192"/>
      <c r="P243" s="192"/>
      <c r="Q243" s="192"/>
      <c r="R243" s="192"/>
      <c r="S243" s="192"/>
      <c r="T243" s="193"/>
      <c r="AT243" s="187" t="s">
        <v>136</v>
      </c>
      <c r="AU243" s="187" t="s">
        <v>76</v>
      </c>
      <c r="AV243" s="11" t="s">
        <v>76</v>
      </c>
      <c r="AW243" s="11" t="s">
        <v>31</v>
      </c>
      <c r="AX243" s="11" t="s">
        <v>67</v>
      </c>
      <c r="AY243" s="187" t="s">
        <v>127</v>
      </c>
    </row>
    <row r="244" spans="2:51" s="12" customFormat="1" ht="13.5">
      <c r="B244" s="194"/>
      <c r="D244" s="195" t="s">
        <v>136</v>
      </c>
      <c r="E244" s="196" t="s">
        <v>5</v>
      </c>
      <c r="F244" s="197" t="s">
        <v>138</v>
      </c>
      <c r="H244" s="198">
        <v>260</v>
      </c>
      <c r="I244" s="199"/>
      <c r="L244" s="194"/>
      <c r="M244" s="200"/>
      <c r="N244" s="201"/>
      <c r="O244" s="201"/>
      <c r="P244" s="201"/>
      <c r="Q244" s="201"/>
      <c r="R244" s="201"/>
      <c r="S244" s="201"/>
      <c r="T244" s="202"/>
      <c r="AT244" s="203" t="s">
        <v>136</v>
      </c>
      <c r="AU244" s="203" t="s">
        <v>76</v>
      </c>
      <c r="AV244" s="12" t="s">
        <v>82</v>
      </c>
      <c r="AW244" s="12" t="s">
        <v>31</v>
      </c>
      <c r="AX244" s="12" t="s">
        <v>72</v>
      </c>
      <c r="AY244" s="203" t="s">
        <v>127</v>
      </c>
    </row>
    <row r="245" spans="2:65" s="1" customFormat="1" ht="44.25" customHeight="1">
      <c r="B245" s="172"/>
      <c r="C245" s="173" t="s">
        <v>379</v>
      </c>
      <c r="D245" s="173" t="s">
        <v>130</v>
      </c>
      <c r="E245" s="174" t="s">
        <v>654</v>
      </c>
      <c r="F245" s="175" t="s">
        <v>655</v>
      </c>
      <c r="G245" s="176" t="s">
        <v>163</v>
      </c>
      <c r="H245" s="177">
        <v>12</v>
      </c>
      <c r="I245" s="178"/>
      <c r="J245" s="179">
        <f>ROUND(I245*H245,2)</f>
        <v>0</v>
      </c>
      <c r="K245" s="175" t="s">
        <v>134</v>
      </c>
      <c r="L245" s="39"/>
      <c r="M245" s="180" t="s">
        <v>5</v>
      </c>
      <c r="N245" s="181" t="s">
        <v>38</v>
      </c>
      <c r="O245" s="40"/>
      <c r="P245" s="182">
        <f>O245*H245</f>
        <v>0</v>
      </c>
      <c r="Q245" s="182">
        <v>0.1837</v>
      </c>
      <c r="R245" s="182">
        <f>Q245*H245</f>
        <v>2.2044</v>
      </c>
      <c r="S245" s="182">
        <v>0</v>
      </c>
      <c r="T245" s="183">
        <f>S245*H245</f>
        <v>0</v>
      </c>
      <c r="AR245" s="23" t="s">
        <v>82</v>
      </c>
      <c r="AT245" s="23" t="s">
        <v>130</v>
      </c>
      <c r="AU245" s="23" t="s">
        <v>76</v>
      </c>
      <c r="AY245" s="23" t="s">
        <v>127</v>
      </c>
      <c r="BE245" s="184">
        <f>IF(N245="základní",J245,0)</f>
        <v>0</v>
      </c>
      <c r="BF245" s="184">
        <f>IF(N245="snížená",J245,0)</f>
        <v>0</v>
      </c>
      <c r="BG245" s="184">
        <f>IF(N245="zákl. přenesená",J245,0)</f>
        <v>0</v>
      </c>
      <c r="BH245" s="184">
        <f>IF(N245="sníž. přenesená",J245,0)</f>
        <v>0</v>
      </c>
      <c r="BI245" s="184">
        <f>IF(N245="nulová",J245,0)</f>
        <v>0</v>
      </c>
      <c r="BJ245" s="23" t="s">
        <v>72</v>
      </c>
      <c r="BK245" s="184">
        <f>ROUND(I245*H245,2)</f>
        <v>0</v>
      </c>
      <c r="BL245" s="23" t="s">
        <v>82</v>
      </c>
      <c r="BM245" s="23" t="s">
        <v>656</v>
      </c>
    </row>
    <row r="246" spans="2:51" s="13" customFormat="1" ht="13.5">
      <c r="B246" s="217"/>
      <c r="D246" s="186" t="s">
        <v>136</v>
      </c>
      <c r="E246" s="218" t="s">
        <v>5</v>
      </c>
      <c r="F246" s="219" t="s">
        <v>170</v>
      </c>
      <c r="H246" s="220" t="s">
        <v>5</v>
      </c>
      <c r="I246" s="221"/>
      <c r="L246" s="217"/>
      <c r="M246" s="222"/>
      <c r="N246" s="223"/>
      <c r="O246" s="223"/>
      <c r="P246" s="223"/>
      <c r="Q246" s="223"/>
      <c r="R246" s="223"/>
      <c r="S246" s="223"/>
      <c r="T246" s="224"/>
      <c r="AT246" s="220" t="s">
        <v>136</v>
      </c>
      <c r="AU246" s="220" t="s">
        <v>76</v>
      </c>
      <c r="AV246" s="13" t="s">
        <v>72</v>
      </c>
      <c r="AW246" s="13" t="s">
        <v>31</v>
      </c>
      <c r="AX246" s="13" t="s">
        <v>67</v>
      </c>
      <c r="AY246" s="220" t="s">
        <v>127</v>
      </c>
    </row>
    <row r="247" spans="2:51" s="13" customFormat="1" ht="13.5">
      <c r="B247" s="217"/>
      <c r="D247" s="186" t="s">
        <v>136</v>
      </c>
      <c r="E247" s="218" t="s">
        <v>5</v>
      </c>
      <c r="F247" s="219" t="s">
        <v>657</v>
      </c>
      <c r="H247" s="220" t="s">
        <v>5</v>
      </c>
      <c r="I247" s="221"/>
      <c r="L247" s="217"/>
      <c r="M247" s="222"/>
      <c r="N247" s="223"/>
      <c r="O247" s="223"/>
      <c r="P247" s="223"/>
      <c r="Q247" s="223"/>
      <c r="R247" s="223"/>
      <c r="S247" s="223"/>
      <c r="T247" s="224"/>
      <c r="AT247" s="220" t="s">
        <v>136</v>
      </c>
      <c r="AU247" s="220" t="s">
        <v>76</v>
      </c>
      <c r="AV247" s="13" t="s">
        <v>72</v>
      </c>
      <c r="AW247" s="13" t="s">
        <v>31</v>
      </c>
      <c r="AX247" s="13" t="s">
        <v>67</v>
      </c>
      <c r="AY247" s="220" t="s">
        <v>127</v>
      </c>
    </row>
    <row r="248" spans="2:51" s="11" customFormat="1" ht="13.5">
      <c r="B248" s="185"/>
      <c r="D248" s="186" t="s">
        <v>136</v>
      </c>
      <c r="E248" s="187" t="s">
        <v>5</v>
      </c>
      <c r="F248" s="188" t="s">
        <v>547</v>
      </c>
      <c r="H248" s="189">
        <v>12</v>
      </c>
      <c r="I248" s="190"/>
      <c r="L248" s="185"/>
      <c r="M248" s="191"/>
      <c r="N248" s="192"/>
      <c r="O248" s="192"/>
      <c r="P248" s="192"/>
      <c r="Q248" s="192"/>
      <c r="R248" s="192"/>
      <c r="S248" s="192"/>
      <c r="T248" s="193"/>
      <c r="AT248" s="187" t="s">
        <v>136</v>
      </c>
      <c r="AU248" s="187" t="s">
        <v>76</v>
      </c>
      <c r="AV248" s="11" t="s">
        <v>76</v>
      </c>
      <c r="AW248" s="11" t="s">
        <v>31</v>
      </c>
      <c r="AX248" s="11" t="s">
        <v>67</v>
      </c>
      <c r="AY248" s="187" t="s">
        <v>127</v>
      </c>
    </row>
    <row r="249" spans="2:51" s="12" customFormat="1" ht="13.5">
      <c r="B249" s="194"/>
      <c r="D249" s="195" t="s">
        <v>136</v>
      </c>
      <c r="E249" s="196" t="s">
        <v>5</v>
      </c>
      <c r="F249" s="197" t="s">
        <v>138</v>
      </c>
      <c r="H249" s="198">
        <v>12</v>
      </c>
      <c r="I249" s="199"/>
      <c r="L249" s="194"/>
      <c r="M249" s="200"/>
      <c r="N249" s="201"/>
      <c r="O249" s="201"/>
      <c r="P249" s="201"/>
      <c r="Q249" s="201"/>
      <c r="R249" s="201"/>
      <c r="S249" s="201"/>
      <c r="T249" s="202"/>
      <c r="AT249" s="203" t="s">
        <v>136</v>
      </c>
      <c r="AU249" s="203" t="s">
        <v>76</v>
      </c>
      <c r="AV249" s="12" t="s">
        <v>82</v>
      </c>
      <c r="AW249" s="12" t="s">
        <v>31</v>
      </c>
      <c r="AX249" s="12" t="s">
        <v>72</v>
      </c>
      <c r="AY249" s="203" t="s">
        <v>127</v>
      </c>
    </row>
    <row r="250" spans="2:65" s="1" customFormat="1" ht="57" customHeight="1">
      <c r="B250" s="172"/>
      <c r="C250" s="173" t="s">
        <v>384</v>
      </c>
      <c r="D250" s="173" t="s">
        <v>130</v>
      </c>
      <c r="E250" s="174" t="s">
        <v>658</v>
      </c>
      <c r="F250" s="175" t="s">
        <v>659</v>
      </c>
      <c r="G250" s="176" t="s">
        <v>163</v>
      </c>
      <c r="H250" s="177">
        <v>238</v>
      </c>
      <c r="I250" s="178"/>
      <c r="J250" s="179">
        <f>ROUND(I250*H250,2)</f>
        <v>0</v>
      </c>
      <c r="K250" s="175" t="s">
        <v>134</v>
      </c>
      <c r="L250" s="39"/>
      <c r="M250" s="180" t="s">
        <v>5</v>
      </c>
      <c r="N250" s="181" t="s">
        <v>38</v>
      </c>
      <c r="O250" s="40"/>
      <c r="P250" s="182">
        <f>O250*H250</f>
        <v>0</v>
      </c>
      <c r="Q250" s="182">
        <v>0.08425</v>
      </c>
      <c r="R250" s="182">
        <f>Q250*H250</f>
        <v>20.0515</v>
      </c>
      <c r="S250" s="182">
        <v>0</v>
      </c>
      <c r="T250" s="183">
        <f>S250*H250</f>
        <v>0</v>
      </c>
      <c r="AR250" s="23" t="s">
        <v>82</v>
      </c>
      <c r="AT250" s="23" t="s">
        <v>130</v>
      </c>
      <c r="AU250" s="23" t="s">
        <v>76</v>
      </c>
      <c r="AY250" s="23" t="s">
        <v>127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23" t="s">
        <v>72</v>
      </c>
      <c r="BK250" s="184">
        <f>ROUND(I250*H250,2)</f>
        <v>0</v>
      </c>
      <c r="BL250" s="23" t="s">
        <v>82</v>
      </c>
      <c r="BM250" s="23" t="s">
        <v>660</v>
      </c>
    </row>
    <row r="251" spans="2:51" s="13" customFormat="1" ht="13.5">
      <c r="B251" s="217"/>
      <c r="D251" s="186" t="s">
        <v>136</v>
      </c>
      <c r="E251" s="218" t="s">
        <v>5</v>
      </c>
      <c r="F251" s="219" t="s">
        <v>170</v>
      </c>
      <c r="H251" s="220" t="s">
        <v>5</v>
      </c>
      <c r="I251" s="221"/>
      <c r="L251" s="217"/>
      <c r="M251" s="222"/>
      <c r="N251" s="223"/>
      <c r="O251" s="223"/>
      <c r="P251" s="223"/>
      <c r="Q251" s="223"/>
      <c r="R251" s="223"/>
      <c r="S251" s="223"/>
      <c r="T251" s="224"/>
      <c r="AT251" s="220" t="s">
        <v>136</v>
      </c>
      <c r="AU251" s="220" t="s">
        <v>76</v>
      </c>
      <c r="AV251" s="13" t="s">
        <v>72</v>
      </c>
      <c r="AW251" s="13" t="s">
        <v>31</v>
      </c>
      <c r="AX251" s="13" t="s">
        <v>67</v>
      </c>
      <c r="AY251" s="220" t="s">
        <v>127</v>
      </c>
    </row>
    <row r="252" spans="2:51" s="13" customFormat="1" ht="13.5">
      <c r="B252" s="217"/>
      <c r="D252" s="186" t="s">
        <v>136</v>
      </c>
      <c r="E252" s="218" t="s">
        <v>5</v>
      </c>
      <c r="F252" s="219" t="s">
        <v>661</v>
      </c>
      <c r="H252" s="220" t="s">
        <v>5</v>
      </c>
      <c r="I252" s="221"/>
      <c r="L252" s="217"/>
      <c r="M252" s="222"/>
      <c r="N252" s="223"/>
      <c r="O252" s="223"/>
      <c r="P252" s="223"/>
      <c r="Q252" s="223"/>
      <c r="R252" s="223"/>
      <c r="S252" s="223"/>
      <c r="T252" s="224"/>
      <c r="AT252" s="220" t="s">
        <v>136</v>
      </c>
      <c r="AU252" s="220" t="s">
        <v>76</v>
      </c>
      <c r="AV252" s="13" t="s">
        <v>72</v>
      </c>
      <c r="AW252" s="13" t="s">
        <v>31</v>
      </c>
      <c r="AX252" s="13" t="s">
        <v>67</v>
      </c>
      <c r="AY252" s="220" t="s">
        <v>127</v>
      </c>
    </row>
    <row r="253" spans="2:51" s="11" customFormat="1" ht="13.5">
      <c r="B253" s="185"/>
      <c r="D253" s="186" t="s">
        <v>136</v>
      </c>
      <c r="E253" s="187" t="s">
        <v>5</v>
      </c>
      <c r="F253" s="188" t="s">
        <v>662</v>
      </c>
      <c r="H253" s="189">
        <v>230</v>
      </c>
      <c r="I253" s="190"/>
      <c r="L253" s="185"/>
      <c r="M253" s="191"/>
      <c r="N253" s="192"/>
      <c r="O253" s="192"/>
      <c r="P253" s="192"/>
      <c r="Q253" s="192"/>
      <c r="R253" s="192"/>
      <c r="S253" s="192"/>
      <c r="T253" s="193"/>
      <c r="AT253" s="187" t="s">
        <v>136</v>
      </c>
      <c r="AU253" s="187" t="s">
        <v>76</v>
      </c>
      <c r="AV253" s="11" t="s">
        <v>76</v>
      </c>
      <c r="AW253" s="11" t="s">
        <v>31</v>
      </c>
      <c r="AX253" s="11" t="s">
        <v>67</v>
      </c>
      <c r="AY253" s="187" t="s">
        <v>127</v>
      </c>
    </row>
    <row r="254" spans="2:51" s="13" customFormat="1" ht="13.5">
      <c r="B254" s="217"/>
      <c r="D254" s="186" t="s">
        <v>136</v>
      </c>
      <c r="E254" s="218" t="s">
        <v>5</v>
      </c>
      <c r="F254" s="219" t="s">
        <v>663</v>
      </c>
      <c r="H254" s="220" t="s">
        <v>5</v>
      </c>
      <c r="I254" s="221"/>
      <c r="L254" s="217"/>
      <c r="M254" s="222"/>
      <c r="N254" s="223"/>
      <c r="O254" s="223"/>
      <c r="P254" s="223"/>
      <c r="Q254" s="223"/>
      <c r="R254" s="223"/>
      <c r="S254" s="223"/>
      <c r="T254" s="224"/>
      <c r="AT254" s="220" t="s">
        <v>136</v>
      </c>
      <c r="AU254" s="220" t="s">
        <v>76</v>
      </c>
      <c r="AV254" s="13" t="s">
        <v>72</v>
      </c>
      <c r="AW254" s="13" t="s">
        <v>31</v>
      </c>
      <c r="AX254" s="13" t="s">
        <v>67</v>
      </c>
      <c r="AY254" s="220" t="s">
        <v>127</v>
      </c>
    </row>
    <row r="255" spans="2:51" s="11" customFormat="1" ht="13.5">
      <c r="B255" s="185"/>
      <c r="D255" s="186" t="s">
        <v>136</v>
      </c>
      <c r="E255" s="187" t="s">
        <v>5</v>
      </c>
      <c r="F255" s="188" t="s">
        <v>452</v>
      </c>
      <c r="H255" s="189">
        <v>8</v>
      </c>
      <c r="I255" s="190"/>
      <c r="L255" s="185"/>
      <c r="M255" s="191"/>
      <c r="N255" s="192"/>
      <c r="O255" s="192"/>
      <c r="P255" s="192"/>
      <c r="Q255" s="192"/>
      <c r="R255" s="192"/>
      <c r="S255" s="192"/>
      <c r="T255" s="193"/>
      <c r="AT255" s="187" t="s">
        <v>136</v>
      </c>
      <c r="AU255" s="187" t="s">
        <v>76</v>
      </c>
      <c r="AV255" s="11" t="s">
        <v>76</v>
      </c>
      <c r="AW255" s="11" t="s">
        <v>31</v>
      </c>
      <c r="AX255" s="11" t="s">
        <v>67</v>
      </c>
      <c r="AY255" s="187" t="s">
        <v>127</v>
      </c>
    </row>
    <row r="256" spans="2:51" s="12" customFormat="1" ht="13.5">
      <c r="B256" s="194"/>
      <c r="D256" s="195" t="s">
        <v>136</v>
      </c>
      <c r="E256" s="196" t="s">
        <v>5</v>
      </c>
      <c r="F256" s="197" t="s">
        <v>138</v>
      </c>
      <c r="H256" s="198">
        <v>238</v>
      </c>
      <c r="I256" s="199"/>
      <c r="L256" s="194"/>
      <c r="M256" s="200"/>
      <c r="N256" s="201"/>
      <c r="O256" s="201"/>
      <c r="P256" s="201"/>
      <c r="Q256" s="201"/>
      <c r="R256" s="201"/>
      <c r="S256" s="201"/>
      <c r="T256" s="202"/>
      <c r="AT256" s="203" t="s">
        <v>136</v>
      </c>
      <c r="AU256" s="203" t="s">
        <v>76</v>
      </c>
      <c r="AV256" s="12" t="s">
        <v>82</v>
      </c>
      <c r="AW256" s="12" t="s">
        <v>31</v>
      </c>
      <c r="AX256" s="12" t="s">
        <v>72</v>
      </c>
      <c r="AY256" s="203" t="s">
        <v>127</v>
      </c>
    </row>
    <row r="257" spans="2:65" s="1" customFormat="1" ht="22.5" customHeight="1">
      <c r="B257" s="172"/>
      <c r="C257" s="204" t="s">
        <v>389</v>
      </c>
      <c r="D257" s="204" t="s">
        <v>145</v>
      </c>
      <c r="E257" s="205" t="s">
        <v>664</v>
      </c>
      <c r="F257" s="206" t="s">
        <v>665</v>
      </c>
      <c r="G257" s="207" t="s">
        <v>163</v>
      </c>
      <c r="H257" s="208">
        <v>8.08</v>
      </c>
      <c r="I257" s="209"/>
      <c r="J257" s="210">
        <f>ROUND(I257*H257,2)</f>
        <v>0</v>
      </c>
      <c r="K257" s="206" t="s">
        <v>134</v>
      </c>
      <c r="L257" s="211"/>
      <c r="M257" s="212" t="s">
        <v>5</v>
      </c>
      <c r="N257" s="213" t="s">
        <v>38</v>
      </c>
      <c r="O257" s="40"/>
      <c r="P257" s="182">
        <f>O257*H257</f>
        <v>0</v>
      </c>
      <c r="Q257" s="182">
        <v>0.146</v>
      </c>
      <c r="R257" s="182">
        <f>Q257*H257</f>
        <v>1.1796799999999998</v>
      </c>
      <c r="S257" s="182">
        <v>0</v>
      </c>
      <c r="T257" s="183">
        <f>S257*H257</f>
        <v>0</v>
      </c>
      <c r="AR257" s="23" t="s">
        <v>149</v>
      </c>
      <c r="AT257" s="23" t="s">
        <v>145</v>
      </c>
      <c r="AU257" s="23" t="s">
        <v>76</v>
      </c>
      <c r="AY257" s="23" t="s">
        <v>127</v>
      </c>
      <c r="BE257" s="184">
        <f>IF(N257="základní",J257,0)</f>
        <v>0</v>
      </c>
      <c r="BF257" s="184">
        <f>IF(N257="snížená",J257,0)</f>
        <v>0</v>
      </c>
      <c r="BG257" s="184">
        <f>IF(N257="zákl. přenesená",J257,0)</f>
        <v>0</v>
      </c>
      <c r="BH257" s="184">
        <f>IF(N257="sníž. přenesená",J257,0)</f>
        <v>0</v>
      </c>
      <c r="BI257" s="184">
        <f>IF(N257="nulová",J257,0)</f>
        <v>0</v>
      </c>
      <c r="BJ257" s="23" t="s">
        <v>72</v>
      </c>
      <c r="BK257" s="184">
        <f>ROUND(I257*H257,2)</f>
        <v>0</v>
      </c>
      <c r="BL257" s="23" t="s">
        <v>82</v>
      </c>
      <c r="BM257" s="23" t="s">
        <v>666</v>
      </c>
    </row>
    <row r="258" spans="2:47" s="1" customFormat="1" ht="27">
      <c r="B258" s="39"/>
      <c r="D258" s="186" t="s">
        <v>286</v>
      </c>
      <c r="F258" s="227" t="s">
        <v>667</v>
      </c>
      <c r="I258" s="228"/>
      <c r="L258" s="39"/>
      <c r="M258" s="229"/>
      <c r="N258" s="40"/>
      <c r="O258" s="40"/>
      <c r="P258" s="40"/>
      <c r="Q258" s="40"/>
      <c r="R258" s="40"/>
      <c r="S258" s="40"/>
      <c r="T258" s="68"/>
      <c r="AT258" s="23" t="s">
        <v>286</v>
      </c>
      <c r="AU258" s="23" t="s">
        <v>76</v>
      </c>
    </row>
    <row r="259" spans="2:51" s="11" customFormat="1" ht="13.5">
      <c r="B259" s="185"/>
      <c r="D259" s="186" t="s">
        <v>136</v>
      </c>
      <c r="E259" s="187" t="s">
        <v>5</v>
      </c>
      <c r="F259" s="188" t="s">
        <v>668</v>
      </c>
      <c r="H259" s="189">
        <v>8.08</v>
      </c>
      <c r="I259" s="190"/>
      <c r="L259" s="185"/>
      <c r="M259" s="191"/>
      <c r="N259" s="192"/>
      <c r="O259" s="192"/>
      <c r="P259" s="192"/>
      <c r="Q259" s="192"/>
      <c r="R259" s="192"/>
      <c r="S259" s="192"/>
      <c r="T259" s="193"/>
      <c r="AT259" s="187" t="s">
        <v>136</v>
      </c>
      <c r="AU259" s="187" t="s">
        <v>76</v>
      </c>
      <c r="AV259" s="11" t="s">
        <v>76</v>
      </c>
      <c r="AW259" s="11" t="s">
        <v>31</v>
      </c>
      <c r="AX259" s="11" t="s">
        <v>67</v>
      </c>
      <c r="AY259" s="187" t="s">
        <v>127</v>
      </c>
    </row>
    <row r="260" spans="2:51" s="12" customFormat="1" ht="13.5">
      <c r="B260" s="194"/>
      <c r="D260" s="195" t="s">
        <v>136</v>
      </c>
      <c r="E260" s="196" t="s">
        <v>5</v>
      </c>
      <c r="F260" s="197" t="s">
        <v>138</v>
      </c>
      <c r="H260" s="198">
        <v>8.08</v>
      </c>
      <c r="I260" s="199"/>
      <c r="L260" s="194"/>
      <c r="M260" s="200"/>
      <c r="N260" s="201"/>
      <c r="O260" s="201"/>
      <c r="P260" s="201"/>
      <c r="Q260" s="201"/>
      <c r="R260" s="201"/>
      <c r="S260" s="201"/>
      <c r="T260" s="202"/>
      <c r="AT260" s="203" t="s">
        <v>136</v>
      </c>
      <c r="AU260" s="203" t="s">
        <v>76</v>
      </c>
      <c r="AV260" s="12" t="s">
        <v>82</v>
      </c>
      <c r="AW260" s="12" t="s">
        <v>31</v>
      </c>
      <c r="AX260" s="12" t="s">
        <v>72</v>
      </c>
      <c r="AY260" s="203" t="s">
        <v>127</v>
      </c>
    </row>
    <row r="261" spans="2:65" s="1" customFormat="1" ht="22.5" customHeight="1">
      <c r="B261" s="172"/>
      <c r="C261" s="204" t="s">
        <v>396</v>
      </c>
      <c r="D261" s="204" t="s">
        <v>145</v>
      </c>
      <c r="E261" s="205" t="s">
        <v>669</v>
      </c>
      <c r="F261" s="206" t="s">
        <v>670</v>
      </c>
      <c r="G261" s="207" t="s">
        <v>163</v>
      </c>
      <c r="H261" s="208">
        <v>232.3</v>
      </c>
      <c r="I261" s="209"/>
      <c r="J261" s="210">
        <f>ROUND(I261*H261,2)</f>
        <v>0</v>
      </c>
      <c r="K261" s="206" t="s">
        <v>134</v>
      </c>
      <c r="L261" s="211"/>
      <c r="M261" s="212" t="s">
        <v>5</v>
      </c>
      <c r="N261" s="213" t="s">
        <v>38</v>
      </c>
      <c r="O261" s="40"/>
      <c r="P261" s="182">
        <f>O261*H261</f>
        <v>0</v>
      </c>
      <c r="Q261" s="182">
        <v>0.14</v>
      </c>
      <c r="R261" s="182">
        <f>Q261*H261</f>
        <v>32.522000000000006</v>
      </c>
      <c r="S261" s="182">
        <v>0</v>
      </c>
      <c r="T261" s="183">
        <f>S261*H261</f>
        <v>0</v>
      </c>
      <c r="AR261" s="23" t="s">
        <v>149</v>
      </c>
      <c r="AT261" s="23" t="s">
        <v>145</v>
      </c>
      <c r="AU261" s="23" t="s">
        <v>76</v>
      </c>
      <c r="AY261" s="23" t="s">
        <v>127</v>
      </c>
      <c r="BE261" s="184">
        <f>IF(N261="základní",J261,0)</f>
        <v>0</v>
      </c>
      <c r="BF261" s="184">
        <f>IF(N261="snížená",J261,0)</f>
        <v>0</v>
      </c>
      <c r="BG261" s="184">
        <f>IF(N261="zákl. přenesená",J261,0)</f>
        <v>0</v>
      </c>
      <c r="BH261" s="184">
        <f>IF(N261="sníž. přenesená",J261,0)</f>
        <v>0</v>
      </c>
      <c r="BI261" s="184">
        <f>IF(N261="nulová",J261,0)</f>
        <v>0</v>
      </c>
      <c r="BJ261" s="23" t="s">
        <v>72</v>
      </c>
      <c r="BK261" s="184">
        <f>ROUND(I261*H261,2)</f>
        <v>0</v>
      </c>
      <c r="BL261" s="23" t="s">
        <v>82</v>
      </c>
      <c r="BM261" s="23" t="s">
        <v>671</v>
      </c>
    </row>
    <row r="262" spans="2:47" s="1" customFormat="1" ht="27">
      <c r="B262" s="39"/>
      <c r="D262" s="186" t="s">
        <v>286</v>
      </c>
      <c r="F262" s="227" t="s">
        <v>667</v>
      </c>
      <c r="I262" s="228"/>
      <c r="L262" s="39"/>
      <c r="M262" s="229"/>
      <c r="N262" s="40"/>
      <c r="O262" s="40"/>
      <c r="P262" s="40"/>
      <c r="Q262" s="40"/>
      <c r="R262" s="40"/>
      <c r="S262" s="40"/>
      <c r="T262" s="68"/>
      <c r="AT262" s="23" t="s">
        <v>286</v>
      </c>
      <c r="AU262" s="23" t="s">
        <v>76</v>
      </c>
    </row>
    <row r="263" spans="2:51" s="11" customFormat="1" ht="13.5">
      <c r="B263" s="185"/>
      <c r="D263" s="186" t="s">
        <v>136</v>
      </c>
      <c r="E263" s="187" t="s">
        <v>5</v>
      </c>
      <c r="F263" s="188" t="s">
        <v>672</v>
      </c>
      <c r="H263" s="189">
        <v>232.3</v>
      </c>
      <c r="I263" s="190"/>
      <c r="L263" s="185"/>
      <c r="M263" s="191"/>
      <c r="N263" s="192"/>
      <c r="O263" s="192"/>
      <c r="P263" s="192"/>
      <c r="Q263" s="192"/>
      <c r="R263" s="192"/>
      <c r="S263" s="192"/>
      <c r="T263" s="193"/>
      <c r="AT263" s="187" t="s">
        <v>136</v>
      </c>
      <c r="AU263" s="187" t="s">
        <v>76</v>
      </c>
      <c r="AV263" s="11" t="s">
        <v>76</v>
      </c>
      <c r="AW263" s="11" t="s">
        <v>31</v>
      </c>
      <c r="AX263" s="11" t="s">
        <v>67</v>
      </c>
      <c r="AY263" s="187" t="s">
        <v>127</v>
      </c>
    </row>
    <row r="264" spans="2:51" s="12" customFormat="1" ht="13.5">
      <c r="B264" s="194"/>
      <c r="D264" s="195" t="s">
        <v>136</v>
      </c>
      <c r="E264" s="196" t="s">
        <v>5</v>
      </c>
      <c r="F264" s="197" t="s">
        <v>138</v>
      </c>
      <c r="H264" s="198">
        <v>232.3</v>
      </c>
      <c r="I264" s="199"/>
      <c r="L264" s="194"/>
      <c r="M264" s="200"/>
      <c r="N264" s="201"/>
      <c r="O264" s="201"/>
      <c r="P264" s="201"/>
      <c r="Q264" s="201"/>
      <c r="R264" s="201"/>
      <c r="S264" s="201"/>
      <c r="T264" s="202"/>
      <c r="AT264" s="203" t="s">
        <v>136</v>
      </c>
      <c r="AU264" s="203" t="s">
        <v>76</v>
      </c>
      <c r="AV264" s="12" t="s">
        <v>82</v>
      </c>
      <c r="AW264" s="12" t="s">
        <v>31</v>
      </c>
      <c r="AX264" s="12" t="s">
        <v>72</v>
      </c>
      <c r="AY264" s="203" t="s">
        <v>127</v>
      </c>
    </row>
    <row r="265" spans="2:65" s="1" customFormat="1" ht="57" customHeight="1">
      <c r="B265" s="172"/>
      <c r="C265" s="173" t="s">
        <v>401</v>
      </c>
      <c r="D265" s="173" t="s">
        <v>130</v>
      </c>
      <c r="E265" s="174" t="s">
        <v>673</v>
      </c>
      <c r="F265" s="175" t="s">
        <v>674</v>
      </c>
      <c r="G265" s="176" t="s">
        <v>163</v>
      </c>
      <c r="H265" s="177">
        <v>16</v>
      </c>
      <c r="I265" s="178"/>
      <c r="J265" s="179">
        <f>ROUND(I265*H265,2)</f>
        <v>0</v>
      </c>
      <c r="K265" s="175" t="s">
        <v>134</v>
      </c>
      <c r="L265" s="39"/>
      <c r="M265" s="180" t="s">
        <v>5</v>
      </c>
      <c r="N265" s="181" t="s">
        <v>38</v>
      </c>
      <c r="O265" s="40"/>
      <c r="P265" s="182">
        <f>O265*H265</f>
        <v>0</v>
      </c>
      <c r="Q265" s="182">
        <v>0.10362</v>
      </c>
      <c r="R265" s="182">
        <f>Q265*H265</f>
        <v>1.65792</v>
      </c>
      <c r="S265" s="182">
        <v>0</v>
      </c>
      <c r="T265" s="183">
        <f>S265*H265</f>
        <v>0</v>
      </c>
      <c r="AR265" s="23" t="s">
        <v>82</v>
      </c>
      <c r="AT265" s="23" t="s">
        <v>130</v>
      </c>
      <c r="AU265" s="23" t="s">
        <v>76</v>
      </c>
      <c r="AY265" s="23" t="s">
        <v>127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23" t="s">
        <v>72</v>
      </c>
      <c r="BK265" s="184">
        <f>ROUND(I265*H265,2)</f>
        <v>0</v>
      </c>
      <c r="BL265" s="23" t="s">
        <v>82</v>
      </c>
      <c r="BM265" s="23" t="s">
        <v>675</v>
      </c>
    </row>
    <row r="266" spans="2:51" s="13" customFormat="1" ht="13.5">
      <c r="B266" s="217"/>
      <c r="D266" s="186" t="s">
        <v>136</v>
      </c>
      <c r="E266" s="218" t="s">
        <v>5</v>
      </c>
      <c r="F266" s="219" t="s">
        <v>676</v>
      </c>
      <c r="H266" s="220" t="s">
        <v>5</v>
      </c>
      <c r="I266" s="221"/>
      <c r="L266" s="217"/>
      <c r="M266" s="222"/>
      <c r="N266" s="223"/>
      <c r="O266" s="223"/>
      <c r="P266" s="223"/>
      <c r="Q266" s="223"/>
      <c r="R266" s="223"/>
      <c r="S266" s="223"/>
      <c r="T266" s="224"/>
      <c r="AT266" s="220" t="s">
        <v>136</v>
      </c>
      <c r="AU266" s="220" t="s">
        <v>76</v>
      </c>
      <c r="AV266" s="13" t="s">
        <v>72</v>
      </c>
      <c r="AW266" s="13" t="s">
        <v>31</v>
      </c>
      <c r="AX266" s="13" t="s">
        <v>67</v>
      </c>
      <c r="AY266" s="220" t="s">
        <v>127</v>
      </c>
    </row>
    <row r="267" spans="2:51" s="11" customFormat="1" ht="13.5">
      <c r="B267" s="185"/>
      <c r="D267" s="186" t="s">
        <v>136</v>
      </c>
      <c r="E267" s="187" t="s">
        <v>5</v>
      </c>
      <c r="F267" s="188" t="s">
        <v>677</v>
      </c>
      <c r="H267" s="189">
        <v>16</v>
      </c>
      <c r="I267" s="190"/>
      <c r="L267" s="185"/>
      <c r="M267" s="191"/>
      <c r="N267" s="192"/>
      <c r="O267" s="192"/>
      <c r="P267" s="192"/>
      <c r="Q267" s="192"/>
      <c r="R267" s="192"/>
      <c r="S267" s="192"/>
      <c r="T267" s="193"/>
      <c r="AT267" s="187" t="s">
        <v>136</v>
      </c>
      <c r="AU267" s="187" t="s">
        <v>76</v>
      </c>
      <c r="AV267" s="11" t="s">
        <v>76</v>
      </c>
      <c r="AW267" s="11" t="s">
        <v>31</v>
      </c>
      <c r="AX267" s="11" t="s">
        <v>67</v>
      </c>
      <c r="AY267" s="187" t="s">
        <v>127</v>
      </c>
    </row>
    <row r="268" spans="2:51" s="12" customFormat="1" ht="13.5">
      <c r="B268" s="194"/>
      <c r="D268" s="195" t="s">
        <v>136</v>
      </c>
      <c r="E268" s="196" t="s">
        <v>5</v>
      </c>
      <c r="F268" s="197" t="s">
        <v>138</v>
      </c>
      <c r="H268" s="198">
        <v>16</v>
      </c>
      <c r="I268" s="199"/>
      <c r="L268" s="194"/>
      <c r="M268" s="200"/>
      <c r="N268" s="201"/>
      <c r="O268" s="201"/>
      <c r="P268" s="201"/>
      <c r="Q268" s="201"/>
      <c r="R268" s="201"/>
      <c r="S268" s="201"/>
      <c r="T268" s="202"/>
      <c r="AT268" s="203" t="s">
        <v>136</v>
      </c>
      <c r="AU268" s="203" t="s">
        <v>76</v>
      </c>
      <c r="AV268" s="12" t="s">
        <v>82</v>
      </c>
      <c r="AW268" s="12" t="s">
        <v>31</v>
      </c>
      <c r="AX268" s="12" t="s">
        <v>72</v>
      </c>
      <c r="AY268" s="203" t="s">
        <v>127</v>
      </c>
    </row>
    <row r="269" spans="2:65" s="1" customFormat="1" ht="22.5" customHeight="1">
      <c r="B269" s="172"/>
      <c r="C269" s="204" t="s">
        <v>405</v>
      </c>
      <c r="D269" s="204" t="s">
        <v>145</v>
      </c>
      <c r="E269" s="205" t="s">
        <v>678</v>
      </c>
      <c r="F269" s="206" t="s">
        <v>679</v>
      </c>
      <c r="G269" s="207" t="s">
        <v>163</v>
      </c>
      <c r="H269" s="208">
        <v>16.16</v>
      </c>
      <c r="I269" s="209"/>
      <c r="J269" s="210">
        <f>ROUND(I269*H269,2)</f>
        <v>0</v>
      </c>
      <c r="K269" s="206" t="s">
        <v>134</v>
      </c>
      <c r="L269" s="211"/>
      <c r="M269" s="212" t="s">
        <v>5</v>
      </c>
      <c r="N269" s="213" t="s">
        <v>38</v>
      </c>
      <c r="O269" s="40"/>
      <c r="P269" s="182">
        <f>O269*H269</f>
        <v>0</v>
      </c>
      <c r="Q269" s="182">
        <v>0.197</v>
      </c>
      <c r="R269" s="182">
        <f>Q269*H269</f>
        <v>3.18352</v>
      </c>
      <c r="S269" s="182">
        <v>0</v>
      </c>
      <c r="T269" s="183">
        <f>S269*H269</f>
        <v>0</v>
      </c>
      <c r="AR269" s="23" t="s">
        <v>149</v>
      </c>
      <c r="AT269" s="23" t="s">
        <v>145</v>
      </c>
      <c r="AU269" s="23" t="s">
        <v>76</v>
      </c>
      <c r="AY269" s="23" t="s">
        <v>127</v>
      </c>
      <c r="BE269" s="184">
        <f>IF(N269="základní",J269,0)</f>
        <v>0</v>
      </c>
      <c r="BF269" s="184">
        <f>IF(N269="snížená",J269,0)</f>
        <v>0</v>
      </c>
      <c r="BG269" s="184">
        <f>IF(N269="zákl. přenesená",J269,0)</f>
        <v>0</v>
      </c>
      <c r="BH269" s="184">
        <f>IF(N269="sníž. přenesená",J269,0)</f>
        <v>0</v>
      </c>
      <c r="BI269" s="184">
        <f>IF(N269="nulová",J269,0)</f>
        <v>0</v>
      </c>
      <c r="BJ269" s="23" t="s">
        <v>72</v>
      </c>
      <c r="BK269" s="184">
        <f>ROUND(I269*H269,2)</f>
        <v>0</v>
      </c>
      <c r="BL269" s="23" t="s">
        <v>82</v>
      </c>
      <c r="BM269" s="23" t="s">
        <v>680</v>
      </c>
    </row>
    <row r="270" spans="2:47" s="1" customFormat="1" ht="27">
      <c r="B270" s="39"/>
      <c r="D270" s="186" t="s">
        <v>286</v>
      </c>
      <c r="F270" s="227" t="s">
        <v>667</v>
      </c>
      <c r="I270" s="228"/>
      <c r="L270" s="39"/>
      <c r="M270" s="229"/>
      <c r="N270" s="40"/>
      <c r="O270" s="40"/>
      <c r="P270" s="40"/>
      <c r="Q270" s="40"/>
      <c r="R270" s="40"/>
      <c r="S270" s="40"/>
      <c r="T270" s="68"/>
      <c r="AT270" s="23" t="s">
        <v>286</v>
      </c>
      <c r="AU270" s="23" t="s">
        <v>76</v>
      </c>
    </row>
    <row r="271" spans="2:51" s="11" customFormat="1" ht="13.5">
      <c r="B271" s="185"/>
      <c r="D271" s="186" t="s">
        <v>136</v>
      </c>
      <c r="E271" s="187" t="s">
        <v>5</v>
      </c>
      <c r="F271" s="188" t="s">
        <v>681</v>
      </c>
      <c r="H271" s="189">
        <v>16.16</v>
      </c>
      <c r="I271" s="190"/>
      <c r="L271" s="185"/>
      <c r="M271" s="191"/>
      <c r="N271" s="192"/>
      <c r="O271" s="192"/>
      <c r="P271" s="192"/>
      <c r="Q271" s="192"/>
      <c r="R271" s="192"/>
      <c r="S271" s="192"/>
      <c r="T271" s="193"/>
      <c r="AT271" s="187" t="s">
        <v>136</v>
      </c>
      <c r="AU271" s="187" t="s">
        <v>76</v>
      </c>
      <c r="AV271" s="11" t="s">
        <v>76</v>
      </c>
      <c r="AW271" s="11" t="s">
        <v>31</v>
      </c>
      <c r="AX271" s="11" t="s">
        <v>67</v>
      </c>
      <c r="AY271" s="187" t="s">
        <v>127</v>
      </c>
    </row>
    <row r="272" spans="2:51" s="12" customFormat="1" ht="13.5">
      <c r="B272" s="194"/>
      <c r="D272" s="195" t="s">
        <v>136</v>
      </c>
      <c r="E272" s="196" t="s">
        <v>5</v>
      </c>
      <c r="F272" s="197" t="s">
        <v>138</v>
      </c>
      <c r="H272" s="198">
        <v>16.16</v>
      </c>
      <c r="I272" s="199"/>
      <c r="L272" s="194"/>
      <c r="M272" s="200"/>
      <c r="N272" s="201"/>
      <c r="O272" s="201"/>
      <c r="P272" s="201"/>
      <c r="Q272" s="201"/>
      <c r="R272" s="201"/>
      <c r="S272" s="201"/>
      <c r="T272" s="202"/>
      <c r="AT272" s="203" t="s">
        <v>136</v>
      </c>
      <c r="AU272" s="203" t="s">
        <v>76</v>
      </c>
      <c r="AV272" s="12" t="s">
        <v>82</v>
      </c>
      <c r="AW272" s="12" t="s">
        <v>31</v>
      </c>
      <c r="AX272" s="12" t="s">
        <v>72</v>
      </c>
      <c r="AY272" s="203" t="s">
        <v>127</v>
      </c>
    </row>
    <row r="273" spans="2:65" s="1" customFormat="1" ht="44.25" customHeight="1">
      <c r="B273" s="172"/>
      <c r="C273" s="173" t="s">
        <v>409</v>
      </c>
      <c r="D273" s="173" t="s">
        <v>130</v>
      </c>
      <c r="E273" s="174" t="s">
        <v>361</v>
      </c>
      <c r="F273" s="175" t="s">
        <v>362</v>
      </c>
      <c r="G273" s="176" t="s">
        <v>163</v>
      </c>
      <c r="H273" s="177">
        <v>259</v>
      </c>
      <c r="I273" s="178"/>
      <c r="J273" s="179">
        <f>ROUND(I273*H273,2)</f>
        <v>0</v>
      </c>
      <c r="K273" s="175" t="s">
        <v>134</v>
      </c>
      <c r="L273" s="39"/>
      <c r="M273" s="180" t="s">
        <v>5</v>
      </c>
      <c r="N273" s="181" t="s">
        <v>38</v>
      </c>
      <c r="O273" s="40"/>
      <c r="P273" s="182">
        <f>O273*H273</f>
        <v>0</v>
      </c>
      <c r="Q273" s="182">
        <v>0.08003</v>
      </c>
      <c r="R273" s="182">
        <f>Q273*H273</f>
        <v>20.72777</v>
      </c>
      <c r="S273" s="182">
        <v>0</v>
      </c>
      <c r="T273" s="183">
        <f>S273*H273</f>
        <v>0</v>
      </c>
      <c r="AR273" s="23" t="s">
        <v>82</v>
      </c>
      <c r="AT273" s="23" t="s">
        <v>130</v>
      </c>
      <c r="AU273" s="23" t="s">
        <v>76</v>
      </c>
      <c r="AY273" s="23" t="s">
        <v>127</v>
      </c>
      <c r="BE273" s="184">
        <f>IF(N273="základní",J273,0)</f>
        <v>0</v>
      </c>
      <c r="BF273" s="184">
        <f>IF(N273="snížená",J273,0)</f>
        <v>0</v>
      </c>
      <c r="BG273" s="184">
        <f>IF(N273="zákl. přenesená",J273,0)</f>
        <v>0</v>
      </c>
      <c r="BH273" s="184">
        <f>IF(N273="sníž. přenesená",J273,0)</f>
        <v>0</v>
      </c>
      <c r="BI273" s="184">
        <f>IF(N273="nulová",J273,0)</f>
        <v>0</v>
      </c>
      <c r="BJ273" s="23" t="s">
        <v>72</v>
      </c>
      <c r="BK273" s="184">
        <f>ROUND(I273*H273,2)</f>
        <v>0</v>
      </c>
      <c r="BL273" s="23" t="s">
        <v>82</v>
      </c>
      <c r="BM273" s="23" t="s">
        <v>682</v>
      </c>
    </row>
    <row r="274" spans="2:51" s="13" customFormat="1" ht="13.5">
      <c r="B274" s="217"/>
      <c r="D274" s="186" t="s">
        <v>136</v>
      </c>
      <c r="E274" s="218" t="s">
        <v>5</v>
      </c>
      <c r="F274" s="219" t="s">
        <v>329</v>
      </c>
      <c r="H274" s="220" t="s">
        <v>5</v>
      </c>
      <c r="I274" s="221"/>
      <c r="L274" s="217"/>
      <c r="M274" s="222"/>
      <c r="N274" s="223"/>
      <c r="O274" s="223"/>
      <c r="P274" s="223"/>
      <c r="Q274" s="223"/>
      <c r="R274" s="223"/>
      <c r="S274" s="223"/>
      <c r="T274" s="224"/>
      <c r="AT274" s="220" t="s">
        <v>136</v>
      </c>
      <c r="AU274" s="220" t="s">
        <v>76</v>
      </c>
      <c r="AV274" s="13" t="s">
        <v>72</v>
      </c>
      <c r="AW274" s="13" t="s">
        <v>31</v>
      </c>
      <c r="AX274" s="13" t="s">
        <v>67</v>
      </c>
      <c r="AY274" s="220" t="s">
        <v>127</v>
      </c>
    </row>
    <row r="275" spans="2:51" s="13" customFormat="1" ht="13.5">
      <c r="B275" s="217"/>
      <c r="D275" s="186" t="s">
        <v>136</v>
      </c>
      <c r="E275" s="218" t="s">
        <v>5</v>
      </c>
      <c r="F275" s="219" t="s">
        <v>364</v>
      </c>
      <c r="H275" s="220" t="s">
        <v>5</v>
      </c>
      <c r="I275" s="221"/>
      <c r="L275" s="217"/>
      <c r="M275" s="222"/>
      <c r="N275" s="223"/>
      <c r="O275" s="223"/>
      <c r="P275" s="223"/>
      <c r="Q275" s="223"/>
      <c r="R275" s="223"/>
      <c r="S275" s="223"/>
      <c r="T275" s="224"/>
      <c r="AT275" s="220" t="s">
        <v>136</v>
      </c>
      <c r="AU275" s="220" t="s">
        <v>76</v>
      </c>
      <c r="AV275" s="13" t="s">
        <v>72</v>
      </c>
      <c r="AW275" s="13" t="s">
        <v>31</v>
      </c>
      <c r="AX275" s="13" t="s">
        <v>67</v>
      </c>
      <c r="AY275" s="220" t="s">
        <v>127</v>
      </c>
    </row>
    <row r="276" spans="2:51" s="11" customFormat="1" ht="13.5">
      <c r="B276" s="185"/>
      <c r="D276" s="186" t="s">
        <v>136</v>
      </c>
      <c r="E276" s="187" t="s">
        <v>5</v>
      </c>
      <c r="F276" s="188" t="s">
        <v>683</v>
      </c>
      <c r="H276" s="189">
        <v>229</v>
      </c>
      <c r="I276" s="190"/>
      <c r="L276" s="185"/>
      <c r="M276" s="191"/>
      <c r="N276" s="192"/>
      <c r="O276" s="192"/>
      <c r="P276" s="192"/>
      <c r="Q276" s="192"/>
      <c r="R276" s="192"/>
      <c r="S276" s="192"/>
      <c r="T276" s="193"/>
      <c r="AT276" s="187" t="s">
        <v>136</v>
      </c>
      <c r="AU276" s="187" t="s">
        <v>76</v>
      </c>
      <c r="AV276" s="11" t="s">
        <v>76</v>
      </c>
      <c r="AW276" s="11" t="s">
        <v>31</v>
      </c>
      <c r="AX276" s="11" t="s">
        <v>67</v>
      </c>
      <c r="AY276" s="187" t="s">
        <v>127</v>
      </c>
    </row>
    <row r="277" spans="2:51" s="13" customFormat="1" ht="13.5">
      <c r="B277" s="217"/>
      <c r="D277" s="186" t="s">
        <v>136</v>
      </c>
      <c r="E277" s="218" t="s">
        <v>5</v>
      </c>
      <c r="F277" s="219" t="s">
        <v>641</v>
      </c>
      <c r="H277" s="220" t="s">
        <v>5</v>
      </c>
      <c r="I277" s="221"/>
      <c r="L277" s="217"/>
      <c r="M277" s="222"/>
      <c r="N277" s="223"/>
      <c r="O277" s="223"/>
      <c r="P277" s="223"/>
      <c r="Q277" s="223"/>
      <c r="R277" s="223"/>
      <c r="S277" s="223"/>
      <c r="T277" s="224"/>
      <c r="AT277" s="220" t="s">
        <v>136</v>
      </c>
      <c r="AU277" s="220" t="s">
        <v>76</v>
      </c>
      <c r="AV277" s="13" t="s">
        <v>72</v>
      </c>
      <c r="AW277" s="13" t="s">
        <v>31</v>
      </c>
      <c r="AX277" s="13" t="s">
        <v>67</v>
      </c>
      <c r="AY277" s="220" t="s">
        <v>127</v>
      </c>
    </row>
    <row r="278" spans="2:51" s="11" customFormat="1" ht="13.5">
      <c r="B278" s="185"/>
      <c r="D278" s="186" t="s">
        <v>136</v>
      </c>
      <c r="E278" s="187" t="s">
        <v>5</v>
      </c>
      <c r="F278" s="188" t="s">
        <v>308</v>
      </c>
      <c r="H278" s="189">
        <v>30</v>
      </c>
      <c r="I278" s="190"/>
      <c r="L278" s="185"/>
      <c r="M278" s="191"/>
      <c r="N278" s="192"/>
      <c r="O278" s="192"/>
      <c r="P278" s="192"/>
      <c r="Q278" s="192"/>
      <c r="R278" s="192"/>
      <c r="S278" s="192"/>
      <c r="T278" s="193"/>
      <c r="AT278" s="187" t="s">
        <v>136</v>
      </c>
      <c r="AU278" s="187" t="s">
        <v>76</v>
      </c>
      <c r="AV278" s="11" t="s">
        <v>76</v>
      </c>
      <c r="AW278" s="11" t="s">
        <v>31</v>
      </c>
      <c r="AX278" s="11" t="s">
        <v>67</v>
      </c>
      <c r="AY278" s="187" t="s">
        <v>127</v>
      </c>
    </row>
    <row r="279" spans="2:51" s="12" customFormat="1" ht="13.5">
      <c r="B279" s="194"/>
      <c r="D279" s="195" t="s">
        <v>136</v>
      </c>
      <c r="E279" s="196" t="s">
        <v>5</v>
      </c>
      <c r="F279" s="197" t="s">
        <v>138</v>
      </c>
      <c r="H279" s="198">
        <v>259</v>
      </c>
      <c r="I279" s="199"/>
      <c r="L279" s="194"/>
      <c r="M279" s="200"/>
      <c r="N279" s="201"/>
      <c r="O279" s="201"/>
      <c r="P279" s="201"/>
      <c r="Q279" s="201"/>
      <c r="R279" s="201"/>
      <c r="S279" s="201"/>
      <c r="T279" s="202"/>
      <c r="AT279" s="203" t="s">
        <v>136</v>
      </c>
      <c r="AU279" s="203" t="s">
        <v>76</v>
      </c>
      <c r="AV279" s="12" t="s">
        <v>82</v>
      </c>
      <c r="AW279" s="12" t="s">
        <v>31</v>
      </c>
      <c r="AX279" s="12" t="s">
        <v>72</v>
      </c>
      <c r="AY279" s="203" t="s">
        <v>127</v>
      </c>
    </row>
    <row r="280" spans="2:65" s="1" customFormat="1" ht="22.5" customHeight="1">
      <c r="B280" s="172"/>
      <c r="C280" s="204" t="s">
        <v>413</v>
      </c>
      <c r="D280" s="204" t="s">
        <v>145</v>
      </c>
      <c r="E280" s="205" t="s">
        <v>366</v>
      </c>
      <c r="F280" s="206" t="s">
        <v>367</v>
      </c>
      <c r="G280" s="207" t="s">
        <v>163</v>
      </c>
      <c r="H280" s="208">
        <v>231.29</v>
      </c>
      <c r="I280" s="209"/>
      <c r="J280" s="210">
        <f>ROUND(I280*H280,2)</f>
        <v>0</v>
      </c>
      <c r="K280" s="206" t="s">
        <v>5</v>
      </c>
      <c r="L280" s="211"/>
      <c r="M280" s="212" t="s">
        <v>5</v>
      </c>
      <c r="N280" s="213" t="s">
        <v>38</v>
      </c>
      <c r="O280" s="40"/>
      <c r="P280" s="182">
        <f>O280*H280</f>
        <v>0</v>
      </c>
      <c r="Q280" s="182">
        <v>0.18</v>
      </c>
      <c r="R280" s="182">
        <f>Q280*H280</f>
        <v>41.6322</v>
      </c>
      <c r="S280" s="182">
        <v>0</v>
      </c>
      <c r="T280" s="183">
        <f>S280*H280</f>
        <v>0</v>
      </c>
      <c r="AR280" s="23" t="s">
        <v>149</v>
      </c>
      <c r="AT280" s="23" t="s">
        <v>145</v>
      </c>
      <c r="AU280" s="23" t="s">
        <v>76</v>
      </c>
      <c r="AY280" s="23" t="s">
        <v>127</v>
      </c>
      <c r="BE280" s="184">
        <f>IF(N280="základní",J280,0)</f>
        <v>0</v>
      </c>
      <c r="BF280" s="184">
        <f>IF(N280="snížená",J280,0)</f>
        <v>0</v>
      </c>
      <c r="BG280" s="184">
        <f>IF(N280="zákl. přenesená",J280,0)</f>
        <v>0</v>
      </c>
      <c r="BH280" s="184">
        <f>IF(N280="sníž. přenesená",J280,0)</f>
        <v>0</v>
      </c>
      <c r="BI280" s="184">
        <f>IF(N280="nulová",J280,0)</f>
        <v>0</v>
      </c>
      <c r="BJ280" s="23" t="s">
        <v>72</v>
      </c>
      <c r="BK280" s="184">
        <f>ROUND(I280*H280,2)</f>
        <v>0</v>
      </c>
      <c r="BL280" s="23" t="s">
        <v>82</v>
      </c>
      <c r="BM280" s="23" t="s">
        <v>684</v>
      </c>
    </row>
    <row r="281" spans="2:51" s="11" customFormat="1" ht="13.5">
      <c r="B281" s="185"/>
      <c r="D281" s="186" t="s">
        <v>136</v>
      </c>
      <c r="E281" s="187" t="s">
        <v>5</v>
      </c>
      <c r="F281" s="188" t="s">
        <v>685</v>
      </c>
      <c r="H281" s="189">
        <v>231.29</v>
      </c>
      <c r="I281" s="190"/>
      <c r="L281" s="185"/>
      <c r="M281" s="191"/>
      <c r="N281" s="192"/>
      <c r="O281" s="192"/>
      <c r="P281" s="192"/>
      <c r="Q281" s="192"/>
      <c r="R281" s="192"/>
      <c r="S281" s="192"/>
      <c r="T281" s="193"/>
      <c r="AT281" s="187" t="s">
        <v>136</v>
      </c>
      <c r="AU281" s="187" t="s">
        <v>76</v>
      </c>
      <c r="AV281" s="11" t="s">
        <v>76</v>
      </c>
      <c r="AW281" s="11" t="s">
        <v>31</v>
      </c>
      <c r="AX281" s="11" t="s">
        <v>67</v>
      </c>
      <c r="AY281" s="187" t="s">
        <v>127</v>
      </c>
    </row>
    <row r="282" spans="2:51" s="12" customFormat="1" ht="13.5">
      <c r="B282" s="194"/>
      <c r="D282" s="195" t="s">
        <v>136</v>
      </c>
      <c r="E282" s="196" t="s">
        <v>5</v>
      </c>
      <c r="F282" s="197" t="s">
        <v>138</v>
      </c>
      <c r="H282" s="198">
        <v>231.29</v>
      </c>
      <c r="I282" s="199"/>
      <c r="L282" s="194"/>
      <c r="M282" s="200"/>
      <c r="N282" s="201"/>
      <c r="O282" s="201"/>
      <c r="P282" s="201"/>
      <c r="Q282" s="201"/>
      <c r="R282" s="201"/>
      <c r="S282" s="201"/>
      <c r="T282" s="202"/>
      <c r="AT282" s="203" t="s">
        <v>136</v>
      </c>
      <c r="AU282" s="203" t="s">
        <v>76</v>
      </c>
      <c r="AV282" s="12" t="s">
        <v>82</v>
      </c>
      <c r="AW282" s="12" t="s">
        <v>31</v>
      </c>
      <c r="AX282" s="12" t="s">
        <v>72</v>
      </c>
      <c r="AY282" s="203" t="s">
        <v>127</v>
      </c>
    </row>
    <row r="283" spans="2:65" s="1" customFormat="1" ht="22.5" customHeight="1">
      <c r="B283" s="172"/>
      <c r="C283" s="204" t="s">
        <v>417</v>
      </c>
      <c r="D283" s="204" t="s">
        <v>145</v>
      </c>
      <c r="E283" s="205" t="s">
        <v>686</v>
      </c>
      <c r="F283" s="206" t="s">
        <v>687</v>
      </c>
      <c r="G283" s="207" t="s">
        <v>373</v>
      </c>
      <c r="H283" s="208">
        <v>150</v>
      </c>
      <c r="I283" s="209"/>
      <c r="J283" s="210">
        <f>ROUND(I283*H283,2)</f>
        <v>0</v>
      </c>
      <c r="K283" s="206" t="s">
        <v>5</v>
      </c>
      <c r="L283" s="211"/>
      <c r="M283" s="212" t="s">
        <v>5</v>
      </c>
      <c r="N283" s="213" t="s">
        <v>38</v>
      </c>
      <c r="O283" s="40"/>
      <c r="P283" s="182">
        <f>O283*H283</f>
        <v>0</v>
      </c>
      <c r="Q283" s="182">
        <v>0.01</v>
      </c>
      <c r="R283" s="182">
        <f>Q283*H283</f>
        <v>1.5</v>
      </c>
      <c r="S283" s="182">
        <v>0</v>
      </c>
      <c r="T283" s="183">
        <f>S283*H283</f>
        <v>0</v>
      </c>
      <c r="AR283" s="23" t="s">
        <v>149</v>
      </c>
      <c r="AT283" s="23" t="s">
        <v>145</v>
      </c>
      <c r="AU283" s="23" t="s">
        <v>76</v>
      </c>
      <c r="AY283" s="23" t="s">
        <v>127</v>
      </c>
      <c r="BE283" s="184">
        <f>IF(N283="základní",J283,0)</f>
        <v>0</v>
      </c>
      <c r="BF283" s="184">
        <f>IF(N283="snížená",J283,0)</f>
        <v>0</v>
      </c>
      <c r="BG283" s="184">
        <f>IF(N283="zákl. přenesená",J283,0)</f>
        <v>0</v>
      </c>
      <c r="BH283" s="184">
        <f>IF(N283="sníž. přenesená",J283,0)</f>
        <v>0</v>
      </c>
      <c r="BI283" s="184">
        <f>IF(N283="nulová",J283,0)</f>
        <v>0</v>
      </c>
      <c r="BJ283" s="23" t="s">
        <v>72</v>
      </c>
      <c r="BK283" s="184">
        <f>ROUND(I283*H283,2)</f>
        <v>0</v>
      </c>
      <c r="BL283" s="23" t="s">
        <v>82</v>
      </c>
      <c r="BM283" s="23" t="s">
        <v>688</v>
      </c>
    </row>
    <row r="284" spans="2:63" s="10" customFormat="1" ht="22.35" customHeight="1">
      <c r="B284" s="158"/>
      <c r="D284" s="169" t="s">
        <v>66</v>
      </c>
      <c r="E284" s="170" t="s">
        <v>149</v>
      </c>
      <c r="F284" s="170" t="s">
        <v>369</v>
      </c>
      <c r="I284" s="161"/>
      <c r="J284" s="171">
        <f>BK284</f>
        <v>0</v>
      </c>
      <c r="L284" s="158"/>
      <c r="M284" s="163"/>
      <c r="N284" s="164"/>
      <c r="O284" s="164"/>
      <c r="P284" s="165">
        <f>SUM(P285:P299)</f>
        <v>0</v>
      </c>
      <c r="Q284" s="164"/>
      <c r="R284" s="165">
        <f>SUM(R285:R299)</f>
        <v>2.63523</v>
      </c>
      <c r="S284" s="164"/>
      <c r="T284" s="166">
        <f>SUM(T285:T299)</f>
        <v>0</v>
      </c>
      <c r="AR284" s="159" t="s">
        <v>72</v>
      </c>
      <c r="AT284" s="167" t="s">
        <v>66</v>
      </c>
      <c r="AU284" s="167" t="s">
        <v>76</v>
      </c>
      <c r="AY284" s="159" t="s">
        <v>127</v>
      </c>
      <c r="BK284" s="168">
        <f>SUM(BK285:BK299)</f>
        <v>0</v>
      </c>
    </row>
    <row r="285" spans="2:65" s="1" customFormat="1" ht="22.5" customHeight="1">
      <c r="B285" s="172"/>
      <c r="C285" s="173" t="s">
        <v>421</v>
      </c>
      <c r="D285" s="173" t="s">
        <v>130</v>
      </c>
      <c r="E285" s="174" t="s">
        <v>371</v>
      </c>
      <c r="F285" s="175" t="s">
        <v>372</v>
      </c>
      <c r="G285" s="176" t="s">
        <v>373</v>
      </c>
      <c r="H285" s="177">
        <v>1</v>
      </c>
      <c r="I285" s="178"/>
      <c r="J285" s="179">
        <f>ROUND(I285*H285,2)</f>
        <v>0</v>
      </c>
      <c r="K285" s="175" t="s">
        <v>5</v>
      </c>
      <c r="L285" s="39"/>
      <c r="M285" s="180" t="s">
        <v>5</v>
      </c>
      <c r="N285" s="181" t="s">
        <v>38</v>
      </c>
      <c r="O285" s="40"/>
      <c r="P285" s="182">
        <f>O285*H285</f>
        <v>0</v>
      </c>
      <c r="Q285" s="182">
        <v>0</v>
      </c>
      <c r="R285" s="182">
        <f>Q285*H285</f>
        <v>0</v>
      </c>
      <c r="S285" s="182">
        <v>0</v>
      </c>
      <c r="T285" s="183">
        <f>S285*H285</f>
        <v>0</v>
      </c>
      <c r="AR285" s="23" t="s">
        <v>82</v>
      </c>
      <c r="AT285" s="23" t="s">
        <v>130</v>
      </c>
      <c r="AU285" s="23" t="s">
        <v>79</v>
      </c>
      <c r="AY285" s="23" t="s">
        <v>127</v>
      </c>
      <c r="BE285" s="184">
        <f>IF(N285="základní",J285,0)</f>
        <v>0</v>
      </c>
      <c r="BF285" s="184">
        <f>IF(N285="snížená",J285,0)</f>
        <v>0</v>
      </c>
      <c r="BG285" s="184">
        <f>IF(N285="zákl. přenesená",J285,0)</f>
        <v>0</v>
      </c>
      <c r="BH285" s="184">
        <f>IF(N285="sníž. přenesená",J285,0)</f>
        <v>0</v>
      </c>
      <c r="BI285" s="184">
        <f>IF(N285="nulová",J285,0)</f>
        <v>0</v>
      </c>
      <c r="BJ285" s="23" t="s">
        <v>72</v>
      </c>
      <c r="BK285" s="184">
        <f>ROUND(I285*H285,2)</f>
        <v>0</v>
      </c>
      <c r="BL285" s="23" t="s">
        <v>82</v>
      </c>
      <c r="BM285" s="23" t="s">
        <v>689</v>
      </c>
    </row>
    <row r="286" spans="2:65" s="1" customFormat="1" ht="22.5" customHeight="1">
      <c r="B286" s="172"/>
      <c r="C286" s="173" t="s">
        <v>427</v>
      </c>
      <c r="D286" s="173" t="s">
        <v>130</v>
      </c>
      <c r="E286" s="174" t="s">
        <v>690</v>
      </c>
      <c r="F286" s="175" t="s">
        <v>691</v>
      </c>
      <c r="G286" s="176" t="s">
        <v>373</v>
      </c>
      <c r="H286" s="177">
        <v>2</v>
      </c>
      <c r="I286" s="178"/>
      <c r="J286" s="179">
        <f>ROUND(I286*H286,2)</f>
        <v>0</v>
      </c>
      <c r="K286" s="175" t="s">
        <v>5</v>
      </c>
      <c r="L286" s="39"/>
      <c r="M286" s="180" t="s">
        <v>5</v>
      </c>
      <c r="N286" s="181" t="s">
        <v>38</v>
      </c>
      <c r="O286" s="40"/>
      <c r="P286" s="182">
        <f>O286*H286</f>
        <v>0</v>
      </c>
      <c r="Q286" s="182">
        <v>0</v>
      </c>
      <c r="R286" s="182">
        <f>Q286*H286</f>
        <v>0</v>
      </c>
      <c r="S286" s="182">
        <v>0</v>
      </c>
      <c r="T286" s="183">
        <f>S286*H286</f>
        <v>0</v>
      </c>
      <c r="AR286" s="23" t="s">
        <v>82</v>
      </c>
      <c r="AT286" s="23" t="s">
        <v>130</v>
      </c>
      <c r="AU286" s="23" t="s">
        <v>79</v>
      </c>
      <c r="AY286" s="23" t="s">
        <v>127</v>
      </c>
      <c r="BE286" s="184">
        <f>IF(N286="základní",J286,0)</f>
        <v>0</v>
      </c>
      <c r="BF286" s="184">
        <f>IF(N286="snížená",J286,0)</f>
        <v>0</v>
      </c>
      <c r="BG286" s="184">
        <f>IF(N286="zákl. přenesená",J286,0)</f>
        <v>0</v>
      </c>
      <c r="BH286" s="184">
        <f>IF(N286="sníž. přenesená",J286,0)</f>
        <v>0</v>
      </c>
      <c r="BI286" s="184">
        <f>IF(N286="nulová",J286,0)</f>
        <v>0</v>
      </c>
      <c r="BJ286" s="23" t="s">
        <v>72</v>
      </c>
      <c r="BK286" s="184">
        <f>ROUND(I286*H286,2)</f>
        <v>0</v>
      </c>
      <c r="BL286" s="23" t="s">
        <v>82</v>
      </c>
      <c r="BM286" s="23" t="s">
        <v>692</v>
      </c>
    </row>
    <row r="287" spans="2:65" s="1" customFormat="1" ht="31.5" customHeight="1">
      <c r="B287" s="172"/>
      <c r="C287" s="173" t="s">
        <v>433</v>
      </c>
      <c r="D287" s="173" t="s">
        <v>130</v>
      </c>
      <c r="E287" s="174" t="s">
        <v>693</v>
      </c>
      <c r="F287" s="175" t="s">
        <v>694</v>
      </c>
      <c r="G287" s="176" t="s">
        <v>189</v>
      </c>
      <c r="H287" s="177">
        <v>29</v>
      </c>
      <c r="I287" s="178"/>
      <c r="J287" s="179">
        <f>ROUND(I287*H287,2)</f>
        <v>0</v>
      </c>
      <c r="K287" s="175" t="s">
        <v>134</v>
      </c>
      <c r="L287" s="39"/>
      <c r="M287" s="180" t="s">
        <v>5</v>
      </c>
      <c r="N287" s="181" t="s">
        <v>38</v>
      </c>
      <c r="O287" s="40"/>
      <c r="P287" s="182">
        <f>O287*H287</f>
        <v>0</v>
      </c>
      <c r="Q287" s="182">
        <v>1E-05</v>
      </c>
      <c r="R287" s="182">
        <f>Q287*H287</f>
        <v>0.00029</v>
      </c>
      <c r="S287" s="182">
        <v>0</v>
      </c>
      <c r="T287" s="183">
        <f>S287*H287</f>
        <v>0</v>
      </c>
      <c r="AR287" s="23" t="s">
        <v>82</v>
      </c>
      <c r="AT287" s="23" t="s">
        <v>130</v>
      </c>
      <c r="AU287" s="23" t="s">
        <v>79</v>
      </c>
      <c r="AY287" s="23" t="s">
        <v>127</v>
      </c>
      <c r="BE287" s="184">
        <f>IF(N287="základní",J287,0)</f>
        <v>0</v>
      </c>
      <c r="BF287" s="184">
        <f>IF(N287="snížená",J287,0)</f>
        <v>0</v>
      </c>
      <c r="BG287" s="184">
        <f>IF(N287="zákl. přenesená",J287,0)</f>
        <v>0</v>
      </c>
      <c r="BH287" s="184">
        <f>IF(N287="sníž. přenesená",J287,0)</f>
        <v>0</v>
      </c>
      <c r="BI287" s="184">
        <f>IF(N287="nulová",J287,0)</f>
        <v>0</v>
      </c>
      <c r="BJ287" s="23" t="s">
        <v>72</v>
      </c>
      <c r="BK287" s="184">
        <f>ROUND(I287*H287,2)</f>
        <v>0</v>
      </c>
      <c r="BL287" s="23" t="s">
        <v>82</v>
      </c>
      <c r="BM287" s="23" t="s">
        <v>695</v>
      </c>
    </row>
    <row r="288" spans="2:51" s="13" customFormat="1" ht="13.5">
      <c r="B288" s="217"/>
      <c r="D288" s="186" t="s">
        <v>136</v>
      </c>
      <c r="E288" s="218" t="s">
        <v>5</v>
      </c>
      <c r="F288" s="219" t="s">
        <v>696</v>
      </c>
      <c r="H288" s="220" t="s">
        <v>5</v>
      </c>
      <c r="I288" s="221"/>
      <c r="L288" s="217"/>
      <c r="M288" s="222"/>
      <c r="N288" s="223"/>
      <c r="O288" s="223"/>
      <c r="P288" s="223"/>
      <c r="Q288" s="223"/>
      <c r="R288" s="223"/>
      <c r="S288" s="223"/>
      <c r="T288" s="224"/>
      <c r="AT288" s="220" t="s">
        <v>136</v>
      </c>
      <c r="AU288" s="220" t="s">
        <v>79</v>
      </c>
      <c r="AV288" s="13" t="s">
        <v>72</v>
      </c>
      <c r="AW288" s="13" t="s">
        <v>31</v>
      </c>
      <c r="AX288" s="13" t="s">
        <v>67</v>
      </c>
      <c r="AY288" s="220" t="s">
        <v>127</v>
      </c>
    </row>
    <row r="289" spans="2:51" s="11" customFormat="1" ht="13.5">
      <c r="B289" s="185"/>
      <c r="D289" s="186" t="s">
        <v>136</v>
      </c>
      <c r="E289" s="187" t="s">
        <v>5</v>
      </c>
      <c r="F289" s="188" t="s">
        <v>697</v>
      </c>
      <c r="H289" s="189">
        <v>29</v>
      </c>
      <c r="I289" s="190"/>
      <c r="L289" s="185"/>
      <c r="M289" s="191"/>
      <c r="N289" s="192"/>
      <c r="O289" s="192"/>
      <c r="P289" s="192"/>
      <c r="Q289" s="192"/>
      <c r="R289" s="192"/>
      <c r="S289" s="192"/>
      <c r="T289" s="193"/>
      <c r="AT289" s="187" t="s">
        <v>136</v>
      </c>
      <c r="AU289" s="187" t="s">
        <v>79</v>
      </c>
      <c r="AV289" s="11" t="s">
        <v>76</v>
      </c>
      <c r="AW289" s="11" t="s">
        <v>31</v>
      </c>
      <c r="AX289" s="11" t="s">
        <v>67</v>
      </c>
      <c r="AY289" s="187" t="s">
        <v>127</v>
      </c>
    </row>
    <row r="290" spans="2:51" s="12" customFormat="1" ht="13.5">
      <c r="B290" s="194"/>
      <c r="D290" s="195" t="s">
        <v>136</v>
      </c>
      <c r="E290" s="196" t="s">
        <v>5</v>
      </c>
      <c r="F290" s="197" t="s">
        <v>138</v>
      </c>
      <c r="H290" s="198">
        <v>29</v>
      </c>
      <c r="I290" s="199"/>
      <c r="L290" s="194"/>
      <c r="M290" s="200"/>
      <c r="N290" s="201"/>
      <c r="O290" s="201"/>
      <c r="P290" s="201"/>
      <c r="Q290" s="201"/>
      <c r="R290" s="201"/>
      <c r="S290" s="201"/>
      <c r="T290" s="202"/>
      <c r="AT290" s="203" t="s">
        <v>136</v>
      </c>
      <c r="AU290" s="203" t="s">
        <v>79</v>
      </c>
      <c r="AV290" s="12" t="s">
        <v>82</v>
      </c>
      <c r="AW290" s="12" t="s">
        <v>31</v>
      </c>
      <c r="AX290" s="12" t="s">
        <v>72</v>
      </c>
      <c r="AY290" s="203" t="s">
        <v>127</v>
      </c>
    </row>
    <row r="291" spans="2:65" s="1" customFormat="1" ht="22.5" customHeight="1">
      <c r="B291" s="172"/>
      <c r="C291" s="204" t="s">
        <v>439</v>
      </c>
      <c r="D291" s="204" t="s">
        <v>145</v>
      </c>
      <c r="E291" s="205" t="s">
        <v>698</v>
      </c>
      <c r="F291" s="206" t="s">
        <v>699</v>
      </c>
      <c r="G291" s="207" t="s">
        <v>280</v>
      </c>
      <c r="H291" s="208">
        <v>29</v>
      </c>
      <c r="I291" s="209"/>
      <c r="J291" s="210">
        <f>ROUND(I291*H291,2)</f>
        <v>0</v>
      </c>
      <c r="K291" s="206" t="s">
        <v>134</v>
      </c>
      <c r="L291" s="211"/>
      <c r="M291" s="212" t="s">
        <v>5</v>
      </c>
      <c r="N291" s="213" t="s">
        <v>38</v>
      </c>
      <c r="O291" s="40"/>
      <c r="P291" s="182">
        <f>O291*H291</f>
        <v>0</v>
      </c>
      <c r="Q291" s="182">
        <v>0.00294</v>
      </c>
      <c r="R291" s="182">
        <f>Q291*H291</f>
        <v>0.08526</v>
      </c>
      <c r="S291" s="182">
        <v>0</v>
      </c>
      <c r="T291" s="183">
        <f>S291*H291</f>
        <v>0</v>
      </c>
      <c r="AR291" s="23" t="s">
        <v>149</v>
      </c>
      <c r="AT291" s="23" t="s">
        <v>145</v>
      </c>
      <c r="AU291" s="23" t="s">
        <v>79</v>
      </c>
      <c r="AY291" s="23" t="s">
        <v>127</v>
      </c>
      <c r="BE291" s="184">
        <f>IF(N291="základní",J291,0)</f>
        <v>0</v>
      </c>
      <c r="BF291" s="184">
        <f>IF(N291="snížená",J291,0)</f>
        <v>0</v>
      </c>
      <c r="BG291" s="184">
        <f>IF(N291="zákl. přenesená",J291,0)</f>
        <v>0</v>
      </c>
      <c r="BH291" s="184">
        <f>IF(N291="sníž. přenesená",J291,0)</f>
        <v>0</v>
      </c>
      <c r="BI291" s="184">
        <f>IF(N291="nulová",J291,0)</f>
        <v>0</v>
      </c>
      <c r="BJ291" s="23" t="s">
        <v>72</v>
      </c>
      <c r="BK291" s="184">
        <f>ROUND(I291*H291,2)</f>
        <v>0</v>
      </c>
      <c r="BL291" s="23" t="s">
        <v>82</v>
      </c>
      <c r="BM291" s="23" t="s">
        <v>700</v>
      </c>
    </row>
    <row r="292" spans="2:65" s="1" customFormat="1" ht="22.5" customHeight="1">
      <c r="B292" s="172"/>
      <c r="C292" s="173" t="s">
        <v>443</v>
      </c>
      <c r="D292" s="173" t="s">
        <v>130</v>
      </c>
      <c r="E292" s="174" t="s">
        <v>701</v>
      </c>
      <c r="F292" s="175" t="s">
        <v>702</v>
      </c>
      <c r="G292" s="176" t="s">
        <v>280</v>
      </c>
      <c r="H292" s="177">
        <v>2</v>
      </c>
      <c r="I292" s="178"/>
      <c r="J292" s="179">
        <f>ROUND(I292*H292,2)</f>
        <v>0</v>
      </c>
      <c r="K292" s="175" t="s">
        <v>134</v>
      </c>
      <c r="L292" s="39"/>
      <c r="M292" s="180" t="s">
        <v>5</v>
      </c>
      <c r="N292" s="181" t="s">
        <v>38</v>
      </c>
      <c r="O292" s="40"/>
      <c r="P292" s="182">
        <f>O292*H292</f>
        <v>0</v>
      </c>
      <c r="Q292" s="182">
        <v>0.3409</v>
      </c>
      <c r="R292" s="182">
        <f>Q292*H292</f>
        <v>0.6818</v>
      </c>
      <c r="S292" s="182">
        <v>0</v>
      </c>
      <c r="T292" s="183">
        <f>S292*H292</f>
        <v>0</v>
      </c>
      <c r="AR292" s="23" t="s">
        <v>82</v>
      </c>
      <c r="AT292" s="23" t="s">
        <v>130</v>
      </c>
      <c r="AU292" s="23" t="s">
        <v>79</v>
      </c>
      <c r="AY292" s="23" t="s">
        <v>127</v>
      </c>
      <c r="BE292" s="184">
        <f>IF(N292="základní",J292,0)</f>
        <v>0</v>
      </c>
      <c r="BF292" s="184">
        <f>IF(N292="snížená",J292,0)</f>
        <v>0</v>
      </c>
      <c r="BG292" s="184">
        <f>IF(N292="zákl. přenesená",J292,0)</f>
        <v>0</v>
      </c>
      <c r="BH292" s="184">
        <f>IF(N292="sníž. přenesená",J292,0)</f>
        <v>0</v>
      </c>
      <c r="BI292" s="184">
        <f>IF(N292="nulová",J292,0)</f>
        <v>0</v>
      </c>
      <c r="BJ292" s="23" t="s">
        <v>72</v>
      </c>
      <c r="BK292" s="184">
        <f>ROUND(I292*H292,2)</f>
        <v>0</v>
      </c>
      <c r="BL292" s="23" t="s">
        <v>82</v>
      </c>
      <c r="BM292" s="23" t="s">
        <v>703</v>
      </c>
    </row>
    <row r="293" spans="2:51" s="13" customFormat="1" ht="13.5">
      <c r="B293" s="217"/>
      <c r="D293" s="186" t="s">
        <v>136</v>
      </c>
      <c r="E293" s="218" t="s">
        <v>5</v>
      </c>
      <c r="F293" s="219" t="s">
        <v>704</v>
      </c>
      <c r="H293" s="220" t="s">
        <v>5</v>
      </c>
      <c r="I293" s="221"/>
      <c r="L293" s="217"/>
      <c r="M293" s="222"/>
      <c r="N293" s="223"/>
      <c r="O293" s="223"/>
      <c r="P293" s="223"/>
      <c r="Q293" s="223"/>
      <c r="R293" s="223"/>
      <c r="S293" s="223"/>
      <c r="T293" s="224"/>
      <c r="AT293" s="220" t="s">
        <v>136</v>
      </c>
      <c r="AU293" s="220" t="s">
        <v>79</v>
      </c>
      <c r="AV293" s="13" t="s">
        <v>72</v>
      </c>
      <c r="AW293" s="13" t="s">
        <v>31</v>
      </c>
      <c r="AX293" s="13" t="s">
        <v>67</v>
      </c>
      <c r="AY293" s="220" t="s">
        <v>127</v>
      </c>
    </row>
    <row r="294" spans="2:51" s="11" customFormat="1" ht="13.5">
      <c r="B294" s="185"/>
      <c r="D294" s="186" t="s">
        <v>136</v>
      </c>
      <c r="E294" s="187" t="s">
        <v>5</v>
      </c>
      <c r="F294" s="188" t="s">
        <v>76</v>
      </c>
      <c r="H294" s="189">
        <v>2</v>
      </c>
      <c r="I294" s="190"/>
      <c r="L294" s="185"/>
      <c r="M294" s="191"/>
      <c r="N294" s="192"/>
      <c r="O294" s="192"/>
      <c r="P294" s="192"/>
      <c r="Q294" s="192"/>
      <c r="R294" s="192"/>
      <c r="S294" s="192"/>
      <c r="T294" s="193"/>
      <c r="AT294" s="187" t="s">
        <v>136</v>
      </c>
      <c r="AU294" s="187" t="s">
        <v>79</v>
      </c>
      <c r="AV294" s="11" t="s">
        <v>76</v>
      </c>
      <c r="AW294" s="11" t="s">
        <v>31</v>
      </c>
      <c r="AX294" s="11" t="s">
        <v>67</v>
      </c>
      <c r="AY294" s="187" t="s">
        <v>127</v>
      </c>
    </row>
    <row r="295" spans="2:51" s="12" customFormat="1" ht="13.5">
      <c r="B295" s="194"/>
      <c r="D295" s="195" t="s">
        <v>136</v>
      </c>
      <c r="E295" s="196" t="s">
        <v>5</v>
      </c>
      <c r="F295" s="197" t="s">
        <v>138</v>
      </c>
      <c r="H295" s="198">
        <v>2</v>
      </c>
      <c r="I295" s="199"/>
      <c r="L295" s="194"/>
      <c r="M295" s="200"/>
      <c r="N295" s="201"/>
      <c r="O295" s="201"/>
      <c r="P295" s="201"/>
      <c r="Q295" s="201"/>
      <c r="R295" s="201"/>
      <c r="S295" s="201"/>
      <c r="T295" s="202"/>
      <c r="AT295" s="203" t="s">
        <v>136</v>
      </c>
      <c r="AU295" s="203" t="s">
        <v>79</v>
      </c>
      <c r="AV295" s="12" t="s">
        <v>82</v>
      </c>
      <c r="AW295" s="12" t="s">
        <v>31</v>
      </c>
      <c r="AX295" s="12" t="s">
        <v>72</v>
      </c>
      <c r="AY295" s="203" t="s">
        <v>127</v>
      </c>
    </row>
    <row r="296" spans="2:65" s="1" customFormat="1" ht="22.5" customHeight="1">
      <c r="B296" s="172"/>
      <c r="C296" s="173" t="s">
        <v>447</v>
      </c>
      <c r="D296" s="173" t="s">
        <v>130</v>
      </c>
      <c r="E296" s="174" t="s">
        <v>705</v>
      </c>
      <c r="F296" s="175" t="s">
        <v>706</v>
      </c>
      <c r="G296" s="176" t="s">
        <v>280</v>
      </c>
      <c r="H296" s="177">
        <v>2</v>
      </c>
      <c r="I296" s="178"/>
      <c r="J296" s="179">
        <f>ROUND(I296*H296,2)</f>
        <v>0</v>
      </c>
      <c r="K296" s="175" t="s">
        <v>134</v>
      </c>
      <c r="L296" s="39"/>
      <c r="M296" s="180" t="s">
        <v>5</v>
      </c>
      <c r="N296" s="181" t="s">
        <v>38</v>
      </c>
      <c r="O296" s="40"/>
      <c r="P296" s="182">
        <f>O296*H296</f>
        <v>0</v>
      </c>
      <c r="Q296" s="182">
        <v>0.0117</v>
      </c>
      <c r="R296" s="182">
        <f>Q296*H296</f>
        <v>0.0234</v>
      </c>
      <c r="S296" s="182">
        <v>0</v>
      </c>
      <c r="T296" s="183">
        <f>S296*H296</f>
        <v>0</v>
      </c>
      <c r="AR296" s="23" t="s">
        <v>82</v>
      </c>
      <c r="AT296" s="23" t="s">
        <v>130</v>
      </c>
      <c r="AU296" s="23" t="s">
        <v>79</v>
      </c>
      <c r="AY296" s="23" t="s">
        <v>127</v>
      </c>
      <c r="BE296" s="184">
        <f>IF(N296="základní",J296,0)</f>
        <v>0</v>
      </c>
      <c r="BF296" s="184">
        <f>IF(N296="snížená",J296,0)</f>
        <v>0</v>
      </c>
      <c r="BG296" s="184">
        <f>IF(N296="zákl. přenesená",J296,0)</f>
        <v>0</v>
      </c>
      <c r="BH296" s="184">
        <f>IF(N296="sníž. přenesená",J296,0)</f>
        <v>0</v>
      </c>
      <c r="BI296" s="184">
        <f>IF(N296="nulová",J296,0)</f>
        <v>0</v>
      </c>
      <c r="BJ296" s="23" t="s">
        <v>72</v>
      </c>
      <c r="BK296" s="184">
        <f>ROUND(I296*H296,2)</f>
        <v>0</v>
      </c>
      <c r="BL296" s="23" t="s">
        <v>82</v>
      </c>
      <c r="BM296" s="23" t="s">
        <v>707</v>
      </c>
    </row>
    <row r="297" spans="2:65" s="1" customFormat="1" ht="22.5" customHeight="1">
      <c r="B297" s="172"/>
      <c r="C297" s="173" t="s">
        <v>456</v>
      </c>
      <c r="D297" s="173" t="s">
        <v>130</v>
      </c>
      <c r="E297" s="174" t="s">
        <v>376</v>
      </c>
      <c r="F297" s="175" t="s">
        <v>377</v>
      </c>
      <c r="G297" s="176" t="s">
        <v>280</v>
      </c>
      <c r="H297" s="177">
        <v>1</v>
      </c>
      <c r="I297" s="178"/>
      <c r="J297" s="179">
        <f>ROUND(I297*H297,2)</f>
        <v>0</v>
      </c>
      <c r="K297" s="175" t="s">
        <v>134</v>
      </c>
      <c r="L297" s="39"/>
      <c r="M297" s="180" t="s">
        <v>5</v>
      </c>
      <c r="N297" s="181" t="s">
        <v>38</v>
      </c>
      <c r="O297" s="40"/>
      <c r="P297" s="182">
        <f>O297*H297</f>
        <v>0</v>
      </c>
      <c r="Q297" s="182">
        <v>0.42368</v>
      </c>
      <c r="R297" s="182">
        <f>Q297*H297</f>
        <v>0.42368</v>
      </c>
      <c r="S297" s="182">
        <v>0</v>
      </c>
      <c r="T297" s="183">
        <f>S297*H297</f>
        <v>0</v>
      </c>
      <c r="AR297" s="23" t="s">
        <v>82</v>
      </c>
      <c r="AT297" s="23" t="s">
        <v>130</v>
      </c>
      <c r="AU297" s="23" t="s">
        <v>79</v>
      </c>
      <c r="AY297" s="23" t="s">
        <v>127</v>
      </c>
      <c r="BE297" s="184">
        <f>IF(N297="základní",J297,0)</f>
        <v>0</v>
      </c>
      <c r="BF297" s="184">
        <f>IF(N297="snížená",J297,0)</f>
        <v>0</v>
      </c>
      <c r="BG297" s="184">
        <f>IF(N297="zákl. přenesená",J297,0)</f>
        <v>0</v>
      </c>
      <c r="BH297" s="184">
        <f>IF(N297="sníž. přenesená",J297,0)</f>
        <v>0</v>
      </c>
      <c r="BI297" s="184">
        <f>IF(N297="nulová",J297,0)</f>
        <v>0</v>
      </c>
      <c r="BJ297" s="23" t="s">
        <v>72</v>
      </c>
      <c r="BK297" s="184">
        <f>ROUND(I297*H297,2)</f>
        <v>0</v>
      </c>
      <c r="BL297" s="23" t="s">
        <v>82</v>
      </c>
      <c r="BM297" s="23" t="s">
        <v>708</v>
      </c>
    </row>
    <row r="298" spans="2:65" s="1" customFormat="1" ht="22.5" customHeight="1">
      <c r="B298" s="172"/>
      <c r="C298" s="173" t="s">
        <v>460</v>
      </c>
      <c r="D298" s="173" t="s">
        <v>130</v>
      </c>
      <c r="E298" s="174" t="s">
        <v>380</v>
      </c>
      <c r="F298" s="175" t="s">
        <v>381</v>
      </c>
      <c r="G298" s="176" t="s">
        <v>280</v>
      </c>
      <c r="H298" s="177">
        <v>1</v>
      </c>
      <c r="I298" s="178"/>
      <c r="J298" s="179">
        <f>ROUND(I298*H298,2)</f>
        <v>0</v>
      </c>
      <c r="K298" s="175" t="s">
        <v>134</v>
      </c>
      <c r="L298" s="39"/>
      <c r="M298" s="180" t="s">
        <v>5</v>
      </c>
      <c r="N298" s="181" t="s">
        <v>38</v>
      </c>
      <c r="O298" s="40"/>
      <c r="P298" s="182">
        <f>O298*H298</f>
        <v>0</v>
      </c>
      <c r="Q298" s="182">
        <v>0.4208</v>
      </c>
      <c r="R298" s="182">
        <f>Q298*H298</f>
        <v>0.4208</v>
      </c>
      <c r="S298" s="182">
        <v>0</v>
      </c>
      <c r="T298" s="183">
        <f>S298*H298</f>
        <v>0</v>
      </c>
      <c r="AR298" s="23" t="s">
        <v>82</v>
      </c>
      <c r="AT298" s="23" t="s">
        <v>130</v>
      </c>
      <c r="AU298" s="23" t="s">
        <v>79</v>
      </c>
      <c r="AY298" s="23" t="s">
        <v>127</v>
      </c>
      <c r="BE298" s="184">
        <f>IF(N298="základní",J298,0)</f>
        <v>0</v>
      </c>
      <c r="BF298" s="184">
        <f>IF(N298="snížená",J298,0)</f>
        <v>0</v>
      </c>
      <c r="BG298" s="184">
        <f>IF(N298="zákl. přenesená",J298,0)</f>
        <v>0</v>
      </c>
      <c r="BH298" s="184">
        <f>IF(N298="sníž. přenesená",J298,0)</f>
        <v>0</v>
      </c>
      <c r="BI298" s="184">
        <f>IF(N298="nulová",J298,0)</f>
        <v>0</v>
      </c>
      <c r="BJ298" s="23" t="s">
        <v>72</v>
      </c>
      <c r="BK298" s="184">
        <f>ROUND(I298*H298,2)</f>
        <v>0</v>
      </c>
      <c r="BL298" s="23" t="s">
        <v>82</v>
      </c>
      <c r="BM298" s="23" t="s">
        <v>709</v>
      </c>
    </row>
    <row r="299" spans="2:65" s="1" customFormat="1" ht="22.5" customHeight="1">
      <c r="B299" s="172"/>
      <c r="C299" s="204" t="s">
        <v>465</v>
      </c>
      <c r="D299" s="204" t="s">
        <v>145</v>
      </c>
      <c r="E299" s="205" t="s">
        <v>710</v>
      </c>
      <c r="F299" s="206" t="s">
        <v>711</v>
      </c>
      <c r="G299" s="207" t="s">
        <v>373</v>
      </c>
      <c r="H299" s="208">
        <v>2</v>
      </c>
      <c r="I299" s="209"/>
      <c r="J299" s="210">
        <f>ROUND(I299*H299,2)</f>
        <v>0</v>
      </c>
      <c r="K299" s="206" t="s">
        <v>5</v>
      </c>
      <c r="L299" s="211"/>
      <c r="M299" s="212" t="s">
        <v>5</v>
      </c>
      <c r="N299" s="213" t="s">
        <v>38</v>
      </c>
      <c r="O299" s="40"/>
      <c r="P299" s="182">
        <f>O299*H299</f>
        <v>0</v>
      </c>
      <c r="Q299" s="182">
        <v>0.5</v>
      </c>
      <c r="R299" s="182">
        <f>Q299*H299</f>
        <v>1</v>
      </c>
      <c r="S299" s="182">
        <v>0</v>
      </c>
      <c r="T299" s="183">
        <f>S299*H299</f>
        <v>0</v>
      </c>
      <c r="AR299" s="23" t="s">
        <v>149</v>
      </c>
      <c r="AT299" s="23" t="s">
        <v>145</v>
      </c>
      <c r="AU299" s="23" t="s">
        <v>79</v>
      </c>
      <c r="AY299" s="23" t="s">
        <v>127</v>
      </c>
      <c r="BE299" s="184">
        <f>IF(N299="základní",J299,0)</f>
        <v>0</v>
      </c>
      <c r="BF299" s="184">
        <f>IF(N299="snížená",J299,0)</f>
        <v>0</v>
      </c>
      <c r="BG299" s="184">
        <f>IF(N299="zákl. přenesená",J299,0)</f>
        <v>0</v>
      </c>
      <c r="BH299" s="184">
        <f>IF(N299="sníž. přenesená",J299,0)</f>
        <v>0</v>
      </c>
      <c r="BI299" s="184">
        <f>IF(N299="nulová",J299,0)</f>
        <v>0</v>
      </c>
      <c r="BJ299" s="23" t="s">
        <v>72</v>
      </c>
      <c r="BK299" s="184">
        <f>ROUND(I299*H299,2)</f>
        <v>0</v>
      </c>
      <c r="BL299" s="23" t="s">
        <v>82</v>
      </c>
      <c r="BM299" s="23" t="s">
        <v>712</v>
      </c>
    </row>
    <row r="300" spans="2:63" s="10" customFormat="1" ht="29.85" customHeight="1">
      <c r="B300" s="158"/>
      <c r="D300" s="169" t="s">
        <v>66</v>
      </c>
      <c r="E300" s="170" t="s">
        <v>172</v>
      </c>
      <c r="F300" s="170" t="s">
        <v>383</v>
      </c>
      <c r="I300" s="161"/>
      <c r="J300" s="171">
        <f>BK300</f>
        <v>0</v>
      </c>
      <c r="L300" s="158"/>
      <c r="M300" s="163"/>
      <c r="N300" s="164"/>
      <c r="O300" s="164"/>
      <c r="P300" s="165">
        <f>SUM(P301:P352)</f>
        <v>0</v>
      </c>
      <c r="Q300" s="164"/>
      <c r="R300" s="165">
        <f>SUM(R301:R352)</f>
        <v>63.166205000000005</v>
      </c>
      <c r="S300" s="164"/>
      <c r="T300" s="166">
        <f>SUM(T301:T352)</f>
        <v>0</v>
      </c>
      <c r="AR300" s="159" t="s">
        <v>72</v>
      </c>
      <c r="AT300" s="167" t="s">
        <v>66</v>
      </c>
      <c r="AU300" s="167" t="s">
        <v>72</v>
      </c>
      <c r="AY300" s="159" t="s">
        <v>127</v>
      </c>
      <c r="BK300" s="168">
        <f>SUM(BK301:BK352)</f>
        <v>0</v>
      </c>
    </row>
    <row r="301" spans="2:65" s="1" customFormat="1" ht="22.5" customHeight="1">
      <c r="B301" s="172"/>
      <c r="C301" s="173" t="s">
        <v>469</v>
      </c>
      <c r="D301" s="173" t="s">
        <v>130</v>
      </c>
      <c r="E301" s="174" t="s">
        <v>385</v>
      </c>
      <c r="F301" s="175" t="s">
        <v>386</v>
      </c>
      <c r="G301" s="176" t="s">
        <v>387</v>
      </c>
      <c r="H301" s="177">
        <v>1</v>
      </c>
      <c r="I301" s="178"/>
      <c r="J301" s="179">
        <f>ROUND(I301*H301,2)</f>
        <v>0</v>
      </c>
      <c r="K301" s="175" t="s">
        <v>5</v>
      </c>
      <c r="L301" s="39"/>
      <c r="M301" s="180" t="s">
        <v>5</v>
      </c>
      <c r="N301" s="181" t="s">
        <v>38</v>
      </c>
      <c r="O301" s="40"/>
      <c r="P301" s="182">
        <f>O301*H301</f>
        <v>0</v>
      </c>
      <c r="Q301" s="182">
        <v>0</v>
      </c>
      <c r="R301" s="182">
        <f>Q301*H301</f>
        <v>0</v>
      </c>
      <c r="S301" s="182">
        <v>0</v>
      </c>
      <c r="T301" s="183">
        <f>S301*H301</f>
        <v>0</v>
      </c>
      <c r="AR301" s="23" t="s">
        <v>82</v>
      </c>
      <c r="AT301" s="23" t="s">
        <v>130</v>
      </c>
      <c r="AU301" s="23" t="s">
        <v>76</v>
      </c>
      <c r="AY301" s="23" t="s">
        <v>127</v>
      </c>
      <c r="BE301" s="184">
        <f>IF(N301="základní",J301,0)</f>
        <v>0</v>
      </c>
      <c r="BF301" s="184">
        <f>IF(N301="snížená",J301,0)</f>
        <v>0</v>
      </c>
      <c r="BG301" s="184">
        <f>IF(N301="zákl. přenesená",J301,0)</f>
        <v>0</v>
      </c>
      <c r="BH301" s="184">
        <f>IF(N301="sníž. přenesená",J301,0)</f>
        <v>0</v>
      </c>
      <c r="BI301" s="184">
        <f>IF(N301="nulová",J301,0)</f>
        <v>0</v>
      </c>
      <c r="BJ301" s="23" t="s">
        <v>72</v>
      </c>
      <c r="BK301" s="184">
        <f>ROUND(I301*H301,2)</f>
        <v>0</v>
      </c>
      <c r="BL301" s="23" t="s">
        <v>82</v>
      </c>
      <c r="BM301" s="23" t="s">
        <v>713</v>
      </c>
    </row>
    <row r="302" spans="2:65" s="1" customFormat="1" ht="31.5" customHeight="1">
      <c r="B302" s="172"/>
      <c r="C302" s="173" t="s">
        <v>473</v>
      </c>
      <c r="D302" s="173" t="s">
        <v>130</v>
      </c>
      <c r="E302" s="174" t="s">
        <v>390</v>
      </c>
      <c r="F302" s="175" t="s">
        <v>391</v>
      </c>
      <c r="G302" s="176" t="s">
        <v>280</v>
      </c>
      <c r="H302" s="177">
        <v>3</v>
      </c>
      <c r="I302" s="178"/>
      <c r="J302" s="179">
        <f>ROUND(I302*H302,2)</f>
        <v>0</v>
      </c>
      <c r="K302" s="175" t="s">
        <v>134</v>
      </c>
      <c r="L302" s="39"/>
      <c r="M302" s="180" t="s">
        <v>5</v>
      </c>
      <c r="N302" s="181" t="s">
        <v>38</v>
      </c>
      <c r="O302" s="40"/>
      <c r="P302" s="182">
        <f>O302*H302</f>
        <v>0</v>
      </c>
      <c r="Q302" s="182">
        <v>0.0007</v>
      </c>
      <c r="R302" s="182">
        <f>Q302*H302</f>
        <v>0.0021</v>
      </c>
      <c r="S302" s="182">
        <v>0</v>
      </c>
      <c r="T302" s="183">
        <f>S302*H302</f>
        <v>0</v>
      </c>
      <c r="AR302" s="23" t="s">
        <v>82</v>
      </c>
      <c r="AT302" s="23" t="s">
        <v>130</v>
      </c>
      <c r="AU302" s="23" t="s">
        <v>76</v>
      </c>
      <c r="AY302" s="23" t="s">
        <v>127</v>
      </c>
      <c r="BE302" s="184">
        <f>IF(N302="základní",J302,0)</f>
        <v>0</v>
      </c>
      <c r="BF302" s="184">
        <f>IF(N302="snížená",J302,0)</f>
        <v>0</v>
      </c>
      <c r="BG302" s="184">
        <f>IF(N302="zákl. přenesená",J302,0)</f>
        <v>0</v>
      </c>
      <c r="BH302" s="184">
        <f>IF(N302="sníž. přenesená",J302,0)</f>
        <v>0</v>
      </c>
      <c r="BI302" s="184">
        <f>IF(N302="nulová",J302,0)</f>
        <v>0</v>
      </c>
      <c r="BJ302" s="23" t="s">
        <v>72</v>
      </c>
      <c r="BK302" s="184">
        <f>ROUND(I302*H302,2)</f>
        <v>0</v>
      </c>
      <c r="BL302" s="23" t="s">
        <v>82</v>
      </c>
      <c r="BM302" s="23" t="s">
        <v>714</v>
      </c>
    </row>
    <row r="303" spans="2:51" s="13" customFormat="1" ht="13.5">
      <c r="B303" s="217"/>
      <c r="D303" s="186" t="s">
        <v>136</v>
      </c>
      <c r="E303" s="218" t="s">
        <v>5</v>
      </c>
      <c r="F303" s="219" t="s">
        <v>393</v>
      </c>
      <c r="H303" s="220" t="s">
        <v>5</v>
      </c>
      <c r="I303" s="221"/>
      <c r="L303" s="217"/>
      <c r="M303" s="222"/>
      <c r="N303" s="223"/>
      <c r="O303" s="223"/>
      <c r="P303" s="223"/>
      <c r="Q303" s="223"/>
      <c r="R303" s="223"/>
      <c r="S303" s="223"/>
      <c r="T303" s="224"/>
      <c r="AT303" s="220" t="s">
        <v>136</v>
      </c>
      <c r="AU303" s="220" t="s">
        <v>76</v>
      </c>
      <c r="AV303" s="13" t="s">
        <v>72</v>
      </c>
      <c r="AW303" s="13" t="s">
        <v>31</v>
      </c>
      <c r="AX303" s="13" t="s">
        <v>67</v>
      </c>
      <c r="AY303" s="220" t="s">
        <v>127</v>
      </c>
    </row>
    <row r="304" spans="2:51" s="13" customFormat="1" ht="13.5">
      <c r="B304" s="217"/>
      <c r="D304" s="186" t="s">
        <v>136</v>
      </c>
      <c r="E304" s="218" t="s">
        <v>5</v>
      </c>
      <c r="F304" s="219" t="s">
        <v>394</v>
      </c>
      <c r="H304" s="220" t="s">
        <v>5</v>
      </c>
      <c r="I304" s="221"/>
      <c r="L304" s="217"/>
      <c r="M304" s="222"/>
      <c r="N304" s="223"/>
      <c r="O304" s="223"/>
      <c r="P304" s="223"/>
      <c r="Q304" s="223"/>
      <c r="R304" s="223"/>
      <c r="S304" s="223"/>
      <c r="T304" s="224"/>
      <c r="AT304" s="220" t="s">
        <v>136</v>
      </c>
      <c r="AU304" s="220" t="s">
        <v>76</v>
      </c>
      <c r="AV304" s="13" t="s">
        <v>72</v>
      </c>
      <c r="AW304" s="13" t="s">
        <v>31</v>
      </c>
      <c r="AX304" s="13" t="s">
        <v>67</v>
      </c>
      <c r="AY304" s="220" t="s">
        <v>127</v>
      </c>
    </row>
    <row r="305" spans="2:51" s="11" customFormat="1" ht="13.5">
      <c r="B305" s="185"/>
      <c r="D305" s="186" t="s">
        <v>136</v>
      </c>
      <c r="E305" s="187" t="s">
        <v>5</v>
      </c>
      <c r="F305" s="188" t="s">
        <v>79</v>
      </c>
      <c r="H305" s="189">
        <v>3</v>
      </c>
      <c r="I305" s="190"/>
      <c r="L305" s="185"/>
      <c r="M305" s="191"/>
      <c r="N305" s="192"/>
      <c r="O305" s="192"/>
      <c r="P305" s="192"/>
      <c r="Q305" s="192"/>
      <c r="R305" s="192"/>
      <c r="S305" s="192"/>
      <c r="T305" s="193"/>
      <c r="AT305" s="187" t="s">
        <v>136</v>
      </c>
      <c r="AU305" s="187" t="s">
        <v>76</v>
      </c>
      <c r="AV305" s="11" t="s">
        <v>76</v>
      </c>
      <c r="AW305" s="11" t="s">
        <v>31</v>
      </c>
      <c r="AX305" s="11" t="s">
        <v>67</v>
      </c>
      <c r="AY305" s="187" t="s">
        <v>127</v>
      </c>
    </row>
    <row r="306" spans="2:51" s="12" customFormat="1" ht="13.5">
      <c r="B306" s="194"/>
      <c r="D306" s="195" t="s">
        <v>136</v>
      </c>
      <c r="E306" s="196" t="s">
        <v>5</v>
      </c>
      <c r="F306" s="197" t="s">
        <v>138</v>
      </c>
      <c r="H306" s="198">
        <v>3</v>
      </c>
      <c r="I306" s="199"/>
      <c r="L306" s="194"/>
      <c r="M306" s="200"/>
      <c r="N306" s="201"/>
      <c r="O306" s="201"/>
      <c r="P306" s="201"/>
      <c r="Q306" s="201"/>
      <c r="R306" s="201"/>
      <c r="S306" s="201"/>
      <c r="T306" s="202"/>
      <c r="AT306" s="203" t="s">
        <v>136</v>
      </c>
      <c r="AU306" s="203" t="s">
        <v>76</v>
      </c>
      <c r="AV306" s="12" t="s">
        <v>82</v>
      </c>
      <c r="AW306" s="12" t="s">
        <v>31</v>
      </c>
      <c r="AX306" s="12" t="s">
        <v>72</v>
      </c>
      <c r="AY306" s="203" t="s">
        <v>127</v>
      </c>
    </row>
    <row r="307" spans="2:65" s="1" customFormat="1" ht="22.5" customHeight="1">
      <c r="B307" s="172"/>
      <c r="C307" s="204" t="s">
        <v>477</v>
      </c>
      <c r="D307" s="204" t="s">
        <v>145</v>
      </c>
      <c r="E307" s="205" t="s">
        <v>397</v>
      </c>
      <c r="F307" s="206" t="s">
        <v>398</v>
      </c>
      <c r="G307" s="207" t="s">
        <v>280</v>
      </c>
      <c r="H307" s="208">
        <v>1</v>
      </c>
      <c r="I307" s="209"/>
      <c r="J307" s="210">
        <f>ROUND(I307*H307,2)</f>
        <v>0</v>
      </c>
      <c r="K307" s="206" t="s">
        <v>134</v>
      </c>
      <c r="L307" s="211"/>
      <c r="M307" s="212" t="s">
        <v>5</v>
      </c>
      <c r="N307" s="213" t="s">
        <v>38</v>
      </c>
      <c r="O307" s="40"/>
      <c r="P307" s="182">
        <f>O307*H307</f>
        <v>0</v>
      </c>
      <c r="Q307" s="182">
        <v>0.0031</v>
      </c>
      <c r="R307" s="182">
        <f>Q307*H307</f>
        <v>0.0031</v>
      </c>
      <c r="S307" s="182">
        <v>0</v>
      </c>
      <c r="T307" s="183">
        <f>S307*H307</f>
        <v>0</v>
      </c>
      <c r="AR307" s="23" t="s">
        <v>149</v>
      </c>
      <c r="AT307" s="23" t="s">
        <v>145</v>
      </c>
      <c r="AU307" s="23" t="s">
        <v>76</v>
      </c>
      <c r="AY307" s="23" t="s">
        <v>127</v>
      </c>
      <c r="BE307" s="184">
        <f>IF(N307="základní",J307,0)</f>
        <v>0</v>
      </c>
      <c r="BF307" s="184">
        <f>IF(N307="snížená",J307,0)</f>
        <v>0</v>
      </c>
      <c r="BG307" s="184">
        <f>IF(N307="zákl. přenesená",J307,0)</f>
        <v>0</v>
      </c>
      <c r="BH307" s="184">
        <f>IF(N307="sníž. přenesená",J307,0)</f>
        <v>0</v>
      </c>
      <c r="BI307" s="184">
        <f>IF(N307="nulová",J307,0)</f>
        <v>0</v>
      </c>
      <c r="BJ307" s="23" t="s">
        <v>72</v>
      </c>
      <c r="BK307" s="184">
        <f>ROUND(I307*H307,2)</f>
        <v>0</v>
      </c>
      <c r="BL307" s="23" t="s">
        <v>82</v>
      </c>
      <c r="BM307" s="23" t="s">
        <v>715</v>
      </c>
    </row>
    <row r="308" spans="2:51" s="13" customFormat="1" ht="13.5">
      <c r="B308" s="217"/>
      <c r="D308" s="186" t="s">
        <v>136</v>
      </c>
      <c r="E308" s="218" t="s">
        <v>5</v>
      </c>
      <c r="F308" s="219" t="s">
        <v>400</v>
      </c>
      <c r="H308" s="220" t="s">
        <v>5</v>
      </c>
      <c r="I308" s="221"/>
      <c r="L308" s="217"/>
      <c r="M308" s="222"/>
      <c r="N308" s="223"/>
      <c r="O308" s="223"/>
      <c r="P308" s="223"/>
      <c r="Q308" s="223"/>
      <c r="R308" s="223"/>
      <c r="S308" s="223"/>
      <c r="T308" s="224"/>
      <c r="AT308" s="220" t="s">
        <v>136</v>
      </c>
      <c r="AU308" s="220" t="s">
        <v>76</v>
      </c>
      <c r="AV308" s="13" t="s">
        <v>72</v>
      </c>
      <c r="AW308" s="13" t="s">
        <v>31</v>
      </c>
      <c r="AX308" s="13" t="s">
        <v>67</v>
      </c>
      <c r="AY308" s="220" t="s">
        <v>127</v>
      </c>
    </row>
    <row r="309" spans="2:51" s="11" customFormat="1" ht="13.5">
      <c r="B309" s="185"/>
      <c r="D309" s="186" t="s">
        <v>136</v>
      </c>
      <c r="E309" s="187" t="s">
        <v>5</v>
      </c>
      <c r="F309" s="188" t="s">
        <v>72</v>
      </c>
      <c r="H309" s="189">
        <v>1</v>
      </c>
      <c r="I309" s="190"/>
      <c r="L309" s="185"/>
      <c r="M309" s="191"/>
      <c r="N309" s="192"/>
      <c r="O309" s="192"/>
      <c r="P309" s="192"/>
      <c r="Q309" s="192"/>
      <c r="R309" s="192"/>
      <c r="S309" s="192"/>
      <c r="T309" s="193"/>
      <c r="AT309" s="187" t="s">
        <v>136</v>
      </c>
      <c r="AU309" s="187" t="s">
        <v>76</v>
      </c>
      <c r="AV309" s="11" t="s">
        <v>76</v>
      </c>
      <c r="AW309" s="11" t="s">
        <v>31</v>
      </c>
      <c r="AX309" s="11" t="s">
        <v>67</v>
      </c>
      <c r="AY309" s="187" t="s">
        <v>127</v>
      </c>
    </row>
    <row r="310" spans="2:51" s="12" customFormat="1" ht="13.5">
      <c r="B310" s="194"/>
      <c r="D310" s="195" t="s">
        <v>136</v>
      </c>
      <c r="E310" s="196" t="s">
        <v>5</v>
      </c>
      <c r="F310" s="197" t="s">
        <v>138</v>
      </c>
      <c r="H310" s="198">
        <v>1</v>
      </c>
      <c r="I310" s="199"/>
      <c r="L310" s="194"/>
      <c r="M310" s="200"/>
      <c r="N310" s="201"/>
      <c r="O310" s="201"/>
      <c r="P310" s="201"/>
      <c r="Q310" s="201"/>
      <c r="R310" s="201"/>
      <c r="S310" s="201"/>
      <c r="T310" s="202"/>
      <c r="AT310" s="203" t="s">
        <v>136</v>
      </c>
      <c r="AU310" s="203" t="s">
        <v>76</v>
      </c>
      <c r="AV310" s="12" t="s">
        <v>82</v>
      </c>
      <c r="AW310" s="12" t="s">
        <v>31</v>
      </c>
      <c r="AX310" s="12" t="s">
        <v>72</v>
      </c>
      <c r="AY310" s="203" t="s">
        <v>127</v>
      </c>
    </row>
    <row r="311" spans="2:65" s="1" customFormat="1" ht="22.5" customHeight="1">
      <c r="B311" s="172"/>
      <c r="C311" s="204" t="s">
        <v>481</v>
      </c>
      <c r="D311" s="204" t="s">
        <v>145</v>
      </c>
      <c r="E311" s="205" t="s">
        <v>716</v>
      </c>
      <c r="F311" s="206" t="s">
        <v>717</v>
      </c>
      <c r="G311" s="207" t="s">
        <v>280</v>
      </c>
      <c r="H311" s="208">
        <v>1</v>
      </c>
      <c r="I311" s="209"/>
      <c r="J311" s="210">
        <f>ROUND(I311*H311,2)</f>
        <v>0</v>
      </c>
      <c r="K311" s="206" t="s">
        <v>134</v>
      </c>
      <c r="L311" s="211"/>
      <c r="M311" s="212" t="s">
        <v>5</v>
      </c>
      <c r="N311" s="213" t="s">
        <v>38</v>
      </c>
      <c r="O311" s="40"/>
      <c r="P311" s="182">
        <f>O311*H311</f>
        <v>0</v>
      </c>
      <c r="Q311" s="182">
        <v>0.003</v>
      </c>
      <c r="R311" s="182">
        <f>Q311*H311</f>
        <v>0.003</v>
      </c>
      <c r="S311" s="182">
        <v>0</v>
      </c>
      <c r="T311" s="183">
        <f>S311*H311</f>
        <v>0</v>
      </c>
      <c r="AR311" s="23" t="s">
        <v>149</v>
      </c>
      <c r="AT311" s="23" t="s">
        <v>145</v>
      </c>
      <c r="AU311" s="23" t="s">
        <v>76</v>
      </c>
      <c r="AY311" s="23" t="s">
        <v>127</v>
      </c>
      <c r="BE311" s="184">
        <f>IF(N311="základní",J311,0)</f>
        <v>0</v>
      </c>
      <c r="BF311" s="184">
        <f>IF(N311="snížená",J311,0)</f>
        <v>0</v>
      </c>
      <c r="BG311" s="184">
        <f>IF(N311="zákl. přenesená",J311,0)</f>
        <v>0</v>
      </c>
      <c r="BH311" s="184">
        <f>IF(N311="sníž. přenesená",J311,0)</f>
        <v>0</v>
      </c>
      <c r="BI311" s="184">
        <f>IF(N311="nulová",J311,0)</f>
        <v>0</v>
      </c>
      <c r="BJ311" s="23" t="s">
        <v>72</v>
      </c>
      <c r="BK311" s="184">
        <f>ROUND(I311*H311,2)</f>
        <v>0</v>
      </c>
      <c r="BL311" s="23" t="s">
        <v>82</v>
      </c>
      <c r="BM311" s="23" t="s">
        <v>718</v>
      </c>
    </row>
    <row r="312" spans="2:51" s="13" customFormat="1" ht="13.5">
      <c r="B312" s="217"/>
      <c r="D312" s="186" t="s">
        <v>136</v>
      </c>
      <c r="E312" s="218" t="s">
        <v>5</v>
      </c>
      <c r="F312" s="219" t="s">
        <v>719</v>
      </c>
      <c r="H312" s="220" t="s">
        <v>5</v>
      </c>
      <c r="I312" s="221"/>
      <c r="L312" s="217"/>
      <c r="M312" s="222"/>
      <c r="N312" s="223"/>
      <c r="O312" s="223"/>
      <c r="P312" s="223"/>
      <c r="Q312" s="223"/>
      <c r="R312" s="223"/>
      <c r="S312" s="223"/>
      <c r="T312" s="224"/>
      <c r="AT312" s="220" t="s">
        <v>136</v>
      </c>
      <c r="AU312" s="220" t="s">
        <v>76</v>
      </c>
      <c r="AV312" s="13" t="s">
        <v>72</v>
      </c>
      <c r="AW312" s="13" t="s">
        <v>31</v>
      </c>
      <c r="AX312" s="13" t="s">
        <v>67</v>
      </c>
      <c r="AY312" s="220" t="s">
        <v>127</v>
      </c>
    </row>
    <row r="313" spans="2:51" s="11" customFormat="1" ht="13.5">
      <c r="B313" s="185"/>
      <c r="D313" s="186" t="s">
        <v>136</v>
      </c>
      <c r="E313" s="187" t="s">
        <v>5</v>
      </c>
      <c r="F313" s="188" t="s">
        <v>72</v>
      </c>
      <c r="H313" s="189">
        <v>1</v>
      </c>
      <c r="I313" s="190"/>
      <c r="L313" s="185"/>
      <c r="M313" s="191"/>
      <c r="N313" s="192"/>
      <c r="O313" s="192"/>
      <c r="P313" s="192"/>
      <c r="Q313" s="192"/>
      <c r="R313" s="192"/>
      <c r="S313" s="192"/>
      <c r="T313" s="193"/>
      <c r="AT313" s="187" t="s">
        <v>136</v>
      </c>
      <c r="AU313" s="187" t="s">
        <v>76</v>
      </c>
      <c r="AV313" s="11" t="s">
        <v>76</v>
      </c>
      <c r="AW313" s="11" t="s">
        <v>31</v>
      </c>
      <c r="AX313" s="11" t="s">
        <v>67</v>
      </c>
      <c r="AY313" s="187" t="s">
        <v>127</v>
      </c>
    </row>
    <row r="314" spans="2:51" s="12" customFormat="1" ht="13.5">
      <c r="B314" s="194"/>
      <c r="D314" s="195" t="s">
        <v>136</v>
      </c>
      <c r="E314" s="196" t="s">
        <v>5</v>
      </c>
      <c r="F314" s="197" t="s">
        <v>138</v>
      </c>
      <c r="H314" s="198">
        <v>1</v>
      </c>
      <c r="I314" s="199"/>
      <c r="L314" s="194"/>
      <c r="M314" s="200"/>
      <c r="N314" s="201"/>
      <c r="O314" s="201"/>
      <c r="P314" s="201"/>
      <c r="Q314" s="201"/>
      <c r="R314" s="201"/>
      <c r="S314" s="201"/>
      <c r="T314" s="202"/>
      <c r="AT314" s="203" t="s">
        <v>136</v>
      </c>
      <c r="AU314" s="203" t="s">
        <v>76</v>
      </c>
      <c r="AV314" s="12" t="s">
        <v>82</v>
      </c>
      <c r="AW314" s="12" t="s">
        <v>31</v>
      </c>
      <c r="AX314" s="12" t="s">
        <v>72</v>
      </c>
      <c r="AY314" s="203" t="s">
        <v>127</v>
      </c>
    </row>
    <row r="315" spans="2:65" s="1" customFormat="1" ht="22.5" customHeight="1">
      <c r="B315" s="172"/>
      <c r="C315" s="204" t="s">
        <v>485</v>
      </c>
      <c r="D315" s="204" t="s">
        <v>145</v>
      </c>
      <c r="E315" s="205" t="s">
        <v>720</v>
      </c>
      <c r="F315" s="206" t="s">
        <v>721</v>
      </c>
      <c r="G315" s="207" t="s">
        <v>280</v>
      </c>
      <c r="H315" s="208">
        <v>1</v>
      </c>
      <c r="I315" s="209"/>
      <c r="J315" s="210">
        <f>ROUND(I315*H315,2)</f>
        <v>0</v>
      </c>
      <c r="K315" s="206" t="s">
        <v>134</v>
      </c>
      <c r="L315" s="211"/>
      <c r="M315" s="212" t="s">
        <v>5</v>
      </c>
      <c r="N315" s="213" t="s">
        <v>38</v>
      </c>
      <c r="O315" s="40"/>
      <c r="P315" s="182">
        <f>O315*H315</f>
        <v>0</v>
      </c>
      <c r="Q315" s="182">
        <v>0.006</v>
      </c>
      <c r="R315" s="182">
        <f>Q315*H315</f>
        <v>0.006</v>
      </c>
      <c r="S315" s="182">
        <v>0</v>
      </c>
      <c r="T315" s="183">
        <f>S315*H315</f>
        <v>0</v>
      </c>
      <c r="AR315" s="23" t="s">
        <v>149</v>
      </c>
      <c r="AT315" s="23" t="s">
        <v>145</v>
      </c>
      <c r="AU315" s="23" t="s">
        <v>76</v>
      </c>
      <c r="AY315" s="23" t="s">
        <v>127</v>
      </c>
      <c r="BE315" s="184">
        <f>IF(N315="základní",J315,0)</f>
        <v>0</v>
      </c>
      <c r="BF315" s="184">
        <f>IF(N315="snížená",J315,0)</f>
        <v>0</v>
      </c>
      <c r="BG315" s="184">
        <f>IF(N315="zákl. přenesená",J315,0)</f>
        <v>0</v>
      </c>
      <c r="BH315" s="184">
        <f>IF(N315="sníž. přenesená",J315,0)</f>
        <v>0</v>
      </c>
      <c r="BI315" s="184">
        <f>IF(N315="nulová",J315,0)</f>
        <v>0</v>
      </c>
      <c r="BJ315" s="23" t="s">
        <v>72</v>
      </c>
      <c r="BK315" s="184">
        <f>ROUND(I315*H315,2)</f>
        <v>0</v>
      </c>
      <c r="BL315" s="23" t="s">
        <v>82</v>
      </c>
      <c r="BM315" s="23" t="s">
        <v>722</v>
      </c>
    </row>
    <row r="316" spans="2:51" s="13" customFormat="1" ht="13.5">
      <c r="B316" s="217"/>
      <c r="D316" s="186" t="s">
        <v>136</v>
      </c>
      <c r="E316" s="218" t="s">
        <v>5</v>
      </c>
      <c r="F316" s="219" t="s">
        <v>723</v>
      </c>
      <c r="H316" s="220" t="s">
        <v>5</v>
      </c>
      <c r="I316" s="221"/>
      <c r="L316" s="217"/>
      <c r="M316" s="222"/>
      <c r="N316" s="223"/>
      <c r="O316" s="223"/>
      <c r="P316" s="223"/>
      <c r="Q316" s="223"/>
      <c r="R316" s="223"/>
      <c r="S316" s="223"/>
      <c r="T316" s="224"/>
      <c r="AT316" s="220" t="s">
        <v>136</v>
      </c>
      <c r="AU316" s="220" t="s">
        <v>76</v>
      </c>
      <c r="AV316" s="13" t="s">
        <v>72</v>
      </c>
      <c r="AW316" s="13" t="s">
        <v>31</v>
      </c>
      <c r="AX316" s="13" t="s">
        <v>67</v>
      </c>
      <c r="AY316" s="220" t="s">
        <v>127</v>
      </c>
    </row>
    <row r="317" spans="2:51" s="11" customFormat="1" ht="13.5">
      <c r="B317" s="185"/>
      <c r="D317" s="186" t="s">
        <v>136</v>
      </c>
      <c r="E317" s="187" t="s">
        <v>5</v>
      </c>
      <c r="F317" s="188" t="s">
        <v>72</v>
      </c>
      <c r="H317" s="189">
        <v>1</v>
      </c>
      <c r="I317" s="190"/>
      <c r="L317" s="185"/>
      <c r="M317" s="191"/>
      <c r="N317" s="192"/>
      <c r="O317" s="192"/>
      <c r="P317" s="192"/>
      <c r="Q317" s="192"/>
      <c r="R317" s="192"/>
      <c r="S317" s="192"/>
      <c r="T317" s="193"/>
      <c r="AT317" s="187" t="s">
        <v>136</v>
      </c>
      <c r="AU317" s="187" t="s">
        <v>76</v>
      </c>
      <c r="AV317" s="11" t="s">
        <v>76</v>
      </c>
      <c r="AW317" s="11" t="s">
        <v>31</v>
      </c>
      <c r="AX317" s="11" t="s">
        <v>67</v>
      </c>
      <c r="AY317" s="187" t="s">
        <v>127</v>
      </c>
    </row>
    <row r="318" spans="2:51" s="12" customFormat="1" ht="13.5">
      <c r="B318" s="194"/>
      <c r="D318" s="195" t="s">
        <v>136</v>
      </c>
      <c r="E318" s="196" t="s">
        <v>5</v>
      </c>
      <c r="F318" s="197" t="s">
        <v>138</v>
      </c>
      <c r="H318" s="198">
        <v>1</v>
      </c>
      <c r="I318" s="199"/>
      <c r="L318" s="194"/>
      <c r="M318" s="200"/>
      <c r="N318" s="201"/>
      <c r="O318" s="201"/>
      <c r="P318" s="201"/>
      <c r="Q318" s="201"/>
      <c r="R318" s="201"/>
      <c r="S318" s="201"/>
      <c r="T318" s="202"/>
      <c r="AT318" s="203" t="s">
        <v>136</v>
      </c>
      <c r="AU318" s="203" t="s">
        <v>76</v>
      </c>
      <c r="AV318" s="12" t="s">
        <v>82</v>
      </c>
      <c r="AW318" s="12" t="s">
        <v>31</v>
      </c>
      <c r="AX318" s="12" t="s">
        <v>72</v>
      </c>
      <c r="AY318" s="203" t="s">
        <v>127</v>
      </c>
    </row>
    <row r="319" spans="2:65" s="1" customFormat="1" ht="22.5" customHeight="1">
      <c r="B319" s="172"/>
      <c r="C319" s="173" t="s">
        <v>489</v>
      </c>
      <c r="D319" s="173" t="s">
        <v>130</v>
      </c>
      <c r="E319" s="174" t="s">
        <v>402</v>
      </c>
      <c r="F319" s="175" t="s">
        <v>403</v>
      </c>
      <c r="G319" s="176" t="s">
        <v>280</v>
      </c>
      <c r="H319" s="177">
        <v>1</v>
      </c>
      <c r="I319" s="178"/>
      <c r="J319" s="179">
        <f aca="true" t="shared" si="0" ref="J319:J324">ROUND(I319*H319,2)</f>
        <v>0</v>
      </c>
      <c r="K319" s="175" t="s">
        <v>134</v>
      </c>
      <c r="L319" s="39"/>
      <c r="M319" s="180" t="s">
        <v>5</v>
      </c>
      <c r="N319" s="181" t="s">
        <v>38</v>
      </c>
      <c r="O319" s="40"/>
      <c r="P319" s="182">
        <f aca="true" t="shared" si="1" ref="P319:P324">O319*H319</f>
        <v>0</v>
      </c>
      <c r="Q319" s="182">
        <v>0.11241</v>
      </c>
      <c r="R319" s="182">
        <f aca="true" t="shared" si="2" ref="R319:R324">Q319*H319</f>
        <v>0.11241</v>
      </c>
      <c r="S319" s="182">
        <v>0</v>
      </c>
      <c r="T319" s="183">
        <f aca="true" t="shared" si="3" ref="T319:T324">S319*H319</f>
        <v>0</v>
      </c>
      <c r="AR319" s="23" t="s">
        <v>82</v>
      </c>
      <c r="AT319" s="23" t="s">
        <v>130</v>
      </c>
      <c r="AU319" s="23" t="s">
        <v>76</v>
      </c>
      <c r="AY319" s="23" t="s">
        <v>127</v>
      </c>
      <c r="BE319" s="184">
        <f aca="true" t="shared" si="4" ref="BE319:BE324">IF(N319="základní",J319,0)</f>
        <v>0</v>
      </c>
      <c r="BF319" s="184">
        <f aca="true" t="shared" si="5" ref="BF319:BF324">IF(N319="snížená",J319,0)</f>
        <v>0</v>
      </c>
      <c r="BG319" s="184">
        <f aca="true" t="shared" si="6" ref="BG319:BG324">IF(N319="zákl. přenesená",J319,0)</f>
        <v>0</v>
      </c>
      <c r="BH319" s="184">
        <f aca="true" t="shared" si="7" ref="BH319:BH324">IF(N319="sníž. přenesená",J319,0)</f>
        <v>0</v>
      </c>
      <c r="BI319" s="184">
        <f aca="true" t="shared" si="8" ref="BI319:BI324">IF(N319="nulová",J319,0)</f>
        <v>0</v>
      </c>
      <c r="BJ319" s="23" t="s">
        <v>72</v>
      </c>
      <c r="BK319" s="184">
        <f aca="true" t="shared" si="9" ref="BK319:BK324">ROUND(I319*H319,2)</f>
        <v>0</v>
      </c>
      <c r="BL319" s="23" t="s">
        <v>82</v>
      </c>
      <c r="BM319" s="23" t="s">
        <v>724</v>
      </c>
    </row>
    <row r="320" spans="2:65" s="1" customFormat="1" ht="22.5" customHeight="1">
      <c r="B320" s="172"/>
      <c r="C320" s="204" t="s">
        <v>495</v>
      </c>
      <c r="D320" s="204" t="s">
        <v>145</v>
      </c>
      <c r="E320" s="205" t="s">
        <v>406</v>
      </c>
      <c r="F320" s="206" t="s">
        <v>407</v>
      </c>
      <c r="G320" s="207" t="s">
        <v>280</v>
      </c>
      <c r="H320" s="208">
        <v>1</v>
      </c>
      <c r="I320" s="209"/>
      <c r="J320" s="210">
        <f t="shared" si="0"/>
        <v>0</v>
      </c>
      <c r="K320" s="206" t="s">
        <v>134</v>
      </c>
      <c r="L320" s="211"/>
      <c r="M320" s="212" t="s">
        <v>5</v>
      </c>
      <c r="N320" s="213" t="s">
        <v>38</v>
      </c>
      <c r="O320" s="40"/>
      <c r="P320" s="182">
        <f t="shared" si="1"/>
        <v>0</v>
      </c>
      <c r="Q320" s="182">
        <v>0.0061</v>
      </c>
      <c r="R320" s="182">
        <f t="shared" si="2"/>
        <v>0.0061</v>
      </c>
      <c r="S320" s="182">
        <v>0</v>
      </c>
      <c r="T320" s="183">
        <f t="shared" si="3"/>
        <v>0</v>
      </c>
      <c r="AR320" s="23" t="s">
        <v>149</v>
      </c>
      <c r="AT320" s="23" t="s">
        <v>145</v>
      </c>
      <c r="AU320" s="23" t="s">
        <v>76</v>
      </c>
      <c r="AY320" s="23" t="s">
        <v>127</v>
      </c>
      <c r="BE320" s="184">
        <f t="shared" si="4"/>
        <v>0</v>
      </c>
      <c r="BF320" s="184">
        <f t="shared" si="5"/>
        <v>0</v>
      </c>
      <c r="BG320" s="184">
        <f t="shared" si="6"/>
        <v>0</v>
      </c>
      <c r="BH320" s="184">
        <f t="shared" si="7"/>
        <v>0</v>
      </c>
      <c r="BI320" s="184">
        <f t="shared" si="8"/>
        <v>0</v>
      </c>
      <c r="BJ320" s="23" t="s">
        <v>72</v>
      </c>
      <c r="BK320" s="184">
        <f t="shared" si="9"/>
        <v>0</v>
      </c>
      <c r="BL320" s="23" t="s">
        <v>82</v>
      </c>
      <c r="BM320" s="23" t="s">
        <v>725</v>
      </c>
    </row>
    <row r="321" spans="2:65" s="1" customFormat="1" ht="22.5" customHeight="1">
      <c r="B321" s="172"/>
      <c r="C321" s="204" t="s">
        <v>499</v>
      </c>
      <c r="D321" s="204" t="s">
        <v>145</v>
      </c>
      <c r="E321" s="205" t="s">
        <v>410</v>
      </c>
      <c r="F321" s="206" t="s">
        <v>411</v>
      </c>
      <c r="G321" s="207" t="s">
        <v>280</v>
      </c>
      <c r="H321" s="208">
        <v>1</v>
      </c>
      <c r="I321" s="209"/>
      <c r="J321" s="210">
        <f t="shared" si="0"/>
        <v>0</v>
      </c>
      <c r="K321" s="206" t="s">
        <v>134</v>
      </c>
      <c r="L321" s="211"/>
      <c r="M321" s="212" t="s">
        <v>5</v>
      </c>
      <c r="N321" s="213" t="s">
        <v>38</v>
      </c>
      <c r="O321" s="40"/>
      <c r="P321" s="182">
        <f t="shared" si="1"/>
        <v>0</v>
      </c>
      <c r="Q321" s="182">
        <v>0.003</v>
      </c>
      <c r="R321" s="182">
        <f t="shared" si="2"/>
        <v>0.003</v>
      </c>
      <c r="S321" s="182">
        <v>0</v>
      </c>
      <c r="T321" s="183">
        <f t="shared" si="3"/>
        <v>0</v>
      </c>
      <c r="AR321" s="23" t="s">
        <v>149</v>
      </c>
      <c r="AT321" s="23" t="s">
        <v>145</v>
      </c>
      <c r="AU321" s="23" t="s">
        <v>76</v>
      </c>
      <c r="AY321" s="23" t="s">
        <v>127</v>
      </c>
      <c r="BE321" s="184">
        <f t="shared" si="4"/>
        <v>0</v>
      </c>
      <c r="BF321" s="184">
        <f t="shared" si="5"/>
        <v>0</v>
      </c>
      <c r="BG321" s="184">
        <f t="shared" si="6"/>
        <v>0</v>
      </c>
      <c r="BH321" s="184">
        <f t="shared" si="7"/>
        <v>0</v>
      </c>
      <c r="BI321" s="184">
        <f t="shared" si="8"/>
        <v>0</v>
      </c>
      <c r="BJ321" s="23" t="s">
        <v>72</v>
      </c>
      <c r="BK321" s="184">
        <f t="shared" si="9"/>
        <v>0</v>
      </c>
      <c r="BL321" s="23" t="s">
        <v>82</v>
      </c>
      <c r="BM321" s="23" t="s">
        <v>726</v>
      </c>
    </row>
    <row r="322" spans="2:65" s="1" customFormat="1" ht="22.5" customHeight="1">
      <c r="B322" s="172"/>
      <c r="C322" s="204" t="s">
        <v>504</v>
      </c>
      <c r="D322" s="204" t="s">
        <v>145</v>
      </c>
      <c r="E322" s="205" t="s">
        <v>414</v>
      </c>
      <c r="F322" s="206" t="s">
        <v>415</v>
      </c>
      <c r="G322" s="207" t="s">
        <v>280</v>
      </c>
      <c r="H322" s="208">
        <v>1</v>
      </c>
      <c r="I322" s="209"/>
      <c r="J322" s="210">
        <f t="shared" si="0"/>
        <v>0</v>
      </c>
      <c r="K322" s="206" t="s">
        <v>134</v>
      </c>
      <c r="L322" s="211"/>
      <c r="M322" s="212" t="s">
        <v>5</v>
      </c>
      <c r="N322" s="213" t="s">
        <v>38</v>
      </c>
      <c r="O322" s="40"/>
      <c r="P322" s="182">
        <f t="shared" si="1"/>
        <v>0</v>
      </c>
      <c r="Q322" s="182">
        <v>0.0001</v>
      </c>
      <c r="R322" s="182">
        <f t="shared" si="2"/>
        <v>0.0001</v>
      </c>
      <c r="S322" s="182">
        <v>0</v>
      </c>
      <c r="T322" s="183">
        <f t="shared" si="3"/>
        <v>0</v>
      </c>
      <c r="AR322" s="23" t="s">
        <v>149</v>
      </c>
      <c r="AT322" s="23" t="s">
        <v>145</v>
      </c>
      <c r="AU322" s="23" t="s">
        <v>76</v>
      </c>
      <c r="AY322" s="23" t="s">
        <v>127</v>
      </c>
      <c r="BE322" s="184">
        <f t="shared" si="4"/>
        <v>0</v>
      </c>
      <c r="BF322" s="184">
        <f t="shared" si="5"/>
        <v>0</v>
      </c>
      <c r="BG322" s="184">
        <f t="shared" si="6"/>
        <v>0</v>
      </c>
      <c r="BH322" s="184">
        <f t="shared" si="7"/>
        <v>0</v>
      </c>
      <c r="BI322" s="184">
        <f t="shared" si="8"/>
        <v>0</v>
      </c>
      <c r="BJ322" s="23" t="s">
        <v>72</v>
      </c>
      <c r="BK322" s="184">
        <f t="shared" si="9"/>
        <v>0</v>
      </c>
      <c r="BL322" s="23" t="s">
        <v>82</v>
      </c>
      <c r="BM322" s="23" t="s">
        <v>727</v>
      </c>
    </row>
    <row r="323" spans="2:65" s="1" customFormat="1" ht="22.5" customHeight="1">
      <c r="B323" s="172"/>
      <c r="C323" s="204" t="s">
        <v>508</v>
      </c>
      <c r="D323" s="204" t="s">
        <v>145</v>
      </c>
      <c r="E323" s="205" t="s">
        <v>418</v>
      </c>
      <c r="F323" s="206" t="s">
        <v>419</v>
      </c>
      <c r="G323" s="207" t="s">
        <v>280</v>
      </c>
      <c r="H323" s="208">
        <v>6</v>
      </c>
      <c r="I323" s="209"/>
      <c r="J323" s="210">
        <f t="shared" si="0"/>
        <v>0</v>
      </c>
      <c r="K323" s="206" t="s">
        <v>134</v>
      </c>
      <c r="L323" s="211"/>
      <c r="M323" s="212" t="s">
        <v>5</v>
      </c>
      <c r="N323" s="213" t="s">
        <v>38</v>
      </c>
      <c r="O323" s="40"/>
      <c r="P323" s="182">
        <f t="shared" si="1"/>
        <v>0</v>
      </c>
      <c r="Q323" s="182">
        <v>0.00035</v>
      </c>
      <c r="R323" s="182">
        <f t="shared" si="2"/>
        <v>0.0021</v>
      </c>
      <c r="S323" s="182">
        <v>0</v>
      </c>
      <c r="T323" s="183">
        <f t="shared" si="3"/>
        <v>0</v>
      </c>
      <c r="AR323" s="23" t="s">
        <v>149</v>
      </c>
      <c r="AT323" s="23" t="s">
        <v>145</v>
      </c>
      <c r="AU323" s="23" t="s">
        <v>76</v>
      </c>
      <c r="AY323" s="23" t="s">
        <v>127</v>
      </c>
      <c r="BE323" s="184">
        <f t="shared" si="4"/>
        <v>0</v>
      </c>
      <c r="BF323" s="184">
        <f t="shared" si="5"/>
        <v>0</v>
      </c>
      <c r="BG323" s="184">
        <f t="shared" si="6"/>
        <v>0</v>
      </c>
      <c r="BH323" s="184">
        <f t="shared" si="7"/>
        <v>0</v>
      </c>
      <c r="BI323" s="184">
        <f t="shared" si="8"/>
        <v>0</v>
      </c>
      <c r="BJ323" s="23" t="s">
        <v>72</v>
      </c>
      <c r="BK323" s="184">
        <f t="shared" si="9"/>
        <v>0</v>
      </c>
      <c r="BL323" s="23" t="s">
        <v>82</v>
      </c>
      <c r="BM323" s="23" t="s">
        <v>728</v>
      </c>
    </row>
    <row r="324" spans="2:65" s="1" customFormat="1" ht="31.5" customHeight="1">
      <c r="B324" s="172"/>
      <c r="C324" s="173" t="s">
        <v>512</v>
      </c>
      <c r="D324" s="173" t="s">
        <v>130</v>
      </c>
      <c r="E324" s="174" t="s">
        <v>422</v>
      </c>
      <c r="F324" s="175" t="s">
        <v>423</v>
      </c>
      <c r="G324" s="176" t="s">
        <v>189</v>
      </c>
      <c r="H324" s="177">
        <v>94.5</v>
      </c>
      <c r="I324" s="178"/>
      <c r="J324" s="179">
        <f t="shared" si="0"/>
        <v>0</v>
      </c>
      <c r="K324" s="175" t="s">
        <v>134</v>
      </c>
      <c r="L324" s="39"/>
      <c r="M324" s="180" t="s">
        <v>5</v>
      </c>
      <c r="N324" s="181" t="s">
        <v>38</v>
      </c>
      <c r="O324" s="40"/>
      <c r="P324" s="182">
        <f t="shared" si="1"/>
        <v>0</v>
      </c>
      <c r="Q324" s="182">
        <v>0.00011</v>
      </c>
      <c r="R324" s="182">
        <f t="shared" si="2"/>
        <v>0.010395</v>
      </c>
      <c r="S324" s="182">
        <v>0</v>
      </c>
      <c r="T324" s="183">
        <f t="shared" si="3"/>
        <v>0</v>
      </c>
      <c r="AR324" s="23" t="s">
        <v>82</v>
      </c>
      <c r="AT324" s="23" t="s">
        <v>130</v>
      </c>
      <c r="AU324" s="23" t="s">
        <v>76</v>
      </c>
      <c r="AY324" s="23" t="s">
        <v>127</v>
      </c>
      <c r="BE324" s="184">
        <f t="shared" si="4"/>
        <v>0</v>
      </c>
      <c r="BF324" s="184">
        <f t="shared" si="5"/>
        <v>0</v>
      </c>
      <c r="BG324" s="184">
        <f t="shared" si="6"/>
        <v>0</v>
      </c>
      <c r="BH324" s="184">
        <f t="shared" si="7"/>
        <v>0</v>
      </c>
      <c r="BI324" s="184">
        <f t="shared" si="8"/>
        <v>0</v>
      </c>
      <c r="BJ324" s="23" t="s">
        <v>72</v>
      </c>
      <c r="BK324" s="184">
        <f t="shared" si="9"/>
        <v>0</v>
      </c>
      <c r="BL324" s="23" t="s">
        <v>82</v>
      </c>
      <c r="BM324" s="23" t="s">
        <v>729</v>
      </c>
    </row>
    <row r="325" spans="2:51" s="13" customFormat="1" ht="13.5">
      <c r="B325" s="217"/>
      <c r="D325" s="186" t="s">
        <v>136</v>
      </c>
      <c r="E325" s="218" t="s">
        <v>5</v>
      </c>
      <c r="F325" s="219" t="s">
        <v>425</v>
      </c>
      <c r="H325" s="220" t="s">
        <v>5</v>
      </c>
      <c r="I325" s="221"/>
      <c r="L325" s="217"/>
      <c r="M325" s="222"/>
      <c r="N325" s="223"/>
      <c r="O325" s="223"/>
      <c r="P325" s="223"/>
      <c r="Q325" s="223"/>
      <c r="R325" s="223"/>
      <c r="S325" s="223"/>
      <c r="T325" s="224"/>
      <c r="AT325" s="220" t="s">
        <v>136</v>
      </c>
      <c r="AU325" s="220" t="s">
        <v>76</v>
      </c>
      <c r="AV325" s="13" t="s">
        <v>72</v>
      </c>
      <c r="AW325" s="13" t="s">
        <v>31</v>
      </c>
      <c r="AX325" s="13" t="s">
        <v>67</v>
      </c>
      <c r="AY325" s="220" t="s">
        <v>127</v>
      </c>
    </row>
    <row r="326" spans="2:51" s="11" customFormat="1" ht="13.5">
      <c r="B326" s="185"/>
      <c r="D326" s="186" t="s">
        <v>136</v>
      </c>
      <c r="E326" s="187" t="s">
        <v>5</v>
      </c>
      <c r="F326" s="188" t="s">
        <v>730</v>
      </c>
      <c r="H326" s="189">
        <v>94.5</v>
      </c>
      <c r="I326" s="190"/>
      <c r="L326" s="185"/>
      <c r="M326" s="191"/>
      <c r="N326" s="192"/>
      <c r="O326" s="192"/>
      <c r="P326" s="192"/>
      <c r="Q326" s="192"/>
      <c r="R326" s="192"/>
      <c r="S326" s="192"/>
      <c r="T326" s="193"/>
      <c r="AT326" s="187" t="s">
        <v>136</v>
      </c>
      <c r="AU326" s="187" t="s">
        <v>76</v>
      </c>
      <c r="AV326" s="11" t="s">
        <v>76</v>
      </c>
      <c r="AW326" s="11" t="s">
        <v>31</v>
      </c>
      <c r="AX326" s="11" t="s">
        <v>67</v>
      </c>
      <c r="AY326" s="187" t="s">
        <v>127</v>
      </c>
    </row>
    <row r="327" spans="2:51" s="12" customFormat="1" ht="13.5">
      <c r="B327" s="194"/>
      <c r="D327" s="195" t="s">
        <v>136</v>
      </c>
      <c r="E327" s="196" t="s">
        <v>5</v>
      </c>
      <c r="F327" s="197" t="s">
        <v>138</v>
      </c>
      <c r="H327" s="198">
        <v>94.5</v>
      </c>
      <c r="I327" s="199"/>
      <c r="L327" s="194"/>
      <c r="M327" s="200"/>
      <c r="N327" s="201"/>
      <c r="O327" s="201"/>
      <c r="P327" s="201"/>
      <c r="Q327" s="201"/>
      <c r="R327" s="201"/>
      <c r="S327" s="201"/>
      <c r="T327" s="202"/>
      <c r="AT327" s="203" t="s">
        <v>136</v>
      </c>
      <c r="AU327" s="203" t="s">
        <v>76</v>
      </c>
      <c r="AV327" s="12" t="s">
        <v>82</v>
      </c>
      <c r="AW327" s="12" t="s">
        <v>31</v>
      </c>
      <c r="AX327" s="12" t="s">
        <v>72</v>
      </c>
      <c r="AY327" s="203" t="s">
        <v>127</v>
      </c>
    </row>
    <row r="328" spans="2:65" s="1" customFormat="1" ht="31.5" customHeight="1">
      <c r="B328" s="172"/>
      <c r="C328" s="173" t="s">
        <v>516</v>
      </c>
      <c r="D328" s="173" t="s">
        <v>130</v>
      </c>
      <c r="E328" s="174" t="s">
        <v>434</v>
      </c>
      <c r="F328" s="175" t="s">
        <v>435</v>
      </c>
      <c r="G328" s="176" t="s">
        <v>163</v>
      </c>
      <c r="H328" s="177">
        <v>5</v>
      </c>
      <c r="I328" s="178"/>
      <c r="J328" s="179">
        <f>ROUND(I328*H328,2)</f>
        <v>0</v>
      </c>
      <c r="K328" s="175" t="s">
        <v>134</v>
      </c>
      <c r="L328" s="39"/>
      <c r="M328" s="180" t="s">
        <v>5</v>
      </c>
      <c r="N328" s="181" t="s">
        <v>38</v>
      </c>
      <c r="O328" s="40"/>
      <c r="P328" s="182">
        <f>O328*H328</f>
        <v>0</v>
      </c>
      <c r="Q328" s="182">
        <v>0.00085</v>
      </c>
      <c r="R328" s="182">
        <f>Q328*H328</f>
        <v>0.0042499999999999994</v>
      </c>
      <c r="S328" s="182">
        <v>0</v>
      </c>
      <c r="T328" s="183">
        <f>S328*H328</f>
        <v>0</v>
      </c>
      <c r="AR328" s="23" t="s">
        <v>82</v>
      </c>
      <c r="AT328" s="23" t="s">
        <v>130</v>
      </c>
      <c r="AU328" s="23" t="s">
        <v>76</v>
      </c>
      <c r="AY328" s="23" t="s">
        <v>127</v>
      </c>
      <c r="BE328" s="184">
        <f>IF(N328="základní",J328,0)</f>
        <v>0</v>
      </c>
      <c r="BF328" s="184">
        <f>IF(N328="snížená",J328,0)</f>
        <v>0</v>
      </c>
      <c r="BG328" s="184">
        <f>IF(N328="zákl. přenesená",J328,0)</f>
        <v>0</v>
      </c>
      <c r="BH328" s="184">
        <f>IF(N328="sníž. přenesená",J328,0)</f>
        <v>0</v>
      </c>
      <c r="BI328" s="184">
        <f>IF(N328="nulová",J328,0)</f>
        <v>0</v>
      </c>
      <c r="BJ328" s="23" t="s">
        <v>72</v>
      </c>
      <c r="BK328" s="184">
        <f>ROUND(I328*H328,2)</f>
        <v>0</v>
      </c>
      <c r="BL328" s="23" t="s">
        <v>82</v>
      </c>
      <c r="BM328" s="23" t="s">
        <v>731</v>
      </c>
    </row>
    <row r="329" spans="2:51" s="13" customFormat="1" ht="13.5">
      <c r="B329" s="217"/>
      <c r="D329" s="186" t="s">
        <v>136</v>
      </c>
      <c r="E329" s="218" t="s">
        <v>5</v>
      </c>
      <c r="F329" s="219" t="s">
        <v>437</v>
      </c>
      <c r="H329" s="220" t="s">
        <v>5</v>
      </c>
      <c r="I329" s="221"/>
      <c r="L329" s="217"/>
      <c r="M329" s="222"/>
      <c r="N329" s="223"/>
      <c r="O329" s="223"/>
      <c r="P329" s="223"/>
      <c r="Q329" s="223"/>
      <c r="R329" s="223"/>
      <c r="S329" s="223"/>
      <c r="T329" s="224"/>
      <c r="AT329" s="220" t="s">
        <v>136</v>
      </c>
      <c r="AU329" s="220" t="s">
        <v>76</v>
      </c>
      <c r="AV329" s="13" t="s">
        <v>72</v>
      </c>
      <c r="AW329" s="13" t="s">
        <v>31</v>
      </c>
      <c r="AX329" s="13" t="s">
        <v>67</v>
      </c>
      <c r="AY329" s="220" t="s">
        <v>127</v>
      </c>
    </row>
    <row r="330" spans="2:51" s="11" customFormat="1" ht="13.5">
      <c r="B330" s="185"/>
      <c r="D330" s="186" t="s">
        <v>136</v>
      </c>
      <c r="E330" s="187" t="s">
        <v>5</v>
      </c>
      <c r="F330" s="188" t="s">
        <v>438</v>
      </c>
      <c r="H330" s="189">
        <v>5</v>
      </c>
      <c r="I330" s="190"/>
      <c r="L330" s="185"/>
      <c r="M330" s="191"/>
      <c r="N330" s="192"/>
      <c r="O330" s="192"/>
      <c r="P330" s="192"/>
      <c r="Q330" s="192"/>
      <c r="R330" s="192"/>
      <c r="S330" s="192"/>
      <c r="T330" s="193"/>
      <c r="AT330" s="187" t="s">
        <v>136</v>
      </c>
      <c r="AU330" s="187" t="s">
        <v>76</v>
      </c>
      <c r="AV330" s="11" t="s">
        <v>76</v>
      </c>
      <c r="AW330" s="11" t="s">
        <v>31</v>
      </c>
      <c r="AX330" s="11" t="s">
        <v>67</v>
      </c>
      <c r="AY330" s="187" t="s">
        <v>127</v>
      </c>
    </row>
    <row r="331" spans="2:51" s="12" customFormat="1" ht="13.5">
      <c r="B331" s="194"/>
      <c r="D331" s="195" t="s">
        <v>136</v>
      </c>
      <c r="E331" s="196" t="s">
        <v>5</v>
      </c>
      <c r="F331" s="197" t="s">
        <v>138</v>
      </c>
      <c r="H331" s="198">
        <v>5</v>
      </c>
      <c r="I331" s="199"/>
      <c r="L331" s="194"/>
      <c r="M331" s="200"/>
      <c r="N331" s="201"/>
      <c r="O331" s="201"/>
      <c r="P331" s="201"/>
      <c r="Q331" s="201"/>
      <c r="R331" s="201"/>
      <c r="S331" s="201"/>
      <c r="T331" s="202"/>
      <c r="AT331" s="203" t="s">
        <v>136</v>
      </c>
      <c r="AU331" s="203" t="s">
        <v>76</v>
      </c>
      <c r="AV331" s="12" t="s">
        <v>82</v>
      </c>
      <c r="AW331" s="12" t="s">
        <v>31</v>
      </c>
      <c r="AX331" s="12" t="s">
        <v>72</v>
      </c>
      <c r="AY331" s="203" t="s">
        <v>127</v>
      </c>
    </row>
    <row r="332" spans="2:65" s="1" customFormat="1" ht="31.5" customHeight="1">
      <c r="B332" s="172"/>
      <c r="C332" s="173" t="s">
        <v>522</v>
      </c>
      <c r="D332" s="173" t="s">
        <v>130</v>
      </c>
      <c r="E332" s="174" t="s">
        <v>440</v>
      </c>
      <c r="F332" s="175" t="s">
        <v>441</v>
      </c>
      <c r="G332" s="176" t="s">
        <v>189</v>
      </c>
      <c r="H332" s="177">
        <v>94.5</v>
      </c>
      <c r="I332" s="178"/>
      <c r="J332" s="179">
        <f>ROUND(I332*H332,2)</f>
        <v>0</v>
      </c>
      <c r="K332" s="175" t="s">
        <v>134</v>
      </c>
      <c r="L332" s="39"/>
      <c r="M332" s="180" t="s">
        <v>5</v>
      </c>
      <c r="N332" s="181" t="s">
        <v>38</v>
      </c>
      <c r="O332" s="40"/>
      <c r="P332" s="182">
        <f>O332*H332</f>
        <v>0</v>
      </c>
      <c r="Q332" s="182">
        <v>0</v>
      </c>
      <c r="R332" s="182">
        <f>Q332*H332</f>
        <v>0</v>
      </c>
      <c r="S332" s="182">
        <v>0</v>
      </c>
      <c r="T332" s="183">
        <f>S332*H332</f>
        <v>0</v>
      </c>
      <c r="AR332" s="23" t="s">
        <v>82</v>
      </c>
      <c r="AT332" s="23" t="s">
        <v>130</v>
      </c>
      <c r="AU332" s="23" t="s">
        <v>76</v>
      </c>
      <c r="AY332" s="23" t="s">
        <v>127</v>
      </c>
      <c r="BE332" s="184">
        <f>IF(N332="základní",J332,0)</f>
        <v>0</v>
      </c>
      <c r="BF332" s="184">
        <f>IF(N332="snížená",J332,0)</f>
        <v>0</v>
      </c>
      <c r="BG332" s="184">
        <f>IF(N332="zákl. přenesená",J332,0)</f>
        <v>0</v>
      </c>
      <c r="BH332" s="184">
        <f>IF(N332="sníž. přenesená",J332,0)</f>
        <v>0</v>
      </c>
      <c r="BI332" s="184">
        <f>IF(N332="nulová",J332,0)</f>
        <v>0</v>
      </c>
      <c r="BJ332" s="23" t="s">
        <v>72</v>
      </c>
      <c r="BK332" s="184">
        <f>ROUND(I332*H332,2)</f>
        <v>0</v>
      </c>
      <c r="BL332" s="23" t="s">
        <v>82</v>
      </c>
      <c r="BM332" s="23" t="s">
        <v>732</v>
      </c>
    </row>
    <row r="333" spans="2:65" s="1" customFormat="1" ht="31.5" customHeight="1">
      <c r="B333" s="172"/>
      <c r="C333" s="173" t="s">
        <v>733</v>
      </c>
      <c r="D333" s="173" t="s">
        <v>130</v>
      </c>
      <c r="E333" s="174" t="s">
        <v>444</v>
      </c>
      <c r="F333" s="175" t="s">
        <v>445</v>
      </c>
      <c r="G333" s="176" t="s">
        <v>163</v>
      </c>
      <c r="H333" s="177">
        <v>5</v>
      </c>
      <c r="I333" s="178"/>
      <c r="J333" s="179">
        <f>ROUND(I333*H333,2)</f>
        <v>0</v>
      </c>
      <c r="K333" s="175" t="s">
        <v>134</v>
      </c>
      <c r="L333" s="39"/>
      <c r="M333" s="180" t="s">
        <v>5</v>
      </c>
      <c r="N333" s="181" t="s">
        <v>38</v>
      </c>
      <c r="O333" s="40"/>
      <c r="P333" s="182">
        <f>O333*H333</f>
        <v>0</v>
      </c>
      <c r="Q333" s="182">
        <v>1E-05</v>
      </c>
      <c r="R333" s="182">
        <f>Q333*H333</f>
        <v>5E-05</v>
      </c>
      <c r="S333" s="182">
        <v>0</v>
      </c>
      <c r="T333" s="183">
        <f>S333*H333</f>
        <v>0</v>
      </c>
      <c r="AR333" s="23" t="s">
        <v>82</v>
      </c>
      <c r="AT333" s="23" t="s">
        <v>130</v>
      </c>
      <c r="AU333" s="23" t="s">
        <v>76</v>
      </c>
      <c r="AY333" s="23" t="s">
        <v>127</v>
      </c>
      <c r="BE333" s="184">
        <f>IF(N333="základní",J333,0)</f>
        <v>0</v>
      </c>
      <c r="BF333" s="184">
        <f>IF(N333="snížená",J333,0)</f>
        <v>0</v>
      </c>
      <c r="BG333" s="184">
        <f>IF(N333="zákl. přenesená",J333,0)</f>
        <v>0</v>
      </c>
      <c r="BH333" s="184">
        <f>IF(N333="sníž. přenesená",J333,0)</f>
        <v>0</v>
      </c>
      <c r="BI333" s="184">
        <f>IF(N333="nulová",J333,0)</f>
        <v>0</v>
      </c>
      <c r="BJ333" s="23" t="s">
        <v>72</v>
      </c>
      <c r="BK333" s="184">
        <f>ROUND(I333*H333,2)</f>
        <v>0</v>
      </c>
      <c r="BL333" s="23" t="s">
        <v>82</v>
      </c>
      <c r="BM333" s="23" t="s">
        <v>734</v>
      </c>
    </row>
    <row r="334" spans="2:65" s="1" customFormat="1" ht="44.25" customHeight="1">
      <c r="B334" s="172"/>
      <c r="C334" s="173" t="s">
        <v>735</v>
      </c>
      <c r="D334" s="173" t="s">
        <v>130</v>
      </c>
      <c r="E334" s="174" t="s">
        <v>448</v>
      </c>
      <c r="F334" s="175" t="s">
        <v>1002</v>
      </c>
      <c r="G334" s="176" t="s">
        <v>189</v>
      </c>
      <c r="H334" s="177">
        <v>321</v>
      </c>
      <c r="I334" s="178"/>
      <c r="J334" s="179">
        <f>ROUND(I334*H334,2)</f>
        <v>0</v>
      </c>
      <c r="K334" s="175" t="s">
        <v>134</v>
      </c>
      <c r="L334" s="39"/>
      <c r="M334" s="180" t="s">
        <v>5</v>
      </c>
      <c r="N334" s="181" t="s">
        <v>38</v>
      </c>
      <c r="O334" s="40"/>
      <c r="P334" s="182">
        <f>O334*H334</f>
        <v>0</v>
      </c>
      <c r="Q334" s="182">
        <v>0.1295</v>
      </c>
      <c r="R334" s="182">
        <f>Q334*H334</f>
        <v>41.5695</v>
      </c>
      <c r="S334" s="182">
        <v>0</v>
      </c>
      <c r="T334" s="183">
        <f>S334*H334</f>
        <v>0</v>
      </c>
      <c r="AR334" s="23" t="s">
        <v>82</v>
      </c>
      <c r="AT334" s="23" t="s">
        <v>130</v>
      </c>
      <c r="AU334" s="23" t="s">
        <v>76</v>
      </c>
      <c r="AY334" s="23" t="s">
        <v>127</v>
      </c>
      <c r="BE334" s="184">
        <f>IF(N334="základní",J334,0)</f>
        <v>0</v>
      </c>
      <c r="BF334" s="184">
        <f>IF(N334="snížená",J334,0)</f>
        <v>0</v>
      </c>
      <c r="BG334" s="184">
        <f>IF(N334="zákl. přenesená",J334,0)</f>
        <v>0</v>
      </c>
      <c r="BH334" s="184">
        <f>IF(N334="sníž. přenesená",J334,0)</f>
        <v>0</v>
      </c>
      <c r="BI334" s="184">
        <f>IF(N334="nulová",J334,0)</f>
        <v>0</v>
      </c>
      <c r="BJ334" s="23" t="s">
        <v>72</v>
      </c>
      <c r="BK334" s="184">
        <f>ROUND(I334*H334,2)</f>
        <v>0</v>
      </c>
      <c r="BL334" s="23" t="s">
        <v>82</v>
      </c>
      <c r="BM334" s="23" t="s">
        <v>736</v>
      </c>
    </row>
    <row r="335" spans="2:51" s="13" customFormat="1" ht="13.5">
      <c r="B335" s="217"/>
      <c r="D335" s="186" t="s">
        <v>136</v>
      </c>
      <c r="E335" s="218" t="s">
        <v>5</v>
      </c>
      <c r="F335" s="219" t="s">
        <v>737</v>
      </c>
      <c r="H335" s="220" t="s">
        <v>5</v>
      </c>
      <c r="I335" s="221"/>
      <c r="L335" s="217"/>
      <c r="M335" s="222"/>
      <c r="N335" s="223"/>
      <c r="O335" s="223"/>
      <c r="P335" s="223"/>
      <c r="Q335" s="223"/>
      <c r="R335" s="223"/>
      <c r="S335" s="223"/>
      <c r="T335" s="224"/>
      <c r="AT335" s="220" t="s">
        <v>136</v>
      </c>
      <c r="AU335" s="220" t="s">
        <v>76</v>
      </c>
      <c r="AV335" s="13" t="s">
        <v>72</v>
      </c>
      <c r="AW335" s="13" t="s">
        <v>31</v>
      </c>
      <c r="AX335" s="13" t="s">
        <v>67</v>
      </c>
      <c r="AY335" s="220" t="s">
        <v>127</v>
      </c>
    </row>
    <row r="336" spans="2:51" s="13" customFormat="1" ht="13.5">
      <c r="B336" s="217"/>
      <c r="D336" s="186" t="s">
        <v>136</v>
      </c>
      <c r="E336" s="218" t="s">
        <v>5</v>
      </c>
      <c r="F336" s="219" t="s">
        <v>451</v>
      </c>
      <c r="H336" s="220" t="s">
        <v>5</v>
      </c>
      <c r="I336" s="221"/>
      <c r="L336" s="217"/>
      <c r="M336" s="222"/>
      <c r="N336" s="223"/>
      <c r="O336" s="223"/>
      <c r="P336" s="223"/>
      <c r="Q336" s="223"/>
      <c r="R336" s="223"/>
      <c r="S336" s="223"/>
      <c r="T336" s="224"/>
      <c r="AT336" s="220" t="s">
        <v>136</v>
      </c>
      <c r="AU336" s="220" t="s">
        <v>76</v>
      </c>
      <c r="AV336" s="13" t="s">
        <v>72</v>
      </c>
      <c r="AW336" s="13" t="s">
        <v>31</v>
      </c>
      <c r="AX336" s="13" t="s">
        <v>67</v>
      </c>
      <c r="AY336" s="220" t="s">
        <v>127</v>
      </c>
    </row>
    <row r="337" spans="2:51" s="11" customFormat="1" ht="13.5">
      <c r="B337" s="185"/>
      <c r="D337" s="186" t="s">
        <v>136</v>
      </c>
      <c r="E337" s="187" t="s">
        <v>5</v>
      </c>
      <c r="F337" s="188" t="s">
        <v>738</v>
      </c>
      <c r="H337" s="189">
        <v>108</v>
      </c>
      <c r="I337" s="190"/>
      <c r="L337" s="185"/>
      <c r="M337" s="191"/>
      <c r="N337" s="192"/>
      <c r="O337" s="192"/>
      <c r="P337" s="192"/>
      <c r="Q337" s="192"/>
      <c r="R337" s="192"/>
      <c r="S337" s="192"/>
      <c r="T337" s="193"/>
      <c r="AT337" s="187" t="s">
        <v>136</v>
      </c>
      <c r="AU337" s="187" t="s">
        <v>76</v>
      </c>
      <c r="AV337" s="11" t="s">
        <v>76</v>
      </c>
      <c r="AW337" s="11" t="s">
        <v>31</v>
      </c>
      <c r="AX337" s="11" t="s">
        <v>67</v>
      </c>
      <c r="AY337" s="187" t="s">
        <v>127</v>
      </c>
    </row>
    <row r="338" spans="2:51" s="13" customFormat="1" ht="13.5">
      <c r="B338" s="217"/>
      <c r="D338" s="186" t="s">
        <v>136</v>
      </c>
      <c r="E338" s="218" t="s">
        <v>5</v>
      </c>
      <c r="F338" s="219" t="s">
        <v>453</v>
      </c>
      <c r="H338" s="220" t="s">
        <v>5</v>
      </c>
      <c r="I338" s="221"/>
      <c r="L338" s="217"/>
      <c r="M338" s="222"/>
      <c r="N338" s="223"/>
      <c r="O338" s="223"/>
      <c r="P338" s="223"/>
      <c r="Q338" s="223"/>
      <c r="R338" s="223"/>
      <c r="S338" s="223"/>
      <c r="T338" s="224"/>
      <c r="AT338" s="220" t="s">
        <v>136</v>
      </c>
      <c r="AU338" s="220" t="s">
        <v>76</v>
      </c>
      <c r="AV338" s="13" t="s">
        <v>72</v>
      </c>
      <c r="AW338" s="13" t="s">
        <v>31</v>
      </c>
      <c r="AX338" s="13" t="s">
        <v>67</v>
      </c>
      <c r="AY338" s="220" t="s">
        <v>127</v>
      </c>
    </row>
    <row r="339" spans="2:51" s="11" customFormat="1" ht="13.5">
      <c r="B339" s="185"/>
      <c r="D339" s="186" t="s">
        <v>136</v>
      </c>
      <c r="E339" s="187" t="s">
        <v>5</v>
      </c>
      <c r="F339" s="188" t="s">
        <v>739</v>
      </c>
      <c r="H339" s="189">
        <v>61</v>
      </c>
      <c r="I339" s="190"/>
      <c r="L339" s="185"/>
      <c r="M339" s="191"/>
      <c r="N339" s="192"/>
      <c r="O339" s="192"/>
      <c r="P339" s="192"/>
      <c r="Q339" s="192"/>
      <c r="R339" s="192"/>
      <c r="S339" s="192"/>
      <c r="T339" s="193"/>
      <c r="AT339" s="187" t="s">
        <v>136</v>
      </c>
      <c r="AU339" s="187" t="s">
        <v>76</v>
      </c>
      <c r="AV339" s="11" t="s">
        <v>76</v>
      </c>
      <c r="AW339" s="11" t="s">
        <v>31</v>
      </c>
      <c r="AX339" s="11" t="s">
        <v>67</v>
      </c>
      <c r="AY339" s="187" t="s">
        <v>127</v>
      </c>
    </row>
    <row r="340" spans="2:51" s="13" customFormat="1" ht="13.5">
      <c r="B340" s="217"/>
      <c r="D340" s="186" t="s">
        <v>136</v>
      </c>
      <c r="E340" s="218" t="s">
        <v>5</v>
      </c>
      <c r="F340" s="219" t="s">
        <v>455</v>
      </c>
      <c r="H340" s="220" t="s">
        <v>5</v>
      </c>
      <c r="I340" s="221"/>
      <c r="L340" s="217"/>
      <c r="M340" s="222"/>
      <c r="N340" s="223"/>
      <c r="O340" s="223"/>
      <c r="P340" s="223"/>
      <c r="Q340" s="223"/>
      <c r="R340" s="223"/>
      <c r="S340" s="223"/>
      <c r="T340" s="224"/>
      <c r="AT340" s="220" t="s">
        <v>136</v>
      </c>
      <c r="AU340" s="220" t="s">
        <v>76</v>
      </c>
      <c r="AV340" s="13" t="s">
        <v>72</v>
      </c>
      <c r="AW340" s="13" t="s">
        <v>31</v>
      </c>
      <c r="AX340" s="13" t="s">
        <v>67</v>
      </c>
      <c r="AY340" s="220" t="s">
        <v>127</v>
      </c>
    </row>
    <row r="341" spans="2:51" s="11" customFormat="1" ht="13.5">
      <c r="B341" s="185"/>
      <c r="D341" s="186" t="s">
        <v>136</v>
      </c>
      <c r="E341" s="187" t="s">
        <v>5</v>
      </c>
      <c r="F341" s="188" t="s">
        <v>740</v>
      </c>
      <c r="H341" s="189">
        <v>152</v>
      </c>
      <c r="I341" s="190"/>
      <c r="L341" s="185"/>
      <c r="M341" s="191"/>
      <c r="N341" s="192"/>
      <c r="O341" s="192"/>
      <c r="P341" s="192"/>
      <c r="Q341" s="192"/>
      <c r="R341" s="192"/>
      <c r="S341" s="192"/>
      <c r="T341" s="193"/>
      <c r="AT341" s="187" t="s">
        <v>136</v>
      </c>
      <c r="AU341" s="187" t="s">
        <v>76</v>
      </c>
      <c r="AV341" s="11" t="s">
        <v>76</v>
      </c>
      <c r="AW341" s="11" t="s">
        <v>31</v>
      </c>
      <c r="AX341" s="11" t="s">
        <v>67</v>
      </c>
      <c r="AY341" s="187" t="s">
        <v>127</v>
      </c>
    </row>
    <row r="342" spans="2:51" s="12" customFormat="1" ht="13.5">
      <c r="B342" s="194"/>
      <c r="D342" s="195" t="s">
        <v>136</v>
      </c>
      <c r="E342" s="196" t="s">
        <v>5</v>
      </c>
      <c r="F342" s="197" t="s">
        <v>138</v>
      </c>
      <c r="H342" s="198">
        <v>321</v>
      </c>
      <c r="I342" s="199"/>
      <c r="L342" s="194"/>
      <c r="M342" s="200"/>
      <c r="N342" s="201"/>
      <c r="O342" s="201"/>
      <c r="P342" s="201"/>
      <c r="Q342" s="201"/>
      <c r="R342" s="201"/>
      <c r="S342" s="201"/>
      <c r="T342" s="202"/>
      <c r="AT342" s="203" t="s">
        <v>136</v>
      </c>
      <c r="AU342" s="203" t="s">
        <v>76</v>
      </c>
      <c r="AV342" s="12" t="s">
        <v>82</v>
      </c>
      <c r="AW342" s="12" t="s">
        <v>31</v>
      </c>
      <c r="AX342" s="12" t="s">
        <v>72</v>
      </c>
      <c r="AY342" s="203" t="s">
        <v>127</v>
      </c>
    </row>
    <row r="343" spans="2:65" s="1" customFormat="1" ht="22.5" customHeight="1">
      <c r="B343" s="172"/>
      <c r="C343" s="204" t="s">
        <v>741</v>
      </c>
      <c r="D343" s="204" t="s">
        <v>145</v>
      </c>
      <c r="E343" s="205" t="s">
        <v>457</v>
      </c>
      <c r="F343" s="206" t="s">
        <v>458</v>
      </c>
      <c r="G343" s="207" t="s">
        <v>280</v>
      </c>
      <c r="H343" s="208">
        <v>61</v>
      </c>
      <c r="I343" s="209"/>
      <c r="J343" s="210">
        <f>ROUND(I343*H343,2)</f>
        <v>0</v>
      </c>
      <c r="K343" s="206" t="s">
        <v>134</v>
      </c>
      <c r="L343" s="211"/>
      <c r="M343" s="212" t="s">
        <v>5</v>
      </c>
      <c r="N343" s="213" t="s">
        <v>38</v>
      </c>
      <c r="O343" s="40"/>
      <c r="P343" s="182">
        <f>O343*H343</f>
        <v>0</v>
      </c>
      <c r="Q343" s="182">
        <v>0.058</v>
      </c>
      <c r="R343" s="182">
        <f>Q343*H343</f>
        <v>3.5380000000000003</v>
      </c>
      <c r="S343" s="182">
        <v>0</v>
      </c>
      <c r="T343" s="183">
        <f>S343*H343</f>
        <v>0</v>
      </c>
      <c r="AR343" s="23" t="s">
        <v>149</v>
      </c>
      <c r="AT343" s="23" t="s">
        <v>145</v>
      </c>
      <c r="AU343" s="23" t="s">
        <v>76</v>
      </c>
      <c r="AY343" s="23" t="s">
        <v>127</v>
      </c>
      <c r="BE343" s="184">
        <f>IF(N343="základní",J343,0)</f>
        <v>0</v>
      </c>
      <c r="BF343" s="184">
        <f>IF(N343="snížená",J343,0)</f>
        <v>0</v>
      </c>
      <c r="BG343" s="184">
        <f>IF(N343="zákl. přenesená",J343,0)</f>
        <v>0</v>
      </c>
      <c r="BH343" s="184">
        <f>IF(N343="sníž. přenesená",J343,0)</f>
        <v>0</v>
      </c>
      <c r="BI343" s="184">
        <f>IF(N343="nulová",J343,0)</f>
        <v>0</v>
      </c>
      <c r="BJ343" s="23" t="s">
        <v>72</v>
      </c>
      <c r="BK343" s="184">
        <f>ROUND(I343*H343,2)</f>
        <v>0</v>
      </c>
      <c r="BL343" s="23" t="s">
        <v>82</v>
      </c>
      <c r="BM343" s="23" t="s">
        <v>742</v>
      </c>
    </row>
    <row r="344" spans="2:65" s="1" customFormat="1" ht="22.5" customHeight="1">
      <c r="B344" s="172"/>
      <c r="C344" s="204" t="s">
        <v>743</v>
      </c>
      <c r="D344" s="204" t="s">
        <v>145</v>
      </c>
      <c r="E344" s="205" t="s">
        <v>461</v>
      </c>
      <c r="F344" s="206" t="s">
        <v>462</v>
      </c>
      <c r="G344" s="207" t="s">
        <v>280</v>
      </c>
      <c r="H344" s="208">
        <v>216</v>
      </c>
      <c r="I344" s="209"/>
      <c r="J344" s="210">
        <f>ROUND(I344*H344,2)</f>
        <v>0</v>
      </c>
      <c r="K344" s="206" t="s">
        <v>134</v>
      </c>
      <c r="L344" s="211"/>
      <c r="M344" s="212" t="s">
        <v>5</v>
      </c>
      <c r="N344" s="213" t="s">
        <v>38</v>
      </c>
      <c r="O344" s="40"/>
      <c r="P344" s="182">
        <f>O344*H344</f>
        <v>0</v>
      </c>
      <c r="Q344" s="182">
        <v>0.023</v>
      </c>
      <c r="R344" s="182">
        <f>Q344*H344</f>
        <v>4.968</v>
      </c>
      <c r="S344" s="182">
        <v>0</v>
      </c>
      <c r="T344" s="183">
        <f>S344*H344</f>
        <v>0</v>
      </c>
      <c r="AR344" s="23" t="s">
        <v>149</v>
      </c>
      <c r="AT344" s="23" t="s">
        <v>145</v>
      </c>
      <c r="AU344" s="23" t="s">
        <v>76</v>
      </c>
      <c r="AY344" s="23" t="s">
        <v>127</v>
      </c>
      <c r="BE344" s="184">
        <f>IF(N344="základní",J344,0)</f>
        <v>0</v>
      </c>
      <c r="BF344" s="184">
        <f>IF(N344="snížená",J344,0)</f>
        <v>0</v>
      </c>
      <c r="BG344" s="184">
        <f>IF(N344="zákl. přenesená",J344,0)</f>
        <v>0</v>
      </c>
      <c r="BH344" s="184">
        <f>IF(N344="sníž. přenesená",J344,0)</f>
        <v>0</v>
      </c>
      <c r="BI344" s="184">
        <f>IF(N344="nulová",J344,0)</f>
        <v>0</v>
      </c>
      <c r="BJ344" s="23" t="s">
        <v>72</v>
      </c>
      <c r="BK344" s="184">
        <f>ROUND(I344*H344,2)</f>
        <v>0</v>
      </c>
      <c r="BL344" s="23" t="s">
        <v>82</v>
      </c>
      <c r="BM344" s="23" t="s">
        <v>744</v>
      </c>
    </row>
    <row r="345" spans="2:51" s="11" customFormat="1" ht="13.5">
      <c r="B345" s="185"/>
      <c r="D345" s="186" t="s">
        <v>136</v>
      </c>
      <c r="E345" s="187" t="s">
        <v>5</v>
      </c>
      <c r="F345" s="188" t="s">
        <v>745</v>
      </c>
      <c r="H345" s="189">
        <v>216</v>
      </c>
      <c r="I345" s="190"/>
      <c r="L345" s="185"/>
      <c r="M345" s="191"/>
      <c r="N345" s="192"/>
      <c r="O345" s="192"/>
      <c r="P345" s="192"/>
      <c r="Q345" s="192"/>
      <c r="R345" s="192"/>
      <c r="S345" s="192"/>
      <c r="T345" s="193"/>
      <c r="AT345" s="187" t="s">
        <v>136</v>
      </c>
      <c r="AU345" s="187" t="s">
        <v>76</v>
      </c>
      <c r="AV345" s="11" t="s">
        <v>76</v>
      </c>
      <c r="AW345" s="11" t="s">
        <v>31</v>
      </c>
      <c r="AX345" s="11" t="s">
        <v>67</v>
      </c>
      <c r="AY345" s="187" t="s">
        <v>127</v>
      </c>
    </row>
    <row r="346" spans="2:51" s="12" customFormat="1" ht="13.5">
      <c r="B346" s="194"/>
      <c r="D346" s="195" t="s">
        <v>136</v>
      </c>
      <c r="E346" s="196" t="s">
        <v>5</v>
      </c>
      <c r="F346" s="197" t="s">
        <v>138</v>
      </c>
      <c r="H346" s="198">
        <v>216</v>
      </c>
      <c r="I346" s="199"/>
      <c r="L346" s="194"/>
      <c r="M346" s="200"/>
      <c r="N346" s="201"/>
      <c r="O346" s="201"/>
      <c r="P346" s="201"/>
      <c r="Q346" s="201"/>
      <c r="R346" s="201"/>
      <c r="S346" s="201"/>
      <c r="T346" s="202"/>
      <c r="AT346" s="203" t="s">
        <v>136</v>
      </c>
      <c r="AU346" s="203" t="s">
        <v>76</v>
      </c>
      <c r="AV346" s="12" t="s">
        <v>82</v>
      </c>
      <c r="AW346" s="12" t="s">
        <v>31</v>
      </c>
      <c r="AX346" s="12" t="s">
        <v>72</v>
      </c>
      <c r="AY346" s="203" t="s">
        <v>127</v>
      </c>
    </row>
    <row r="347" spans="2:65" s="1" customFormat="1" ht="22.5" customHeight="1">
      <c r="B347" s="172"/>
      <c r="C347" s="204" t="s">
        <v>746</v>
      </c>
      <c r="D347" s="204" t="s">
        <v>145</v>
      </c>
      <c r="E347" s="205" t="s">
        <v>466</v>
      </c>
      <c r="F347" s="206" t="s">
        <v>467</v>
      </c>
      <c r="G347" s="207" t="s">
        <v>280</v>
      </c>
      <c r="H347" s="208">
        <v>152</v>
      </c>
      <c r="I347" s="209"/>
      <c r="J347" s="210">
        <f aca="true" t="shared" si="10" ref="J347:J352">ROUND(I347*H347,2)</f>
        <v>0</v>
      </c>
      <c r="K347" s="206" t="s">
        <v>134</v>
      </c>
      <c r="L347" s="211"/>
      <c r="M347" s="212" t="s">
        <v>5</v>
      </c>
      <c r="N347" s="213" t="s">
        <v>38</v>
      </c>
      <c r="O347" s="40"/>
      <c r="P347" s="182">
        <f aca="true" t="shared" si="11" ref="P347:P352">O347*H347</f>
        <v>0</v>
      </c>
      <c r="Q347" s="182">
        <v>0.085</v>
      </c>
      <c r="R347" s="182">
        <f aca="true" t="shared" si="12" ref="R347:R352">Q347*H347</f>
        <v>12.920000000000002</v>
      </c>
      <c r="S347" s="182">
        <v>0</v>
      </c>
      <c r="T347" s="183">
        <f aca="true" t="shared" si="13" ref="T347:T352">S347*H347</f>
        <v>0</v>
      </c>
      <c r="AR347" s="23" t="s">
        <v>149</v>
      </c>
      <c r="AT347" s="23" t="s">
        <v>145</v>
      </c>
      <c r="AU347" s="23" t="s">
        <v>76</v>
      </c>
      <c r="AY347" s="23" t="s">
        <v>127</v>
      </c>
      <c r="BE347" s="184">
        <f aca="true" t="shared" si="14" ref="BE347:BE352">IF(N347="základní",J347,0)</f>
        <v>0</v>
      </c>
      <c r="BF347" s="184">
        <f aca="true" t="shared" si="15" ref="BF347:BF352">IF(N347="snížená",J347,0)</f>
        <v>0</v>
      </c>
      <c r="BG347" s="184">
        <f aca="true" t="shared" si="16" ref="BG347:BG352">IF(N347="zákl. přenesená",J347,0)</f>
        <v>0</v>
      </c>
      <c r="BH347" s="184">
        <f aca="true" t="shared" si="17" ref="BH347:BH352">IF(N347="sníž. přenesená",J347,0)</f>
        <v>0</v>
      </c>
      <c r="BI347" s="184">
        <f aca="true" t="shared" si="18" ref="BI347:BI352">IF(N347="nulová",J347,0)</f>
        <v>0</v>
      </c>
      <c r="BJ347" s="23" t="s">
        <v>72</v>
      </c>
      <c r="BK347" s="184">
        <f aca="true" t="shared" si="19" ref="BK347:BK352">ROUND(I347*H347,2)</f>
        <v>0</v>
      </c>
      <c r="BL347" s="23" t="s">
        <v>82</v>
      </c>
      <c r="BM347" s="23" t="s">
        <v>747</v>
      </c>
    </row>
    <row r="348" spans="2:65" s="1" customFormat="1" ht="44.25" customHeight="1">
      <c r="B348" s="172"/>
      <c r="C348" s="173" t="s">
        <v>748</v>
      </c>
      <c r="D348" s="173" t="s">
        <v>130</v>
      </c>
      <c r="E348" s="174" t="s">
        <v>470</v>
      </c>
      <c r="F348" s="175" t="s">
        <v>471</v>
      </c>
      <c r="G348" s="176" t="s">
        <v>189</v>
      </c>
      <c r="H348" s="177">
        <v>22</v>
      </c>
      <c r="I348" s="178"/>
      <c r="J348" s="179">
        <f t="shared" si="10"/>
        <v>0</v>
      </c>
      <c r="K348" s="175" t="s">
        <v>134</v>
      </c>
      <c r="L348" s="39"/>
      <c r="M348" s="180" t="s">
        <v>5</v>
      </c>
      <c r="N348" s="181" t="s">
        <v>38</v>
      </c>
      <c r="O348" s="40"/>
      <c r="P348" s="182">
        <f t="shared" si="11"/>
        <v>0</v>
      </c>
      <c r="Q348" s="182">
        <v>9E-05</v>
      </c>
      <c r="R348" s="182">
        <f t="shared" si="12"/>
        <v>0.00198</v>
      </c>
      <c r="S348" s="182">
        <v>0</v>
      </c>
      <c r="T348" s="183">
        <f t="shared" si="13"/>
        <v>0</v>
      </c>
      <c r="AR348" s="23" t="s">
        <v>82</v>
      </c>
      <c r="AT348" s="23" t="s">
        <v>130</v>
      </c>
      <c r="AU348" s="23" t="s">
        <v>76</v>
      </c>
      <c r="AY348" s="23" t="s">
        <v>127</v>
      </c>
      <c r="BE348" s="184">
        <f t="shared" si="14"/>
        <v>0</v>
      </c>
      <c r="BF348" s="184">
        <f t="shared" si="15"/>
        <v>0</v>
      </c>
      <c r="BG348" s="184">
        <f t="shared" si="16"/>
        <v>0</v>
      </c>
      <c r="BH348" s="184">
        <f t="shared" si="17"/>
        <v>0</v>
      </c>
      <c r="BI348" s="184">
        <f t="shared" si="18"/>
        <v>0</v>
      </c>
      <c r="BJ348" s="23" t="s">
        <v>72</v>
      </c>
      <c r="BK348" s="184">
        <f t="shared" si="19"/>
        <v>0</v>
      </c>
      <c r="BL348" s="23" t="s">
        <v>82</v>
      </c>
      <c r="BM348" s="23" t="s">
        <v>749</v>
      </c>
    </row>
    <row r="349" spans="2:65" s="1" customFormat="1" ht="22.5" customHeight="1">
      <c r="B349" s="172"/>
      <c r="C349" s="173" t="s">
        <v>750</v>
      </c>
      <c r="D349" s="173" t="s">
        <v>130</v>
      </c>
      <c r="E349" s="174" t="s">
        <v>474</v>
      </c>
      <c r="F349" s="175" t="s">
        <v>475</v>
      </c>
      <c r="G349" s="176" t="s">
        <v>189</v>
      </c>
      <c r="H349" s="177">
        <v>22</v>
      </c>
      <c r="I349" s="178"/>
      <c r="J349" s="179">
        <f t="shared" si="10"/>
        <v>0</v>
      </c>
      <c r="K349" s="175" t="s">
        <v>134</v>
      </c>
      <c r="L349" s="39"/>
      <c r="M349" s="180" t="s">
        <v>5</v>
      </c>
      <c r="N349" s="181" t="s">
        <v>38</v>
      </c>
      <c r="O349" s="40"/>
      <c r="P349" s="182">
        <f t="shared" si="11"/>
        <v>0</v>
      </c>
      <c r="Q349" s="182">
        <v>0</v>
      </c>
      <c r="R349" s="182">
        <f t="shared" si="12"/>
        <v>0</v>
      </c>
      <c r="S349" s="182">
        <v>0</v>
      </c>
      <c r="T349" s="183">
        <f t="shared" si="13"/>
        <v>0</v>
      </c>
      <c r="AR349" s="23" t="s">
        <v>82</v>
      </c>
      <c r="AT349" s="23" t="s">
        <v>130</v>
      </c>
      <c r="AU349" s="23" t="s">
        <v>76</v>
      </c>
      <c r="AY349" s="23" t="s">
        <v>127</v>
      </c>
      <c r="BE349" s="184">
        <f t="shared" si="14"/>
        <v>0</v>
      </c>
      <c r="BF349" s="184">
        <f t="shared" si="15"/>
        <v>0</v>
      </c>
      <c r="BG349" s="184">
        <f t="shared" si="16"/>
        <v>0</v>
      </c>
      <c r="BH349" s="184">
        <f t="shared" si="17"/>
        <v>0</v>
      </c>
      <c r="BI349" s="184">
        <f t="shared" si="18"/>
        <v>0</v>
      </c>
      <c r="BJ349" s="23" t="s">
        <v>72</v>
      </c>
      <c r="BK349" s="184">
        <f t="shared" si="19"/>
        <v>0</v>
      </c>
      <c r="BL349" s="23" t="s">
        <v>82</v>
      </c>
      <c r="BM349" s="23" t="s">
        <v>751</v>
      </c>
    </row>
    <row r="350" spans="2:65" s="1" customFormat="1" ht="22.5" customHeight="1">
      <c r="B350" s="172"/>
      <c r="C350" s="173" t="s">
        <v>752</v>
      </c>
      <c r="D350" s="173" t="s">
        <v>130</v>
      </c>
      <c r="E350" s="174" t="s">
        <v>478</v>
      </c>
      <c r="F350" s="175" t="s">
        <v>479</v>
      </c>
      <c r="G350" s="176" t="s">
        <v>280</v>
      </c>
      <c r="H350" s="177">
        <v>1</v>
      </c>
      <c r="I350" s="178"/>
      <c r="J350" s="179">
        <f t="shared" si="10"/>
        <v>0</v>
      </c>
      <c r="K350" s="175" t="s">
        <v>134</v>
      </c>
      <c r="L350" s="39"/>
      <c r="M350" s="180" t="s">
        <v>5</v>
      </c>
      <c r="N350" s="181" t="s">
        <v>38</v>
      </c>
      <c r="O350" s="40"/>
      <c r="P350" s="182">
        <f t="shared" si="11"/>
        <v>0</v>
      </c>
      <c r="Q350" s="182">
        <v>0.00112</v>
      </c>
      <c r="R350" s="182">
        <f t="shared" si="12"/>
        <v>0.00112</v>
      </c>
      <c r="S350" s="182">
        <v>0</v>
      </c>
      <c r="T350" s="183">
        <f t="shared" si="13"/>
        <v>0</v>
      </c>
      <c r="AR350" s="23" t="s">
        <v>82</v>
      </c>
      <c r="AT350" s="23" t="s">
        <v>130</v>
      </c>
      <c r="AU350" s="23" t="s">
        <v>76</v>
      </c>
      <c r="AY350" s="23" t="s">
        <v>127</v>
      </c>
      <c r="BE350" s="184">
        <f t="shared" si="14"/>
        <v>0</v>
      </c>
      <c r="BF350" s="184">
        <f t="shared" si="15"/>
        <v>0</v>
      </c>
      <c r="BG350" s="184">
        <f t="shared" si="16"/>
        <v>0</v>
      </c>
      <c r="BH350" s="184">
        <f t="shared" si="17"/>
        <v>0</v>
      </c>
      <c r="BI350" s="184">
        <f t="shared" si="18"/>
        <v>0</v>
      </c>
      <c r="BJ350" s="23" t="s">
        <v>72</v>
      </c>
      <c r="BK350" s="184">
        <f t="shared" si="19"/>
        <v>0</v>
      </c>
      <c r="BL350" s="23" t="s">
        <v>82</v>
      </c>
      <c r="BM350" s="23" t="s">
        <v>753</v>
      </c>
    </row>
    <row r="351" spans="2:65" s="1" customFormat="1" ht="22.5" customHeight="1">
      <c r="B351" s="172"/>
      <c r="C351" s="204" t="s">
        <v>754</v>
      </c>
      <c r="D351" s="204" t="s">
        <v>145</v>
      </c>
      <c r="E351" s="205" t="s">
        <v>490</v>
      </c>
      <c r="F351" s="206" t="s">
        <v>491</v>
      </c>
      <c r="G351" s="207" t="s">
        <v>373</v>
      </c>
      <c r="H351" s="208">
        <v>1</v>
      </c>
      <c r="I351" s="209"/>
      <c r="J351" s="210">
        <f t="shared" si="10"/>
        <v>0</v>
      </c>
      <c r="K351" s="206" t="s">
        <v>5</v>
      </c>
      <c r="L351" s="211"/>
      <c r="M351" s="212" t="s">
        <v>5</v>
      </c>
      <c r="N351" s="213" t="s">
        <v>38</v>
      </c>
      <c r="O351" s="40"/>
      <c r="P351" s="182">
        <f t="shared" si="11"/>
        <v>0</v>
      </c>
      <c r="Q351" s="182">
        <v>0.015</v>
      </c>
      <c r="R351" s="182">
        <f t="shared" si="12"/>
        <v>0.015</v>
      </c>
      <c r="S351" s="182">
        <v>0</v>
      </c>
      <c r="T351" s="183">
        <f t="shared" si="13"/>
        <v>0</v>
      </c>
      <c r="AR351" s="23" t="s">
        <v>149</v>
      </c>
      <c r="AT351" s="23" t="s">
        <v>145</v>
      </c>
      <c r="AU351" s="23" t="s">
        <v>76</v>
      </c>
      <c r="AY351" s="23" t="s">
        <v>127</v>
      </c>
      <c r="BE351" s="184">
        <f t="shared" si="14"/>
        <v>0</v>
      </c>
      <c r="BF351" s="184">
        <f t="shared" si="15"/>
        <v>0</v>
      </c>
      <c r="BG351" s="184">
        <f t="shared" si="16"/>
        <v>0</v>
      </c>
      <c r="BH351" s="184">
        <f t="shared" si="17"/>
        <v>0</v>
      </c>
      <c r="BI351" s="184">
        <f t="shared" si="18"/>
        <v>0</v>
      </c>
      <c r="BJ351" s="23" t="s">
        <v>72</v>
      </c>
      <c r="BK351" s="184">
        <f t="shared" si="19"/>
        <v>0</v>
      </c>
      <c r="BL351" s="23" t="s">
        <v>82</v>
      </c>
      <c r="BM351" s="23" t="s">
        <v>755</v>
      </c>
    </row>
    <row r="352" spans="2:65" s="1" customFormat="1" ht="44.25" customHeight="1">
      <c r="B352" s="172"/>
      <c r="C352" s="173" t="s">
        <v>756</v>
      </c>
      <c r="D352" s="173" t="s">
        <v>130</v>
      </c>
      <c r="E352" s="174" t="s">
        <v>757</v>
      </c>
      <c r="F352" s="175" t="s">
        <v>758</v>
      </c>
      <c r="G352" s="176" t="s">
        <v>163</v>
      </c>
      <c r="H352" s="177">
        <v>12</v>
      </c>
      <c r="I352" s="178"/>
      <c r="J352" s="179">
        <f t="shared" si="10"/>
        <v>0</v>
      </c>
      <c r="K352" s="175" t="s">
        <v>134</v>
      </c>
      <c r="L352" s="39"/>
      <c r="M352" s="180" t="s">
        <v>5</v>
      </c>
      <c r="N352" s="181" t="s">
        <v>38</v>
      </c>
      <c r="O352" s="40"/>
      <c r="P352" s="182">
        <f t="shared" si="11"/>
        <v>0</v>
      </c>
      <c r="Q352" s="182">
        <v>0</v>
      </c>
      <c r="R352" s="182">
        <f t="shared" si="12"/>
        <v>0</v>
      </c>
      <c r="S352" s="182">
        <v>0</v>
      </c>
      <c r="T352" s="183">
        <f t="shared" si="13"/>
        <v>0</v>
      </c>
      <c r="AR352" s="23" t="s">
        <v>82</v>
      </c>
      <c r="AT352" s="23" t="s">
        <v>130</v>
      </c>
      <c r="AU352" s="23" t="s">
        <v>76</v>
      </c>
      <c r="AY352" s="23" t="s">
        <v>127</v>
      </c>
      <c r="BE352" s="184">
        <f t="shared" si="14"/>
        <v>0</v>
      </c>
      <c r="BF352" s="184">
        <f t="shared" si="15"/>
        <v>0</v>
      </c>
      <c r="BG352" s="184">
        <f t="shared" si="16"/>
        <v>0</v>
      </c>
      <c r="BH352" s="184">
        <f t="shared" si="17"/>
        <v>0</v>
      </c>
      <c r="BI352" s="184">
        <f t="shared" si="18"/>
        <v>0</v>
      </c>
      <c r="BJ352" s="23" t="s">
        <v>72</v>
      </c>
      <c r="BK352" s="184">
        <f t="shared" si="19"/>
        <v>0</v>
      </c>
      <c r="BL352" s="23" t="s">
        <v>82</v>
      </c>
      <c r="BM352" s="23" t="s">
        <v>759</v>
      </c>
    </row>
    <row r="353" spans="2:63" s="10" customFormat="1" ht="29.85" customHeight="1">
      <c r="B353" s="158"/>
      <c r="D353" s="169" t="s">
        <v>66</v>
      </c>
      <c r="E353" s="170" t="s">
        <v>493</v>
      </c>
      <c r="F353" s="170" t="s">
        <v>494</v>
      </c>
      <c r="I353" s="161"/>
      <c r="J353" s="171">
        <f>BK353</f>
        <v>0</v>
      </c>
      <c r="L353" s="158"/>
      <c r="M353" s="163"/>
      <c r="N353" s="164"/>
      <c r="O353" s="164"/>
      <c r="P353" s="165">
        <f>SUM(P354:P361)</f>
        <v>0</v>
      </c>
      <c r="Q353" s="164"/>
      <c r="R353" s="165">
        <f>SUM(R354:R361)</f>
        <v>0</v>
      </c>
      <c r="S353" s="164"/>
      <c r="T353" s="166">
        <f>SUM(T354:T361)</f>
        <v>0</v>
      </c>
      <c r="AR353" s="159" t="s">
        <v>72</v>
      </c>
      <c r="AT353" s="167" t="s">
        <v>66</v>
      </c>
      <c r="AU353" s="167" t="s">
        <v>72</v>
      </c>
      <c r="AY353" s="159" t="s">
        <v>127</v>
      </c>
      <c r="BK353" s="168">
        <f>SUM(BK354:BK361)</f>
        <v>0</v>
      </c>
    </row>
    <row r="354" spans="2:65" s="1" customFormat="1" ht="31.5" customHeight="1">
      <c r="B354" s="172"/>
      <c r="C354" s="173" t="s">
        <v>760</v>
      </c>
      <c r="D354" s="173" t="s">
        <v>130</v>
      </c>
      <c r="E354" s="174" t="s">
        <v>496</v>
      </c>
      <c r="F354" s="175" t="s">
        <v>497</v>
      </c>
      <c r="G354" s="176" t="s">
        <v>148</v>
      </c>
      <c r="H354" s="177">
        <v>95.01</v>
      </c>
      <c r="I354" s="178"/>
      <c r="J354" s="179">
        <f>ROUND(I354*H354,2)</f>
        <v>0</v>
      </c>
      <c r="K354" s="175" t="s">
        <v>134</v>
      </c>
      <c r="L354" s="39"/>
      <c r="M354" s="180" t="s">
        <v>5</v>
      </c>
      <c r="N354" s="181" t="s">
        <v>38</v>
      </c>
      <c r="O354" s="40"/>
      <c r="P354" s="182">
        <f>O354*H354</f>
        <v>0</v>
      </c>
      <c r="Q354" s="182">
        <v>0</v>
      </c>
      <c r="R354" s="182">
        <f>Q354*H354</f>
        <v>0</v>
      </c>
      <c r="S354" s="182">
        <v>0</v>
      </c>
      <c r="T354" s="183">
        <f>S354*H354</f>
        <v>0</v>
      </c>
      <c r="AR354" s="23" t="s">
        <v>82</v>
      </c>
      <c r="AT354" s="23" t="s">
        <v>130</v>
      </c>
      <c r="AU354" s="23" t="s">
        <v>76</v>
      </c>
      <c r="AY354" s="23" t="s">
        <v>127</v>
      </c>
      <c r="BE354" s="184">
        <f>IF(N354="základní",J354,0)</f>
        <v>0</v>
      </c>
      <c r="BF354" s="184">
        <f>IF(N354="snížená",J354,0)</f>
        <v>0</v>
      </c>
      <c r="BG354" s="184">
        <f>IF(N354="zákl. přenesená",J354,0)</f>
        <v>0</v>
      </c>
      <c r="BH354" s="184">
        <f>IF(N354="sníž. přenesená",J354,0)</f>
        <v>0</v>
      </c>
      <c r="BI354" s="184">
        <f>IF(N354="nulová",J354,0)</f>
        <v>0</v>
      </c>
      <c r="BJ354" s="23" t="s">
        <v>72</v>
      </c>
      <c r="BK354" s="184">
        <f>ROUND(I354*H354,2)</f>
        <v>0</v>
      </c>
      <c r="BL354" s="23" t="s">
        <v>82</v>
      </c>
      <c r="BM354" s="23" t="s">
        <v>761</v>
      </c>
    </row>
    <row r="355" spans="2:65" s="1" customFormat="1" ht="31.5" customHeight="1">
      <c r="B355" s="172"/>
      <c r="C355" s="173" t="s">
        <v>762</v>
      </c>
      <c r="D355" s="173" t="s">
        <v>130</v>
      </c>
      <c r="E355" s="174" t="s">
        <v>500</v>
      </c>
      <c r="F355" s="175" t="s">
        <v>501</v>
      </c>
      <c r="G355" s="176" t="s">
        <v>148</v>
      </c>
      <c r="H355" s="177">
        <v>855.09</v>
      </c>
      <c r="I355" s="178"/>
      <c r="J355" s="179">
        <f>ROUND(I355*H355,2)</f>
        <v>0</v>
      </c>
      <c r="K355" s="175" t="s">
        <v>134</v>
      </c>
      <c r="L355" s="39"/>
      <c r="M355" s="180" t="s">
        <v>5</v>
      </c>
      <c r="N355" s="181" t="s">
        <v>38</v>
      </c>
      <c r="O355" s="40"/>
      <c r="P355" s="182">
        <f>O355*H355</f>
        <v>0</v>
      </c>
      <c r="Q355" s="182">
        <v>0</v>
      </c>
      <c r="R355" s="182">
        <f>Q355*H355</f>
        <v>0</v>
      </c>
      <c r="S355" s="182">
        <v>0</v>
      </c>
      <c r="T355" s="183">
        <f>S355*H355</f>
        <v>0</v>
      </c>
      <c r="AR355" s="23" t="s">
        <v>82</v>
      </c>
      <c r="AT355" s="23" t="s">
        <v>130</v>
      </c>
      <c r="AU355" s="23" t="s">
        <v>76</v>
      </c>
      <c r="AY355" s="23" t="s">
        <v>127</v>
      </c>
      <c r="BE355" s="184">
        <f>IF(N355="základní",J355,0)</f>
        <v>0</v>
      </c>
      <c r="BF355" s="184">
        <f>IF(N355="snížená",J355,0)</f>
        <v>0</v>
      </c>
      <c r="BG355" s="184">
        <f>IF(N355="zákl. přenesená",J355,0)</f>
        <v>0</v>
      </c>
      <c r="BH355" s="184">
        <f>IF(N355="sníž. přenesená",J355,0)</f>
        <v>0</v>
      </c>
      <c r="BI355" s="184">
        <f>IF(N355="nulová",J355,0)</f>
        <v>0</v>
      </c>
      <c r="BJ355" s="23" t="s">
        <v>72</v>
      </c>
      <c r="BK355" s="184">
        <f>ROUND(I355*H355,2)</f>
        <v>0</v>
      </c>
      <c r="BL355" s="23" t="s">
        <v>82</v>
      </c>
      <c r="BM355" s="23" t="s">
        <v>763</v>
      </c>
    </row>
    <row r="356" spans="2:51" s="11" customFormat="1" ht="13.5">
      <c r="B356" s="185"/>
      <c r="D356" s="186" t="s">
        <v>136</v>
      </c>
      <c r="E356" s="187" t="s">
        <v>5</v>
      </c>
      <c r="F356" s="188" t="s">
        <v>764</v>
      </c>
      <c r="H356" s="189">
        <v>855.09</v>
      </c>
      <c r="I356" s="190"/>
      <c r="L356" s="185"/>
      <c r="M356" s="191"/>
      <c r="N356" s="192"/>
      <c r="O356" s="192"/>
      <c r="P356" s="192"/>
      <c r="Q356" s="192"/>
      <c r="R356" s="192"/>
      <c r="S356" s="192"/>
      <c r="T356" s="193"/>
      <c r="AT356" s="187" t="s">
        <v>136</v>
      </c>
      <c r="AU356" s="187" t="s">
        <v>76</v>
      </c>
      <c r="AV356" s="11" t="s">
        <v>76</v>
      </c>
      <c r="AW356" s="11" t="s">
        <v>31</v>
      </c>
      <c r="AX356" s="11" t="s">
        <v>67</v>
      </c>
      <c r="AY356" s="187" t="s">
        <v>127</v>
      </c>
    </row>
    <row r="357" spans="2:51" s="12" customFormat="1" ht="13.5">
      <c r="B357" s="194"/>
      <c r="D357" s="195" t="s">
        <v>136</v>
      </c>
      <c r="E357" s="196" t="s">
        <v>5</v>
      </c>
      <c r="F357" s="197" t="s">
        <v>138</v>
      </c>
      <c r="H357" s="198">
        <v>855.09</v>
      </c>
      <c r="I357" s="199"/>
      <c r="L357" s="194"/>
      <c r="M357" s="200"/>
      <c r="N357" s="201"/>
      <c r="O357" s="201"/>
      <c r="P357" s="201"/>
      <c r="Q357" s="201"/>
      <c r="R357" s="201"/>
      <c r="S357" s="201"/>
      <c r="T357" s="202"/>
      <c r="AT357" s="203" t="s">
        <v>136</v>
      </c>
      <c r="AU357" s="203" t="s">
        <v>76</v>
      </c>
      <c r="AV357" s="12" t="s">
        <v>82</v>
      </c>
      <c r="AW357" s="12" t="s">
        <v>31</v>
      </c>
      <c r="AX357" s="12" t="s">
        <v>72</v>
      </c>
      <c r="AY357" s="203" t="s">
        <v>127</v>
      </c>
    </row>
    <row r="358" spans="2:65" s="1" customFormat="1" ht="22.5" customHeight="1">
      <c r="B358" s="172"/>
      <c r="C358" s="173" t="s">
        <v>765</v>
      </c>
      <c r="D358" s="173" t="s">
        <v>130</v>
      </c>
      <c r="E358" s="174" t="s">
        <v>505</v>
      </c>
      <c r="F358" s="175" t="s">
        <v>506</v>
      </c>
      <c r="G358" s="176" t="s">
        <v>148</v>
      </c>
      <c r="H358" s="177">
        <v>95.01</v>
      </c>
      <c r="I358" s="178"/>
      <c r="J358" s="179">
        <f>ROUND(I358*H358,2)</f>
        <v>0</v>
      </c>
      <c r="K358" s="175" t="s">
        <v>134</v>
      </c>
      <c r="L358" s="39"/>
      <c r="M358" s="180" t="s">
        <v>5</v>
      </c>
      <c r="N358" s="181" t="s">
        <v>38</v>
      </c>
      <c r="O358" s="40"/>
      <c r="P358" s="182">
        <f>O358*H358</f>
        <v>0</v>
      </c>
      <c r="Q358" s="182">
        <v>0</v>
      </c>
      <c r="R358" s="182">
        <f>Q358*H358</f>
        <v>0</v>
      </c>
      <c r="S358" s="182">
        <v>0</v>
      </c>
      <c r="T358" s="183">
        <f>S358*H358</f>
        <v>0</v>
      </c>
      <c r="AR358" s="23" t="s">
        <v>82</v>
      </c>
      <c r="AT358" s="23" t="s">
        <v>130</v>
      </c>
      <c r="AU358" s="23" t="s">
        <v>76</v>
      </c>
      <c r="AY358" s="23" t="s">
        <v>127</v>
      </c>
      <c r="BE358" s="184">
        <f>IF(N358="základní",J358,0)</f>
        <v>0</v>
      </c>
      <c r="BF358" s="184">
        <f>IF(N358="snížená",J358,0)</f>
        <v>0</v>
      </c>
      <c r="BG358" s="184">
        <f>IF(N358="zákl. přenesená",J358,0)</f>
        <v>0</v>
      </c>
      <c r="BH358" s="184">
        <f>IF(N358="sníž. přenesená",J358,0)</f>
        <v>0</v>
      </c>
      <c r="BI358" s="184">
        <f>IF(N358="nulová",J358,0)</f>
        <v>0</v>
      </c>
      <c r="BJ358" s="23" t="s">
        <v>72</v>
      </c>
      <c r="BK358" s="184">
        <f>ROUND(I358*H358,2)</f>
        <v>0</v>
      </c>
      <c r="BL358" s="23" t="s">
        <v>82</v>
      </c>
      <c r="BM358" s="23" t="s">
        <v>766</v>
      </c>
    </row>
    <row r="359" spans="2:65" s="1" customFormat="1" ht="22.5" customHeight="1">
      <c r="B359" s="172"/>
      <c r="C359" s="173" t="s">
        <v>767</v>
      </c>
      <c r="D359" s="173" t="s">
        <v>130</v>
      </c>
      <c r="E359" s="174" t="s">
        <v>509</v>
      </c>
      <c r="F359" s="175" t="s">
        <v>510</v>
      </c>
      <c r="G359" s="176" t="s">
        <v>148</v>
      </c>
      <c r="H359" s="177">
        <v>53.25</v>
      </c>
      <c r="I359" s="178"/>
      <c r="J359" s="179">
        <f>ROUND(I359*H359,2)</f>
        <v>0</v>
      </c>
      <c r="K359" s="175" t="s">
        <v>134</v>
      </c>
      <c r="L359" s="39"/>
      <c r="M359" s="180" t="s">
        <v>5</v>
      </c>
      <c r="N359" s="181" t="s">
        <v>38</v>
      </c>
      <c r="O359" s="40"/>
      <c r="P359" s="182">
        <f>O359*H359</f>
        <v>0</v>
      </c>
      <c r="Q359" s="182">
        <v>0</v>
      </c>
      <c r="R359" s="182">
        <f>Q359*H359</f>
        <v>0</v>
      </c>
      <c r="S359" s="182">
        <v>0</v>
      </c>
      <c r="T359" s="183">
        <f>S359*H359</f>
        <v>0</v>
      </c>
      <c r="AR359" s="23" t="s">
        <v>82</v>
      </c>
      <c r="AT359" s="23" t="s">
        <v>130</v>
      </c>
      <c r="AU359" s="23" t="s">
        <v>76</v>
      </c>
      <c r="AY359" s="23" t="s">
        <v>127</v>
      </c>
      <c r="BE359" s="184">
        <f>IF(N359="základní",J359,0)</f>
        <v>0</v>
      </c>
      <c r="BF359" s="184">
        <f>IF(N359="snížená",J359,0)</f>
        <v>0</v>
      </c>
      <c r="BG359" s="184">
        <f>IF(N359="zákl. přenesená",J359,0)</f>
        <v>0</v>
      </c>
      <c r="BH359" s="184">
        <f>IF(N359="sníž. přenesená",J359,0)</f>
        <v>0</v>
      </c>
      <c r="BI359" s="184">
        <f>IF(N359="nulová",J359,0)</f>
        <v>0</v>
      </c>
      <c r="BJ359" s="23" t="s">
        <v>72</v>
      </c>
      <c r="BK359" s="184">
        <f>ROUND(I359*H359,2)</f>
        <v>0</v>
      </c>
      <c r="BL359" s="23" t="s">
        <v>82</v>
      </c>
      <c r="BM359" s="23" t="s">
        <v>768</v>
      </c>
    </row>
    <row r="360" spans="2:65" s="1" customFormat="1" ht="22.5" customHeight="1">
      <c r="B360" s="172"/>
      <c r="C360" s="173" t="s">
        <v>769</v>
      </c>
      <c r="D360" s="173" t="s">
        <v>130</v>
      </c>
      <c r="E360" s="174" t="s">
        <v>513</v>
      </c>
      <c r="F360" s="175" t="s">
        <v>514</v>
      </c>
      <c r="G360" s="176" t="s">
        <v>148</v>
      </c>
      <c r="H360" s="177">
        <v>11.76</v>
      </c>
      <c r="I360" s="178"/>
      <c r="J360" s="179">
        <f>ROUND(I360*H360,2)</f>
        <v>0</v>
      </c>
      <c r="K360" s="175" t="s">
        <v>134</v>
      </c>
      <c r="L360" s="39"/>
      <c r="M360" s="180" t="s">
        <v>5</v>
      </c>
      <c r="N360" s="181" t="s">
        <v>38</v>
      </c>
      <c r="O360" s="40"/>
      <c r="P360" s="182">
        <f>O360*H360</f>
        <v>0</v>
      </c>
      <c r="Q360" s="182">
        <v>0</v>
      </c>
      <c r="R360" s="182">
        <f>Q360*H360</f>
        <v>0</v>
      </c>
      <c r="S360" s="182">
        <v>0</v>
      </c>
      <c r="T360" s="183">
        <f>S360*H360</f>
        <v>0</v>
      </c>
      <c r="AR360" s="23" t="s">
        <v>82</v>
      </c>
      <c r="AT360" s="23" t="s">
        <v>130</v>
      </c>
      <c r="AU360" s="23" t="s">
        <v>76</v>
      </c>
      <c r="AY360" s="23" t="s">
        <v>127</v>
      </c>
      <c r="BE360" s="184">
        <f>IF(N360="základní",J360,0)</f>
        <v>0</v>
      </c>
      <c r="BF360" s="184">
        <f>IF(N360="snížená",J360,0)</f>
        <v>0</v>
      </c>
      <c r="BG360" s="184">
        <f>IF(N360="zákl. přenesená",J360,0)</f>
        <v>0</v>
      </c>
      <c r="BH360" s="184">
        <f>IF(N360="sníž. přenesená",J360,0)</f>
        <v>0</v>
      </c>
      <c r="BI360" s="184">
        <f>IF(N360="nulová",J360,0)</f>
        <v>0</v>
      </c>
      <c r="BJ360" s="23" t="s">
        <v>72</v>
      </c>
      <c r="BK360" s="184">
        <f>ROUND(I360*H360,2)</f>
        <v>0</v>
      </c>
      <c r="BL360" s="23" t="s">
        <v>82</v>
      </c>
      <c r="BM360" s="23" t="s">
        <v>770</v>
      </c>
    </row>
    <row r="361" spans="2:65" s="1" customFormat="1" ht="22.5" customHeight="1">
      <c r="B361" s="172"/>
      <c r="C361" s="173" t="s">
        <v>771</v>
      </c>
      <c r="D361" s="173" t="s">
        <v>130</v>
      </c>
      <c r="E361" s="174" t="s">
        <v>517</v>
      </c>
      <c r="F361" s="175" t="s">
        <v>518</v>
      </c>
      <c r="G361" s="176" t="s">
        <v>148</v>
      </c>
      <c r="H361" s="177">
        <v>36</v>
      </c>
      <c r="I361" s="178"/>
      <c r="J361" s="179">
        <f>ROUND(I361*H361,2)</f>
        <v>0</v>
      </c>
      <c r="K361" s="175" t="s">
        <v>134</v>
      </c>
      <c r="L361" s="39"/>
      <c r="M361" s="180" t="s">
        <v>5</v>
      </c>
      <c r="N361" s="181" t="s">
        <v>38</v>
      </c>
      <c r="O361" s="40"/>
      <c r="P361" s="182">
        <f>O361*H361</f>
        <v>0</v>
      </c>
      <c r="Q361" s="182">
        <v>0</v>
      </c>
      <c r="R361" s="182">
        <f>Q361*H361</f>
        <v>0</v>
      </c>
      <c r="S361" s="182">
        <v>0</v>
      </c>
      <c r="T361" s="183">
        <f>S361*H361</f>
        <v>0</v>
      </c>
      <c r="AR361" s="23" t="s">
        <v>82</v>
      </c>
      <c r="AT361" s="23" t="s">
        <v>130</v>
      </c>
      <c r="AU361" s="23" t="s">
        <v>76</v>
      </c>
      <c r="AY361" s="23" t="s">
        <v>127</v>
      </c>
      <c r="BE361" s="184">
        <f>IF(N361="základní",J361,0)</f>
        <v>0</v>
      </c>
      <c r="BF361" s="184">
        <f>IF(N361="snížená",J361,0)</f>
        <v>0</v>
      </c>
      <c r="BG361" s="184">
        <f>IF(N361="zákl. přenesená",J361,0)</f>
        <v>0</v>
      </c>
      <c r="BH361" s="184">
        <f>IF(N361="sníž. přenesená",J361,0)</f>
        <v>0</v>
      </c>
      <c r="BI361" s="184">
        <f>IF(N361="nulová",J361,0)</f>
        <v>0</v>
      </c>
      <c r="BJ361" s="23" t="s">
        <v>72</v>
      </c>
      <c r="BK361" s="184">
        <f>ROUND(I361*H361,2)</f>
        <v>0</v>
      </c>
      <c r="BL361" s="23" t="s">
        <v>82</v>
      </c>
      <c r="BM361" s="23" t="s">
        <v>772</v>
      </c>
    </row>
    <row r="362" spans="2:63" s="10" customFormat="1" ht="29.85" customHeight="1">
      <c r="B362" s="158"/>
      <c r="D362" s="169" t="s">
        <v>66</v>
      </c>
      <c r="E362" s="170" t="s">
        <v>520</v>
      </c>
      <c r="F362" s="170" t="s">
        <v>521</v>
      </c>
      <c r="I362" s="161"/>
      <c r="J362" s="171">
        <f>BK362</f>
        <v>0</v>
      </c>
      <c r="L362" s="158"/>
      <c r="M362" s="163"/>
      <c r="N362" s="164"/>
      <c r="O362" s="164"/>
      <c r="P362" s="165">
        <f>P363</f>
        <v>0</v>
      </c>
      <c r="Q362" s="164"/>
      <c r="R362" s="165">
        <f>R363</f>
        <v>0</v>
      </c>
      <c r="S362" s="164"/>
      <c r="T362" s="166">
        <f>T363</f>
        <v>0</v>
      </c>
      <c r="AR362" s="159" t="s">
        <v>72</v>
      </c>
      <c r="AT362" s="167" t="s">
        <v>66</v>
      </c>
      <c r="AU362" s="167" t="s">
        <v>72</v>
      </c>
      <c r="AY362" s="159" t="s">
        <v>127</v>
      </c>
      <c r="BK362" s="168">
        <f>BK363</f>
        <v>0</v>
      </c>
    </row>
    <row r="363" spans="2:65" s="1" customFormat="1" ht="31.5" customHeight="1">
      <c r="B363" s="172"/>
      <c r="C363" s="173" t="s">
        <v>773</v>
      </c>
      <c r="D363" s="173" t="s">
        <v>130</v>
      </c>
      <c r="E363" s="174" t="s">
        <v>774</v>
      </c>
      <c r="F363" s="175" t="s">
        <v>775</v>
      </c>
      <c r="G363" s="176" t="s">
        <v>148</v>
      </c>
      <c r="H363" s="177">
        <v>574.771</v>
      </c>
      <c r="I363" s="178"/>
      <c r="J363" s="179">
        <f>ROUND(I363*H363,2)</f>
        <v>0</v>
      </c>
      <c r="K363" s="175" t="s">
        <v>134</v>
      </c>
      <c r="L363" s="39"/>
      <c r="M363" s="180" t="s">
        <v>5</v>
      </c>
      <c r="N363" s="230" t="s">
        <v>38</v>
      </c>
      <c r="O363" s="231"/>
      <c r="P363" s="232">
        <f>O363*H363</f>
        <v>0</v>
      </c>
      <c r="Q363" s="232">
        <v>0</v>
      </c>
      <c r="R363" s="232">
        <f>Q363*H363</f>
        <v>0</v>
      </c>
      <c r="S363" s="232">
        <v>0</v>
      </c>
      <c r="T363" s="233">
        <f>S363*H363</f>
        <v>0</v>
      </c>
      <c r="AR363" s="23" t="s">
        <v>82</v>
      </c>
      <c r="AT363" s="23" t="s">
        <v>130</v>
      </c>
      <c r="AU363" s="23" t="s">
        <v>76</v>
      </c>
      <c r="AY363" s="23" t="s">
        <v>127</v>
      </c>
      <c r="BE363" s="184">
        <f>IF(N363="základní",J363,0)</f>
        <v>0</v>
      </c>
      <c r="BF363" s="184">
        <f>IF(N363="snížená",J363,0)</f>
        <v>0</v>
      </c>
      <c r="BG363" s="184">
        <f>IF(N363="zákl. přenesená",J363,0)</f>
        <v>0</v>
      </c>
      <c r="BH363" s="184">
        <f>IF(N363="sníž. přenesená",J363,0)</f>
        <v>0</v>
      </c>
      <c r="BI363" s="184">
        <f>IF(N363="nulová",J363,0)</f>
        <v>0</v>
      </c>
      <c r="BJ363" s="23" t="s">
        <v>72</v>
      </c>
      <c r="BK363" s="184">
        <f>ROUND(I363*H363,2)</f>
        <v>0</v>
      </c>
      <c r="BL363" s="23" t="s">
        <v>82</v>
      </c>
      <c r="BM363" s="23" t="s">
        <v>776</v>
      </c>
    </row>
    <row r="364" spans="2:12" s="1" customFormat="1" ht="6.95" customHeight="1">
      <c r="B364" s="54"/>
      <c r="C364" s="55"/>
      <c r="D364" s="55"/>
      <c r="E364" s="55"/>
      <c r="F364" s="55"/>
      <c r="G364" s="55"/>
      <c r="H364" s="55"/>
      <c r="I364" s="125"/>
      <c r="J364" s="55"/>
      <c r="K364" s="55"/>
      <c r="L364" s="39"/>
    </row>
  </sheetData>
  <autoFilter ref="C86:K363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88</v>
      </c>
      <c r="G1" s="356" t="s">
        <v>89</v>
      </c>
      <c r="H1" s="356"/>
      <c r="I1" s="101"/>
      <c r="J1" s="100" t="s">
        <v>90</v>
      </c>
      <c r="K1" s="99" t="s">
        <v>91</v>
      </c>
      <c r="L1" s="100" t="s">
        <v>92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9" t="s">
        <v>8</v>
      </c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76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03"/>
      <c r="J6" s="28"/>
      <c r="K6" s="30"/>
    </row>
    <row r="7" spans="2:11" ht="22.5" customHeight="1">
      <c r="B7" s="27"/>
      <c r="C7" s="28"/>
      <c r="D7" s="28"/>
      <c r="E7" s="357" t="str">
        <f>'Rekapitulace stavby'!K6</f>
        <v>Parkoviště u Komerční banky</v>
      </c>
      <c r="F7" s="358"/>
      <c r="G7" s="358"/>
      <c r="H7" s="358"/>
      <c r="I7" s="103"/>
      <c r="J7" s="28"/>
      <c r="K7" s="30"/>
    </row>
    <row r="8" spans="2:11" s="1" customFormat="1" ht="15">
      <c r="B8" s="39"/>
      <c r="C8" s="40"/>
      <c r="D8" s="36" t="s">
        <v>94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59" t="s">
        <v>777</v>
      </c>
      <c r="F9" s="360"/>
      <c r="G9" s="360"/>
      <c r="H9" s="360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6" t="s">
        <v>20</v>
      </c>
      <c r="E11" s="40"/>
      <c r="F11" s="34" t="s">
        <v>5</v>
      </c>
      <c r="G11" s="40"/>
      <c r="H11" s="40"/>
      <c r="I11" s="105" t="s">
        <v>21</v>
      </c>
      <c r="J11" s="34" t="s">
        <v>5</v>
      </c>
      <c r="K11" s="43"/>
    </row>
    <row r="12" spans="2:11" s="1" customFormat="1" ht="14.45" customHeight="1">
      <c r="B12" s="39"/>
      <c r="C12" s="40"/>
      <c r="D12" s="36" t="s">
        <v>22</v>
      </c>
      <c r="E12" s="40"/>
      <c r="F12" s="34" t="s">
        <v>23</v>
      </c>
      <c r="G12" s="40"/>
      <c r="H12" s="40"/>
      <c r="I12" s="105" t="s">
        <v>24</v>
      </c>
      <c r="J12" s="106">
        <f>'Rekapitulace stavby'!AN8</f>
        <v>42894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6" t="s">
        <v>25</v>
      </c>
      <c r="E14" s="40"/>
      <c r="F14" s="40"/>
      <c r="G14" s="40"/>
      <c r="H14" s="40"/>
      <c r="I14" s="105" t="s">
        <v>26</v>
      </c>
      <c r="J14" s="34" t="s">
        <v>5</v>
      </c>
      <c r="K14" s="43"/>
    </row>
    <row r="15" spans="2:11" s="1" customFormat="1" ht="18" customHeight="1">
      <c r="B15" s="39"/>
      <c r="C15" s="40"/>
      <c r="D15" s="40"/>
      <c r="E15" s="34" t="s">
        <v>27</v>
      </c>
      <c r="F15" s="40"/>
      <c r="G15" s="40"/>
      <c r="H15" s="40"/>
      <c r="I15" s="105" t="s">
        <v>28</v>
      </c>
      <c r="J15" s="34" t="s">
        <v>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6" t="s">
        <v>29</v>
      </c>
      <c r="E17" s="40"/>
      <c r="F17" s="40"/>
      <c r="G17" s="40"/>
      <c r="H17" s="40"/>
      <c r="I17" s="105" t="s">
        <v>26</v>
      </c>
      <c r="J17" s="34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28</v>
      </c>
      <c r="J18" s="34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6" t="s">
        <v>30</v>
      </c>
      <c r="E20" s="40"/>
      <c r="F20" s="40"/>
      <c r="G20" s="40"/>
      <c r="H20" s="40"/>
      <c r="I20" s="105" t="s">
        <v>26</v>
      </c>
      <c r="J20" s="34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4" t="str">
        <f>IF('Rekapitulace stavby'!E17="","",'Rekapitulace stavby'!E17)</f>
        <v>Ing.Ondřej Bojko</v>
      </c>
      <c r="F21" s="40"/>
      <c r="G21" s="40"/>
      <c r="H21" s="40"/>
      <c r="I21" s="105" t="s">
        <v>28</v>
      </c>
      <c r="J21" s="34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6" t="s">
        <v>32</v>
      </c>
      <c r="E23" s="40"/>
      <c r="F23" s="40"/>
      <c r="G23" s="40"/>
      <c r="H23" s="40"/>
      <c r="I23" s="104"/>
      <c r="J23" s="40"/>
      <c r="K23" s="43"/>
    </row>
    <row r="24" spans="2:11" s="6" customFormat="1" ht="22.5" customHeight="1">
      <c r="B24" s="107"/>
      <c r="C24" s="108"/>
      <c r="D24" s="108"/>
      <c r="E24" s="323" t="s">
        <v>5</v>
      </c>
      <c r="F24" s="323"/>
      <c r="G24" s="323"/>
      <c r="H24" s="323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33</v>
      </c>
      <c r="E27" s="40"/>
      <c r="F27" s="40"/>
      <c r="G27" s="40"/>
      <c r="H27" s="40"/>
      <c r="I27" s="104"/>
      <c r="J27" s="114">
        <f>ROUND(J76,2)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35</v>
      </c>
      <c r="G29" s="40"/>
      <c r="H29" s="40"/>
      <c r="I29" s="115" t="s">
        <v>34</v>
      </c>
      <c r="J29" s="44" t="s">
        <v>36</v>
      </c>
      <c r="K29" s="43"/>
    </row>
    <row r="30" spans="2:11" s="1" customFormat="1" ht="14.45" customHeight="1">
      <c r="B30" s="39"/>
      <c r="C30" s="40"/>
      <c r="D30" s="47" t="s">
        <v>37</v>
      </c>
      <c r="E30" s="47" t="s">
        <v>38</v>
      </c>
      <c r="F30" s="116">
        <f>ROUND(SUM(BE76:BE77),2)</f>
        <v>0</v>
      </c>
      <c r="G30" s="40"/>
      <c r="H30" s="40"/>
      <c r="I30" s="117">
        <v>0.21</v>
      </c>
      <c r="J30" s="116">
        <f>ROUND(ROUND((SUM(BE76:BE77)),2)*I30,2)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39</v>
      </c>
      <c r="F31" s="116">
        <f>ROUND(SUM(BF76:BF77),2)</f>
        <v>0</v>
      </c>
      <c r="G31" s="40"/>
      <c r="H31" s="40"/>
      <c r="I31" s="117">
        <v>0.15</v>
      </c>
      <c r="J31" s="116">
        <f>ROUND(ROUND((SUM(BF76:BF77)),2)*I31,2)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40</v>
      </c>
      <c r="F32" s="116">
        <f>ROUND(SUM(BG76:BG77),2)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41</v>
      </c>
      <c r="F33" s="116">
        <f>ROUND(SUM(BH76:BH77),2)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42</v>
      </c>
      <c r="F34" s="116">
        <f>ROUND(SUM(BI76:BI77),2)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43</v>
      </c>
      <c r="E36" s="69"/>
      <c r="F36" s="69"/>
      <c r="G36" s="120" t="s">
        <v>44</v>
      </c>
      <c r="H36" s="121" t="s">
        <v>45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9" t="s">
        <v>96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6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22.5" customHeight="1">
      <c r="B45" s="39"/>
      <c r="C45" s="40"/>
      <c r="D45" s="40"/>
      <c r="E45" s="357" t="str">
        <f>E7</f>
        <v>Parkoviště u Komerční banky</v>
      </c>
      <c r="F45" s="358"/>
      <c r="G45" s="358"/>
      <c r="H45" s="358"/>
      <c r="I45" s="104"/>
      <c r="J45" s="40"/>
      <c r="K45" s="43"/>
    </row>
    <row r="46" spans="2:11" s="1" customFormat="1" ht="14.45" customHeight="1">
      <c r="B46" s="39"/>
      <c r="C46" s="36" t="s">
        <v>94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23.25" customHeight="1">
      <c r="B47" s="39"/>
      <c r="C47" s="40"/>
      <c r="D47" s="40"/>
      <c r="E47" s="359" t="str">
        <f>E9</f>
        <v>3 - SO 401 Veřejné osvětlení</v>
      </c>
      <c r="F47" s="360"/>
      <c r="G47" s="360"/>
      <c r="H47" s="360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6" t="s">
        <v>22</v>
      </c>
      <c r="D49" s="40"/>
      <c r="E49" s="40"/>
      <c r="F49" s="34" t="str">
        <f>F12</f>
        <v xml:space="preserve"> </v>
      </c>
      <c r="G49" s="40"/>
      <c r="H49" s="40"/>
      <c r="I49" s="105" t="s">
        <v>24</v>
      </c>
      <c r="J49" s="106">
        <f>IF(J12="","",J12)</f>
        <v>42894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6" t="s">
        <v>25</v>
      </c>
      <c r="D51" s="40"/>
      <c r="E51" s="40"/>
      <c r="F51" s="34" t="str">
        <f>E15</f>
        <v>Město Kopřivnice</v>
      </c>
      <c r="G51" s="40"/>
      <c r="H51" s="40"/>
      <c r="I51" s="105" t="s">
        <v>30</v>
      </c>
      <c r="J51" s="34" t="str">
        <f>E21</f>
        <v>Ing.Ondřej Bojko</v>
      </c>
      <c r="K51" s="43"/>
    </row>
    <row r="52" spans="2:11" s="1" customFormat="1" ht="14.45" customHeight="1">
      <c r="B52" s="39"/>
      <c r="C52" s="36" t="s">
        <v>29</v>
      </c>
      <c r="D52" s="40"/>
      <c r="E52" s="40"/>
      <c r="F52" s="34" t="str">
        <f>IF(E18="","",E18)</f>
        <v/>
      </c>
      <c r="G52" s="40"/>
      <c r="H52" s="40"/>
      <c r="I52" s="104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97</v>
      </c>
      <c r="D54" s="118"/>
      <c r="E54" s="118"/>
      <c r="F54" s="118"/>
      <c r="G54" s="118"/>
      <c r="H54" s="118"/>
      <c r="I54" s="129"/>
      <c r="J54" s="130" t="s">
        <v>98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99</v>
      </c>
      <c r="D56" s="40"/>
      <c r="E56" s="40"/>
      <c r="F56" s="40"/>
      <c r="G56" s="40"/>
      <c r="H56" s="40"/>
      <c r="I56" s="104"/>
      <c r="J56" s="114">
        <f>J76</f>
        <v>0</v>
      </c>
      <c r="K56" s="43"/>
      <c r="AU56" s="23" t="s">
        <v>100</v>
      </c>
    </row>
    <row r="57" spans="2:11" s="1" customFormat="1" ht="21.75" customHeight="1">
      <c r="B57" s="39"/>
      <c r="C57" s="40"/>
      <c r="D57" s="40"/>
      <c r="E57" s="40"/>
      <c r="F57" s="40"/>
      <c r="G57" s="40"/>
      <c r="H57" s="40"/>
      <c r="I57" s="104"/>
      <c r="J57" s="40"/>
      <c r="K57" s="43"/>
    </row>
    <row r="58" spans="2:11" s="1" customFormat="1" ht="6.95" customHeight="1">
      <c r="B58" s="54"/>
      <c r="C58" s="55"/>
      <c r="D58" s="55"/>
      <c r="E58" s="55"/>
      <c r="F58" s="55"/>
      <c r="G58" s="55"/>
      <c r="H58" s="55"/>
      <c r="I58" s="125"/>
      <c r="J58" s="55"/>
      <c r="K58" s="56"/>
    </row>
    <row r="62" spans="2:12" s="1" customFormat="1" ht="6.95" customHeight="1">
      <c r="B62" s="57"/>
      <c r="C62" s="58"/>
      <c r="D62" s="58"/>
      <c r="E62" s="58"/>
      <c r="F62" s="58"/>
      <c r="G62" s="58"/>
      <c r="H62" s="58"/>
      <c r="I62" s="126"/>
      <c r="J62" s="58"/>
      <c r="K62" s="58"/>
      <c r="L62" s="39"/>
    </row>
    <row r="63" spans="2:12" s="1" customFormat="1" ht="36.95" customHeight="1">
      <c r="B63" s="39"/>
      <c r="C63" s="59" t="s">
        <v>111</v>
      </c>
      <c r="L63" s="39"/>
    </row>
    <row r="64" spans="2:12" s="1" customFormat="1" ht="6.95" customHeight="1">
      <c r="B64" s="39"/>
      <c r="L64" s="39"/>
    </row>
    <row r="65" spans="2:12" s="1" customFormat="1" ht="14.45" customHeight="1">
      <c r="B65" s="39"/>
      <c r="C65" s="61" t="s">
        <v>18</v>
      </c>
      <c r="L65" s="39"/>
    </row>
    <row r="66" spans="2:12" s="1" customFormat="1" ht="22.5" customHeight="1">
      <c r="B66" s="39"/>
      <c r="E66" s="353" t="str">
        <f>E7</f>
        <v>Parkoviště u Komerční banky</v>
      </c>
      <c r="F66" s="354"/>
      <c r="G66" s="354"/>
      <c r="H66" s="354"/>
      <c r="L66" s="39"/>
    </row>
    <row r="67" spans="2:12" s="1" customFormat="1" ht="14.45" customHeight="1">
      <c r="B67" s="39"/>
      <c r="C67" s="61" t="s">
        <v>94</v>
      </c>
      <c r="L67" s="39"/>
    </row>
    <row r="68" spans="2:12" s="1" customFormat="1" ht="23.25" customHeight="1">
      <c r="B68" s="39"/>
      <c r="E68" s="334" t="str">
        <f>E9</f>
        <v>3 - SO 401 Veřejné osvětlení</v>
      </c>
      <c r="F68" s="355"/>
      <c r="G68" s="355"/>
      <c r="H68" s="355"/>
      <c r="L68" s="39"/>
    </row>
    <row r="69" spans="2:12" s="1" customFormat="1" ht="6.95" customHeight="1">
      <c r="B69" s="39"/>
      <c r="L69" s="39"/>
    </row>
    <row r="70" spans="2:12" s="1" customFormat="1" ht="18" customHeight="1">
      <c r="B70" s="39"/>
      <c r="C70" s="61" t="s">
        <v>22</v>
      </c>
      <c r="F70" s="147" t="str">
        <f>F12</f>
        <v xml:space="preserve"> </v>
      </c>
      <c r="I70" s="148" t="s">
        <v>24</v>
      </c>
      <c r="J70" s="65">
        <f>IF(J12="","",J12)</f>
        <v>42894</v>
      </c>
      <c r="L70" s="39"/>
    </row>
    <row r="71" spans="2:12" s="1" customFormat="1" ht="6.95" customHeight="1">
      <c r="B71" s="39"/>
      <c r="L71" s="39"/>
    </row>
    <row r="72" spans="2:12" s="1" customFormat="1" ht="15">
      <c r="B72" s="39"/>
      <c r="C72" s="61" t="s">
        <v>25</v>
      </c>
      <c r="F72" s="147" t="str">
        <f>E15</f>
        <v>Město Kopřivnice</v>
      </c>
      <c r="I72" s="148" t="s">
        <v>30</v>
      </c>
      <c r="J72" s="147" t="str">
        <f>E21</f>
        <v>Ing.Ondřej Bojko</v>
      </c>
      <c r="L72" s="39"/>
    </row>
    <row r="73" spans="2:12" s="1" customFormat="1" ht="14.45" customHeight="1">
      <c r="B73" s="39"/>
      <c r="C73" s="61" t="s">
        <v>29</v>
      </c>
      <c r="F73" s="147" t="str">
        <f>IF(E18="","",E18)</f>
        <v/>
      </c>
      <c r="L73" s="39"/>
    </row>
    <row r="74" spans="2:12" s="1" customFormat="1" ht="10.35" customHeight="1">
      <c r="B74" s="39"/>
      <c r="L74" s="39"/>
    </row>
    <row r="75" spans="2:20" s="9" customFormat="1" ht="29.25" customHeight="1">
      <c r="B75" s="149"/>
      <c r="C75" s="150" t="s">
        <v>112</v>
      </c>
      <c r="D75" s="151" t="s">
        <v>52</v>
      </c>
      <c r="E75" s="151" t="s">
        <v>48</v>
      </c>
      <c r="F75" s="151" t="s">
        <v>113</v>
      </c>
      <c r="G75" s="151" t="s">
        <v>114</v>
      </c>
      <c r="H75" s="151" t="s">
        <v>115</v>
      </c>
      <c r="I75" s="152" t="s">
        <v>116</v>
      </c>
      <c r="J75" s="151" t="s">
        <v>98</v>
      </c>
      <c r="K75" s="153" t="s">
        <v>117</v>
      </c>
      <c r="L75" s="149"/>
      <c r="M75" s="71" t="s">
        <v>118</v>
      </c>
      <c r="N75" s="72" t="s">
        <v>37</v>
      </c>
      <c r="O75" s="72" t="s">
        <v>119</v>
      </c>
      <c r="P75" s="72" t="s">
        <v>120</v>
      </c>
      <c r="Q75" s="72" t="s">
        <v>121</v>
      </c>
      <c r="R75" s="72" t="s">
        <v>122</v>
      </c>
      <c r="S75" s="72" t="s">
        <v>123</v>
      </c>
      <c r="T75" s="73" t="s">
        <v>124</v>
      </c>
    </row>
    <row r="76" spans="2:63" s="1" customFormat="1" ht="29.25" customHeight="1">
      <c r="B76" s="39"/>
      <c r="C76" s="234" t="s">
        <v>99</v>
      </c>
      <c r="J76" s="154">
        <f>BK76</f>
        <v>0</v>
      </c>
      <c r="L76" s="39"/>
      <c r="M76" s="74"/>
      <c r="N76" s="66"/>
      <c r="O76" s="66"/>
      <c r="P76" s="155">
        <f>P77</f>
        <v>0</v>
      </c>
      <c r="Q76" s="66"/>
      <c r="R76" s="155">
        <f>R77</f>
        <v>0</v>
      </c>
      <c r="S76" s="66"/>
      <c r="T76" s="156">
        <f>T77</f>
        <v>0</v>
      </c>
      <c r="AT76" s="23" t="s">
        <v>66</v>
      </c>
      <c r="AU76" s="23" t="s">
        <v>100</v>
      </c>
      <c r="BK76" s="157">
        <f>BK77</f>
        <v>0</v>
      </c>
    </row>
    <row r="77" spans="2:65" s="1" customFormat="1" ht="22.5" customHeight="1">
      <c r="B77" s="172"/>
      <c r="C77" s="173" t="s">
        <v>72</v>
      </c>
      <c r="D77" s="173" t="s">
        <v>130</v>
      </c>
      <c r="E77" s="174" t="s">
        <v>72</v>
      </c>
      <c r="F77" s="175" t="s">
        <v>80</v>
      </c>
      <c r="G77" s="176" t="s">
        <v>387</v>
      </c>
      <c r="H77" s="177">
        <v>1</v>
      </c>
      <c r="I77" s="178"/>
      <c r="J77" s="179">
        <f>ROUND(I77*H77,2)</f>
        <v>0</v>
      </c>
      <c r="K77" s="175" t="s">
        <v>5</v>
      </c>
      <c r="L77" s="39"/>
      <c r="M77" s="180" t="s">
        <v>5</v>
      </c>
      <c r="N77" s="230" t="s">
        <v>38</v>
      </c>
      <c r="O77" s="231"/>
      <c r="P77" s="232">
        <f>O77*H77</f>
        <v>0</v>
      </c>
      <c r="Q77" s="232">
        <v>0</v>
      </c>
      <c r="R77" s="232">
        <f>Q77*H77</f>
        <v>0</v>
      </c>
      <c r="S77" s="232">
        <v>0</v>
      </c>
      <c r="T77" s="233">
        <f>S77*H77</f>
        <v>0</v>
      </c>
      <c r="AR77" s="23" t="s">
        <v>82</v>
      </c>
      <c r="AT77" s="23" t="s">
        <v>130</v>
      </c>
      <c r="AU77" s="23" t="s">
        <v>67</v>
      </c>
      <c r="AY77" s="23" t="s">
        <v>127</v>
      </c>
      <c r="BE77" s="184">
        <f>IF(N77="základní",J77,0)</f>
        <v>0</v>
      </c>
      <c r="BF77" s="184">
        <f>IF(N77="snížená",J77,0)</f>
        <v>0</v>
      </c>
      <c r="BG77" s="184">
        <f>IF(N77="zákl. přenesená",J77,0)</f>
        <v>0</v>
      </c>
      <c r="BH77" s="184">
        <f>IF(N77="sníž. přenesená",J77,0)</f>
        <v>0</v>
      </c>
      <c r="BI77" s="184">
        <f>IF(N77="nulová",J77,0)</f>
        <v>0</v>
      </c>
      <c r="BJ77" s="23" t="s">
        <v>72</v>
      </c>
      <c r="BK77" s="184">
        <f>ROUND(I77*H77,2)</f>
        <v>0</v>
      </c>
      <c r="BL77" s="23" t="s">
        <v>82</v>
      </c>
      <c r="BM77" s="23" t="s">
        <v>778</v>
      </c>
    </row>
    <row r="78" spans="2:12" s="1" customFormat="1" ht="6.95" customHeight="1">
      <c r="B78" s="54"/>
      <c r="C78" s="55"/>
      <c r="D78" s="55"/>
      <c r="E78" s="55"/>
      <c r="F78" s="55"/>
      <c r="G78" s="55"/>
      <c r="H78" s="55"/>
      <c r="I78" s="125"/>
      <c r="J78" s="55"/>
      <c r="K78" s="55"/>
      <c r="L78" s="39"/>
    </row>
  </sheetData>
  <autoFilter ref="C75:K77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88</v>
      </c>
      <c r="G1" s="356" t="s">
        <v>89</v>
      </c>
      <c r="H1" s="356"/>
      <c r="I1" s="101"/>
      <c r="J1" s="100" t="s">
        <v>90</v>
      </c>
      <c r="K1" s="99" t="s">
        <v>91</v>
      </c>
      <c r="L1" s="100" t="s">
        <v>92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9" t="s">
        <v>8</v>
      </c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76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03"/>
      <c r="J6" s="28"/>
      <c r="K6" s="30"/>
    </row>
    <row r="7" spans="2:11" ht="22.5" customHeight="1">
      <c r="B7" s="27"/>
      <c r="C7" s="28"/>
      <c r="D7" s="28"/>
      <c r="E7" s="357" t="str">
        <f>'Rekapitulace stavby'!K6</f>
        <v>Parkoviště u Komerční banky</v>
      </c>
      <c r="F7" s="358"/>
      <c r="G7" s="358"/>
      <c r="H7" s="358"/>
      <c r="I7" s="103"/>
      <c r="J7" s="28"/>
      <c r="K7" s="30"/>
    </row>
    <row r="8" spans="2:11" s="1" customFormat="1" ht="15">
      <c r="B8" s="39"/>
      <c r="C8" s="40"/>
      <c r="D8" s="36" t="s">
        <v>94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59" t="s">
        <v>779</v>
      </c>
      <c r="F9" s="360"/>
      <c r="G9" s="360"/>
      <c r="H9" s="360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6" t="s">
        <v>20</v>
      </c>
      <c r="E11" s="40"/>
      <c r="F11" s="34" t="s">
        <v>5</v>
      </c>
      <c r="G11" s="40"/>
      <c r="H11" s="40"/>
      <c r="I11" s="105" t="s">
        <v>21</v>
      </c>
      <c r="J11" s="34" t="s">
        <v>5</v>
      </c>
      <c r="K11" s="43"/>
    </row>
    <row r="12" spans="2:11" s="1" customFormat="1" ht="14.45" customHeight="1">
      <c r="B12" s="39"/>
      <c r="C12" s="40"/>
      <c r="D12" s="36" t="s">
        <v>22</v>
      </c>
      <c r="E12" s="40"/>
      <c r="F12" s="34" t="s">
        <v>23</v>
      </c>
      <c r="G12" s="40"/>
      <c r="H12" s="40"/>
      <c r="I12" s="105" t="s">
        <v>24</v>
      </c>
      <c r="J12" s="106">
        <f>'Rekapitulace stavby'!AN8</f>
        <v>42894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6" t="s">
        <v>25</v>
      </c>
      <c r="E14" s="40"/>
      <c r="F14" s="40"/>
      <c r="G14" s="40"/>
      <c r="H14" s="40"/>
      <c r="I14" s="105" t="s">
        <v>26</v>
      </c>
      <c r="J14" s="34" t="s">
        <v>5</v>
      </c>
      <c r="K14" s="43"/>
    </row>
    <row r="15" spans="2:11" s="1" customFormat="1" ht="18" customHeight="1">
      <c r="B15" s="39"/>
      <c r="C15" s="40"/>
      <c r="D15" s="40"/>
      <c r="E15" s="34" t="s">
        <v>27</v>
      </c>
      <c r="F15" s="40"/>
      <c r="G15" s="40"/>
      <c r="H15" s="40"/>
      <c r="I15" s="105" t="s">
        <v>28</v>
      </c>
      <c r="J15" s="34" t="s">
        <v>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6" t="s">
        <v>29</v>
      </c>
      <c r="E17" s="40"/>
      <c r="F17" s="40"/>
      <c r="G17" s="40"/>
      <c r="H17" s="40"/>
      <c r="I17" s="105" t="s">
        <v>26</v>
      </c>
      <c r="J17" s="34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28</v>
      </c>
      <c r="J18" s="34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6" t="s">
        <v>30</v>
      </c>
      <c r="E20" s="40"/>
      <c r="F20" s="40"/>
      <c r="G20" s="40"/>
      <c r="H20" s="40"/>
      <c r="I20" s="105" t="s">
        <v>26</v>
      </c>
      <c r="J20" s="34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4" t="str">
        <f>IF('Rekapitulace stavby'!E17="","",'Rekapitulace stavby'!E17)</f>
        <v>Ing.Ondřej Bojko</v>
      </c>
      <c r="F21" s="40"/>
      <c r="G21" s="40"/>
      <c r="H21" s="40"/>
      <c r="I21" s="105" t="s">
        <v>28</v>
      </c>
      <c r="J21" s="34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6" t="s">
        <v>32</v>
      </c>
      <c r="E23" s="40"/>
      <c r="F23" s="40"/>
      <c r="G23" s="40"/>
      <c r="H23" s="40"/>
      <c r="I23" s="104"/>
      <c r="J23" s="40"/>
      <c r="K23" s="43"/>
    </row>
    <row r="24" spans="2:11" s="6" customFormat="1" ht="22.5" customHeight="1">
      <c r="B24" s="107"/>
      <c r="C24" s="108"/>
      <c r="D24" s="108"/>
      <c r="E24" s="323" t="s">
        <v>5</v>
      </c>
      <c r="F24" s="323"/>
      <c r="G24" s="323"/>
      <c r="H24" s="323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33</v>
      </c>
      <c r="E27" s="40"/>
      <c r="F27" s="40"/>
      <c r="G27" s="40"/>
      <c r="H27" s="40"/>
      <c r="I27" s="104"/>
      <c r="J27" s="114">
        <f>ROUND(J81,2)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35</v>
      </c>
      <c r="G29" s="40"/>
      <c r="H29" s="40"/>
      <c r="I29" s="115" t="s">
        <v>34</v>
      </c>
      <c r="J29" s="44" t="s">
        <v>36</v>
      </c>
      <c r="K29" s="43"/>
    </row>
    <row r="30" spans="2:11" s="1" customFormat="1" ht="14.45" customHeight="1">
      <c r="B30" s="39"/>
      <c r="C30" s="40"/>
      <c r="D30" s="47" t="s">
        <v>37</v>
      </c>
      <c r="E30" s="47" t="s">
        <v>38</v>
      </c>
      <c r="F30" s="116">
        <f>ROUND(SUM(BE81:BE119),2)</f>
        <v>0</v>
      </c>
      <c r="G30" s="40"/>
      <c r="H30" s="40"/>
      <c r="I30" s="117">
        <v>0.21</v>
      </c>
      <c r="J30" s="116">
        <f>ROUND(ROUND((SUM(BE81:BE119)),2)*I30,2)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39</v>
      </c>
      <c r="F31" s="116">
        <f>ROUND(SUM(BF81:BF119),2)</f>
        <v>0</v>
      </c>
      <c r="G31" s="40"/>
      <c r="H31" s="40"/>
      <c r="I31" s="117">
        <v>0.15</v>
      </c>
      <c r="J31" s="116">
        <f>ROUND(ROUND((SUM(BF81:BF119)),2)*I31,2)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40</v>
      </c>
      <c r="F32" s="116">
        <f>ROUND(SUM(BG81:BG119),2)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41</v>
      </c>
      <c r="F33" s="116">
        <f>ROUND(SUM(BH81:BH119),2)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42</v>
      </c>
      <c r="F34" s="116">
        <f>ROUND(SUM(BI81:BI119),2)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43</v>
      </c>
      <c r="E36" s="69"/>
      <c r="F36" s="69"/>
      <c r="G36" s="120" t="s">
        <v>44</v>
      </c>
      <c r="H36" s="121" t="s">
        <v>45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9" t="s">
        <v>96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6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22.5" customHeight="1">
      <c r="B45" s="39"/>
      <c r="C45" s="40"/>
      <c r="D45" s="40"/>
      <c r="E45" s="357" t="str">
        <f>E7</f>
        <v>Parkoviště u Komerční banky</v>
      </c>
      <c r="F45" s="358"/>
      <c r="G45" s="358"/>
      <c r="H45" s="358"/>
      <c r="I45" s="104"/>
      <c r="J45" s="40"/>
      <c r="K45" s="43"/>
    </row>
    <row r="46" spans="2:11" s="1" customFormat="1" ht="14.45" customHeight="1">
      <c r="B46" s="39"/>
      <c r="C46" s="36" t="s">
        <v>94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23.25" customHeight="1">
      <c r="B47" s="39"/>
      <c r="C47" s="40"/>
      <c r="D47" s="40"/>
      <c r="E47" s="359" t="str">
        <f>E9</f>
        <v>4 - SO 402 Ochrana sítí ČEZ Distribuce</v>
      </c>
      <c r="F47" s="360"/>
      <c r="G47" s="360"/>
      <c r="H47" s="360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6" t="s">
        <v>22</v>
      </c>
      <c r="D49" s="40"/>
      <c r="E49" s="40"/>
      <c r="F49" s="34" t="str">
        <f>F12</f>
        <v xml:space="preserve"> </v>
      </c>
      <c r="G49" s="40"/>
      <c r="H49" s="40"/>
      <c r="I49" s="105" t="s">
        <v>24</v>
      </c>
      <c r="J49" s="106">
        <f>IF(J12="","",J12)</f>
        <v>42894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6" t="s">
        <v>25</v>
      </c>
      <c r="D51" s="40"/>
      <c r="E51" s="40"/>
      <c r="F51" s="34" t="str">
        <f>E15</f>
        <v>Město Kopřivnice</v>
      </c>
      <c r="G51" s="40"/>
      <c r="H51" s="40"/>
      <c r="I51" s="105" t="s">
        <v>30</v>
      </c>
      <c r="J51" s="34" t="str">
        <f>E21</f>
        <v>Ing.Ondřej Bojko</v>
      </c>
      <c r="K51" s="43"/>
    </row>
    <row r="52" spans="2:11" s="1" customFormat="1" ht="14.45" customHeight="1">
      <c r="B52" s="39"/>
      <c r="C52" s="36" t="s">
        <v>29</v>
      </c>
      <c r="D52" s="40"/>
      <c r="E52" s="40"/>
      <c r="F52" s="34" t="str">
        <f>IF(E18="","",E18)</f>
        <v/>
      </c>
      <c r="G52" s="40"/>
      <c r="H52" s="40"/>
      <c r="I52" s="104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97</v>
      </c>
      <c r="D54" s="118"/>
      <c r="E54" s="118"/>
      <c r="F54" s="118"/>
      <c r="G54" s="118"/>
      <c r="H54" s="118"/>
      <c r="I54" s="129"/>
      <c r="J54" s="130" t="s">
        <v>98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99</v>
      </c>
      <c r="D56" s="40"/>
      <c r="E56" s="40"/>
      <c r="F56" s="40"/>
      <c r="G56" s="40"/>
      <c r="H56" s="40"/>
      <c r="I56" s="104"/>
      <c r="J56" s="114">
        <f>J81</f>
        <v>0</v>
      </c>
      <c r="K56" s="43"/>
      <c r="AU56" s="23" t="s">
        <v>100</v>
      </c>
    </row>
    <row r="57" spans="2:11" s="7" customFormat="1" ht="24.95" customHeight="1">
      <c r="B57" s="133"/>
      <c r="C57" s="134"/>
      <c r="D57" s="135" t="s">
        <v>101</v>
      </c>
      <c r="E57" s="136"/>
      <c r="F57" s="136"/>
      <c r="G57" s="136"/>
      <c r="H57" s="136"/>
      <c r="I57" s="137"/>
      <c r="J57" s="138">
        <f>J82</f>
        <v>0</v>
      </c>
      <c r="K57" s="139"/>
    </row>
    <row r="58" spans="2:11" s="8" customFormat="1" ht="19.9" customHeight="1">
      <c r="B58" s="140"/>
      <c r="C58" s="141"/>
      <c r="D58" s="142" t="s">
        <v>103</v>
      </c>
      <c r="E58" s="143"/>
      <c r="F58" s="143"/>
      <c r="G58" s="143"/>
      <c r="H58" s="143"/>
      <c r="I58" s="144"/>
      <c r="J58" s="145">
        <f>J83</f>
        <v>0</v>
      </c>
      <c r="K58" s="146"/>
    </row>
    <row r="59" spans="2:11" s="8" customFormat="1" ht="19.9" customHeight="1">
      <c r="B59" s="140"/>
      <c r="C59" s="141"/>
      <c r="D59" s="142" t="s">
        <v>780</v>
      </c>
      <c r="E59" s="143"/>
      <c r="F59" s="143"/>
      <c r="G59" s="143"/>
      <c r="H59" s="143"/>
      <c r="I59" s="144"/>
      <c r="J59" s="145">
        <f>J109</f>
        <v>0</v>
      </c>
      <c r="K59" s="146"/>
    </row>
    <row r="60" spans="2:11" s="8" customFormat="1" ht="19.9" customHeight="1">
      <c r="B60" s="140"/>
      <c r="C60" s="141"/>
      <c r="D60" s="142" t="s">
        <v>105</v>
      </c>
      <c r="E60" s="143"/>
      <c r="F60" s="143"/>
      <c r="G60" s="143"/>
      <c r="H60" s="143"/>
      <c r="I60" s="144"/>
      <c r="J60" s="145">
        <f>J114</f>
        <v>0</v>
      </c>
      <c r="K60" s="146"/>
    </row>
    <row r="61" spans="2:11" s="8" customFormat="1" ht="19.9" customHeight="1">
      <c r="B61" s="140"/>
      <c r="C61" s="141"/>
      <c r="D61" s="142" t="s">
        <v>110</v>
      </c>
      <c r="E61" s="143"/>
      <c r="F61" s="143"/>
      <c r="G61" s="143"/>
      <c r="H61" s="143"/>
      <c r="I61" s="144"/>
      <c r="J61" s="145">
        <f>J118</f>
        <v>0</v>
      </c>
      <c r="K61" s="146"/>
    </row>
    <row r="62" spans="2:11" s="1" customFormat="1" ht="21.75" customHeight="1">
      <c r="B62" s="39"/>
      <c r="C62" s="40"/>
      <c r="D62" s="40"/>
      <c r="E62" s="40"/>
      <c r="F62" s="40"/>
      <c r="G62" s="40"/>
      <c r="H62" s="40"/>
      <c r="I62" s="104"/>
      <c r="J62" s="40"/>
      <c r="K62" s="43"/>
    </row>
    <row r="63" spans="2:11" s="1" customFormat="1" ht="6.95" customHeight="1">
      <c r="B63" s="54"/>
      <c r="C63" s="55"/>
      <c r="D63" s="55"/>
      <c r="E63" s="55"/>
      <c r="F63" s="55"/>
      <c r="G63" s="55"/>
      <c r="H63" s="55"/>
      <c r="I63" s="125"/>
      <c r="J63" s="55"/>
      <c r="K63" s="56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26"/>
      <c r="J67" s="58"/>
      <c r="K67" s="58"/>
      <c r="L67" s="39"/>
    </row>
    <row r="68" spans="2:12" s="1" customFormat="1" ht="36.95" customHeight="1">
      <c r="B68" s="39"/>
      <c r="C68" s="59" t="s">
        <v>111</v>
      </c>
      <c r="L68" s="39"/>
    </row>
    <row r="69" spans="2:12" s="1" customFormat="1" ht="6.95" customHeight="1">
      <c r="B69" s="39"/>
      <c r="L69" s="39"/>
    </row>
    <row r="70" spans="2:12" s="1" customFormat="1" ht="14.45" customHeight="1">
      <c r="B70" s="39"/>
      <c r="C70" s="61" t="s">
        <v>18</v>
      </c>
      <c r="L70" s="39"/>
    </row>
    <row r="71" spans="2:12" s="1" customFormat="1" ht="22.5" customHeight="1">
      <c r="B71" s="39"/>
      <c r="E71" s="353" t="str">
        <f>E7</f>
        <v>Parkoviště u Komerční banky</v>
      </c>
      <c r="F71" s="354"/>
      <c r="G71" s="354"/>
      <c r="H71" s="354"/>
      <c r="L71" s="39"/>
    </row>
    <row r="72" spans="2:12" s="1" customFormat="1" ht="14.45" customHeight="1">
      <c r="B72" s="39"/>
      <c r="C72" s="61" t="s">
        <v>94</v>
      </c>
      <c r="L72" s="39"/>
    </row>
    <row r="73" spans="2:12" s="1" customFormat="1" ht="23.25" customHeight="1">
      <c r="B73" s="39"/>
      <c r="E73" s="334" t="str">
        <f>E9</f>
        <v>4 - SO 402 Ochrana sítí ČEZ Distribuce</v>
      </c>
      <c r="F73" s="355"/>
      <c r="G73" s="355"/>
      <c r="H73" s="355"/>
      <c r="L73" s="39"/>
    </row>
    <row r="74" spans="2:12" s="1" customFormat="1" ht="6.95" customHeight="1">
      <c r="B74" s="39"/>
      <c r="L74" s="39"/>
    </row>
    <row r="75" spans="2:12" s="1" customFormat="1" ht="18" customHeight="1">
      <c r="B75" s="39"/>
      <c r="C75" s="61" t="s">
        <v>22</v>
      </c>
      <c r="F75" s="147" t="str">
        <f>F12</f>
        <v xml:space="preserve"> </v>
      </c>
      <c r="I75" s="148" t="s">
        <v>24</v>
      </c>
      <c r="J75" s="65">
        <f>IF(J12="","",J12)</f>
        <v>42894</v>
      </c>
      <c r="L75" s="39"/>
    </row>
    <row r="76" spans="2:12" s="1" customFormat="1" ht="6.95" customHeight="1">
      <c r="B76" s="39"/>
      <c r="L76" s="39"/>
    </row>
    <row r="77" spans="2:12" s="1" customFormat="1" ht="15">
      <c r="B77" s="39"/>
      <c r="C77" s="61" t="s">
        <v>25</v>
      </c>
      <c r="F77" s="147" t="str">
        <f>E15</f>
        <v>Město Kopřivnice</v>
      </c>
      <c r="I77" s="148" t="s">
        <v>30</v>
      </c>
      <c r="J77" s="147" t="str">
        <f>E21</f>
        <v>Ing.Ondřej Bojko</v>
      </c>
      <c r="L77" s="39"/>
    </row>
    <row r="78" spans="2:12" s="1" customFormat="1" ht="14.45" customHeight="1">
      <c r="B78" s="39"/>
      <c r="C78" s="61" t="s">
        <v>29</v>
      </c>
      <c r="F78" s="147" t="str">
        <f>IF(E18="","",E18)</f>
        <v/>
      </c>
      <c r="L78" s="39"/>
    </row>
    <row r="79" spans="2:12" s="1" customFormat="1" ht="10.35" customHeight="1">
      <c r="B79" s="39"/>
      <c r="L79" s="39"/>
    </row>
    <row r="80" spans="2:20" s="9" customFormat="1" ht="29.25" customHeight="1">
      <c r="B80" s="149"/>
      <c r="C80" s="150" t="s">
        <v>112</v>
      </c>
      <c r="D80" s="151" t="s">
        <v>52</v>
      </c>
      <c r="E80" s="151" t="s">
        <v>48</v>
      </c>
      <c r="F80" s="151" t="s">
        <v>113</v>
      </c>
      <c r="G80" s="151" t="s">
        <v>114</v>
      </c>
      <c r="H80" s="151" t="s">
        <v>115</v>
      </c>
      <c r="I80" s="152" t="s">
        <v>116</v>
      </c>
      <c r="J80" s="151" t="s">
        <v>98</v>
      </c>
      <c r="K80" s="153" t="s">
        <v>117</v>
      </c>
      <c r="L80" s="149"/>
      <c r="M80" s="71" t="s">
        <v>118</v>
      </c>
      <c r="N80" s="72" t="s">
        <v>37</v>
      </c>
      <c r="O80" s="72" t="s">
        <v>119</v>
      </c>
      <c r="P80" s="72" t="s">
        <v>120</v>
      </c>
      <c r="Q80" s="72" t="s">
        <v>121</v>
      </c>
      <c r="R80" s="72" t="s">
        <v>122</v>
      </c>
      <c r="S80" s="72" t="s">
        <v>123</v>
      </c>
      <c r="T80" s="73" t="s">
        <v>124</v>
      </c>
    </row>
    <row r="81" spans="2:63" s="1" customFormat="1" ht="29.25" customHeight="1">
      <c r="B81" s="39"/>
      <c r="C81" s="75" t="s">
        <v>99</v>
      </c>
      <c r="J81" s="154">
        <f>BK81</f>
        <v>0</v>
      </c>
      <c r="L81" s="39"/>
      <c r="M81" s="74"/>
      <c r="N81" s="66"/>
      <c r="O81" s="66"/>
      <c r="P81" s="155">
        <f>P82</f>
        <v>0</v>
      </c>
      <c r="Q81" s="66"/>
      <c r="R81" s="155">
        <f>R82</f>
        <v>3.542</v>
      </c>
      <c r="S81" s="66"/>
      <c r="T81" s="156">
        <f>T82</f>
        <v>0</v>
      </c>
      <c r="AT81" s="23" t="s">
        <v>66</v>
      </c>
      <c r="AU81" s="23" t="s">
        <v>100</v>
      </c>
      <c r="BK81" s="157">
        <f>BK82</f>
        <v>0</v>
      </c>
    </row>
    <row r="82" spans="2:63" s="10" customFormat="1" ht="37.35" customHeight="1">
      <c r="B82" s="158"/>
      <c r="D82" s="159" t="s">
        <v>66</v>
      </c>
      <c r="E82" s="160" t="s">
        <v>125</v>
      </c>
      <c r="F82" s="160" t="s">
        <v>126</v>
      </c>
      <c r="I82" s="161"/>
      <c r="J82" s="162">
        <f>BK82</f>
        <v>0</v>
      </c>
      <c r="L82" s="158"/>
      <c r="M82" s="163"/>
      <c r="N82" s="164"/>
      <c r="O82" s="164"/>
      <c r="P82" s="165">
        <f>P83+P109+P114+P118</f>
        <v>0</v>
      </c>
      <c r="Q82" s="164"/>
      <c r="R82" s="165">
        <f>R83+R109+R114+R118</f>
        <v>3.542</v>
      </c>
      <c r="S82" s="164"/>
      <c r="T82" s="166">
        <f>T83+T109+T114+T118</f>
        <v>0</v>
      </c>
      <c r="AR82" s="159" t="s">
        <v>72</v>
      </c>
      <c r="AT82" s="167" t="s">
        <v>66</v>
      </c>
      <c r="AU82" s="167" t="s">
        <v>67</v>
      </c>
      <c r="AY82" s="159" t="s">
        <v>127</v>
      </c>
      <c r="BK82" s="168">
        <f>BK83+BK109+BK114+BK118</f>
        <v>0</v>
      </c>
    </row>
    <row r="83" spans="2:63" s="10" customFormat="1" ht="19.9" customHeight="1">
      <c r="B83" s="158"/>
      <c r="D83" s="169" t="s">
        <v>66</v>
      </c>
      <c r="E83" s="170" t="s">
        <v>72</v>
      </c>
      <c r="F83" s="170" t="s">
        <v>166</v>
      </c>
      <c r="I83" s="161"/>
      <c r="J83" s="171">
        <f>BK83</f>
        <v>0</v>
      </c>
      <c r="L83" s="158"/>
      <c r="M83" s="163"/>
      <c r="N83" s="164"/>
      <c r="O83" s="164"/>
      <c r="P83" s="165">
        <f>SUM(P84:P108)</f>
        <v>0</v>
      </c>
      <c r="Q83" s="164"/>
      <c r="R83" s="165">
        <f>SUM(R84:R108)</f>
        <v>3.542</v>
      </c>
      <c r="S83" s="164"/>
      <c r="T83" s="166">
        <f>SUM(T84:T108)</f>
        <v>0</v>
      </c>
      <c r="AR83" s="159" t="s">
        <v>72</v>
      </c>
      <c r="AT83" s="167" t="s">
        <v>66</v>
      </c>
      <c r="AU83" s="167" t="s">
        <v>72</v>
      </c>
      <c r="AY83" s="159" t="s">
        <v>127</v>
      </c>
      <c r="BK83" s="168">
        <f>SUM(BK84:BK108)</f>
        <v>0</v>
      </c>
    </row>
    <row r="84" spans="2:65" s="1" customFormat="1" ht="31.5" customHeight="1">
      <c r="B84" s="172"/>
      <c r="C84" s="173" t="s">
        <v>72</v>
      </c>
      <c r="D84" s="173" t="s">
        <v>130</v>
      </c>
      <c r="E84" s="174" t="s">
        <v>781</v>
      </c>
      <c r="F84" s="175" t="s">
        <v>782</v>
      </c>
      <c r="G84" s="176" t="s">
        <v>133</v>
      </c>
      <c r="H84" s="177">
        <v>2.4</v>
      </c>
      <c r="I84" s="178"/>
      <c r="J84" s="179">
        <f>ROUND(I84*H84,2)</f>
        <v>0</v>
      </c>
      <c r="K84" s="175" t="s">
        <v>134</v>
      </c>
      <c r="L84" s="39"/>
      <c r="M84" s="180" t="s">
        <v>5</v>
      </c>
      <c r="N84" s="181" t="s">
        <v>38</v>
      </c>
      <c r="O84" s="40"/>
      <c r="P84" s="182">
        <f>O84*H84</f>
        <v>0</v>
      </c>
      <c r="Q84" s="182">
        <v>0</v>
      </c>
      <c r="R84" s="182">
        <f>Q84*H84</f>
        <v>0</v>
      </c>
      <c r="S84" s="182">
        <v>0</v>
      </c>
      <c r="T84" s="183">
        <f>S84*H84</f>
        <v>0</v>
      </c>
      <c r="AR84" s="23" t="s">
        <v>82</v>
      </c>
      <c r="AT84" s="23" t="s">
        <v>130</v>
      </c>
      <c r="AU84" s="23" t="s">
        <v>76</v>
      </c>
      <c r="AY84" s="23" t="s">
        <v>127</v>
      </c>
      <c r="BE84" s="184">
        <f>IF(N84="základní",J84,0)</f>
        <v>0</v>
      </c>
      <c r="BF84" s="184">
        <f>IF(N84="snížená",J84,0)</f>
        <v>0</v>
      </c>
      <c r="BG84" s="184">
        <f>IF(N84="zákl. přenesená",J84,0)</f>
        <v>0</v>
      </c>
      <c r="BH84" s="184">
        <f>IF(N84="sníž. přenesená",J84,0)</f>
        <v>0</v>
      </c>
      <c r="BI84" s="184">
        <f>IF(N84="nulová",J84,0)</f>
        <v>0</v>
      </c>
      <c r="BJ84" s="23" t="s">
        <v>72</v>
      </c>
      <c r="BK84" s="184">
        <f>ROUND(I84*H84,2)</f>
        <v>0</v>
      </c>
      <c r="BL84" s="23" t="s">
        <v>82</v>
      </c>
      <c r="BM84" s="23" t="s">
        <v>783</v>
      </c>
    </row>
    <row r="85" spans="2:65" s="1" customFormat="1" ht="31.5" customHeight="1">
      <c r="B85" s="172"/>
      <c r="C85" s="173" t="s">
        <v>76</v>
      </c>
      <c r="D85" s="173" t="s">
        <v>130</v>
      </c>
      <c r="E85" s="174" t="s">
        <v>572</v>
      </c>
      <c r="F85" s="175" t="s">
        <v>573</v>
      </c>
      <c r="G85" s="176" t="s">
        <v>133</v>
      </c>
      <c r="H85" s="177">
        <v>2.4</v>
      </c>
      <c r="I85" s="178"/>
      <c r="J85" s="179">
        <f>ROUND(I85*H85,2)</f>
        <v>0</v>
      </c>
      <c r="K85" s="175" t="s">
        <v>134</v>
      </c>
      <c r="L85" s="39"/>
      <c r="M85" s="180" t="s">
        <v>5</v>
      </c>
      <c r="N85" s="181" t="s">
        <v>38</v>
      </c>
      <c r="O85" s="40"/>
      <c r="P85" s="182">
        <f>O85*H85</f>
        <v>0</v>
      </c>
      <c r="Q85" s="182">
        <v>0</v>
      </c>
      <c r="R85" s="182">
        <f>Q85*H85</f>
        <v>0</v>
      </c>
      <c r="S85" s="182">
        <v>0</v>
      </c>
      <c r="T85" s="183">
        <f>S85*H85</f>
        <v>0</v>
      </c>
      <c r="AR85" s="23" t="s">
        <v>82</v>
      </c>
      <c r="AT85" s="23" t="s">
        <v>130</v>
      </c>
      <c r="AU85" s="23" t="s">
        <v>76</v>
      </c>
      <c r="AY85" s="23" t="s">
        <v>127</v>
      </c>
      <c r="BE85" s="184">
        <f>IF(N85="základní",J85,0)</f>
        <v>0</v>
      </c>
      <c r="BF85" s="184">
        <f>IF(N85="snížená",J85,0)</f>
        <v>0</v>
      </c>
      <c r="BG85" s="184">
        <f>IF(N85="zákl. přenesená",J85,0)</f>
        <v>0</v>
      </c>
      <c r="BH85" s="184">
        <f>IF(N85="sníž. přenesená",J85,0)</f>
        <v>0</v>
      </c>
      <c r="BI85" s="184">
        <f>IF(N85="nulová",J85,0)</f>
        <v>0</v>
      </c>
      <c r="BJ85" s="23" t="s">
        <v>72</v>
      </c>
      <c r="BK85" s="184">
        <f>ROUND(I85*H85,2)</f>
        <v>0</v>
      </c>
      <c r="BL85" s="23" t="s">
        <v>82</v>
      </c>
      <c r="BM85" s="23" t="s">
        <v>784</v>
      </c>
    </row>
    <row r="86" spans="2:51" s="13" customFormat="1" ht="13.5">
      <c r="B86" s="217"/>
      <c r="D86" s="186" t="s">
        <v>136</v>
      </c>
      <c r="E86" s="218" t="s">
        <v>5</v>
      </c>
      <c r="F86" s="219" t="s">
        <v>785</v>
      </c>
      <c r="H86" s="220" t="s">
        <v>5</v>
      </c>
      <c r="I86" s="221"/>
      <c r="L86" s="217"/>
      <c r="M86" s="222"/>
      <c r="N86" s="223"/>
      <c r="O86" s="223"/>
      <c r="P86" s="223"/>
      <c r="Q86" s="223"/>
      <c r="R86" s="223"/>
      <c r="S86" s="223"/>
      <c r="T86" s="224"/>
      <c r="AT86" s="220" t="s">
        <v>136</v>
      </c>
      <c r="AU86" s="220" t="s">
        <v>76</v>
      </c>
      <c r="AV86" s="13" t="s">
        <v>72</v>
      </c>
      <c r="AW86" s="13" t="s">
        <v>31</v>
      </c>
      <c r="AX86" s="13" t="s">
        <v>67</v>
      </c>
      <c r="AY86" s="220" t="s">
        <v>127</v>
      </c>
    </row>
    <row r="87" spans="2:51" s="11" customFormat="1" ht="13.5">
      <c r="B87" s="185"/>
      <c r="D87" s="186" t="s">
        <v>136</v>
      </c>
      <c r="E87" s="187" t="s">
        <v>5</v>
      </c>
      <c r="F87" s="188" t="s">
        <v>786</v>
      </c>
      <c r="H87" s="189">
        <v>2.4</v>
      </c>
      <c r="I87" s="190"/>
      <c r="L87" s="185"/>
      <c r="M87" s="191"/>
      <c r="N87" s="192"/>
      <c r="O87" s="192"/>
      <c r="P87" s="192"/>
      <c r="Q87" s="192"/>
      <c r="R87" s="192"/>
      <c r="S87" s="192"/>
      <c r="T87" s="193"/>
      <c r="AT87" s="187" t="s">
        <v>136</v>
      </c>
      <c r="AU87" s="187" t="s">
        <v>76</v>
      </c>
      <c r="AV87" s="11" t="s">
        <v>76</v>
      </c>
      <c r="AW87" s="11" t="s">
        <v>31</v>
      </c>
      <c r="AX87" s="11" t="s">
        <v>67</v>
      </c>
      <c r="AY87" s="187" t="s">
        <v>127</v>
      </c>
    </row>
    <row r="88" spans="2:51" s="12" customFormat="1" ht="13.5">
      <c r="B88" s="194"/>
      <c r="D88" s="195" t="s">
        <v>136</v>
      </c>
      <c r="E88" s="196" t="s">
        <v>5</v>
      </c>
      <c r="F88" s="197" t="s">
        <v>138</v>
      </c>
      <c r="H88" s="198">
        <v>2.4</v>
      </c>
      <c r="I88" s="199"/>
      <c r="L88" s="194"/>
      <c r="M88" s="200"/>
      <c r="N88" s="201"/>
      <c r="O88" s="201"/>
      <c r="P88" s="201"/>
      <c r="Q88" s="201"/>
      <c r="R88" s="201"/>
      <c r="S88" s="201"/>
      <c r="T88" s="202"/>
      <c r="AT88" s="203" t="s">
        <v>136</v>
      </c>
      <c r="AU88" s="203" t="s">
        <v>76</v>
      </c>
      <c r="AV88" s="12" t="s">
        <v>82</v>
      </c>
      <c r="AW88" s="12" t="s">
        <v>31</v>
      </c>
      <c r="AX88" s="12" t="s">
        <v>72</v>
      </c>
      <c r="AY88" s="203" t="s">
        <v>127</v>
      </c>
    </row>
    <row r="89" spans="2:65" s="1" customFormat="1" ht="44.25" customHeight="1">
      <c r="B89" s="172"/>
      <c r="C89" s="173" t="s">
        <v>79</v>
      </c>
      <c r="D89" s="173" t="s">
        <v>130</v>
      </c>
      <c r="E89" s="174" t="s">
        <v>139</v>
      </c>
      <c r="F89" s="175" t="s">
        <v>140</v>
      </c>
      <c r="G89" s="176" t="s">
        <v>133</v>
      </c>
      <c r="H89" s="177">
        <v>2.4</v>
      </c>
      <c r="I89" s="178"/>
      <c r="J89" s="179">
        <f>ROUND(I89*H89,2)</f>
        <v>0</v>
      </c>
      <c r="K89" s="175" t="s">
        <v>134</v>
      </c>
      <c r="L89" s="39"/>
      <c r="M89" s="180" t="s">
        <v>5</v>
      </c>
      <c r="N89" s="181" t="s">
        <v>38</v>
      </c>
      <c r="O89" s="40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AR89" s="23" t="s">
        <v>82</v>
      </c>
      <c r="AT89" s="23" t="s">
        <v>130</v>
      </c>
      <c r="AU89" s="23" t="s">
        <v>76</v>
      </c>
      <c r="AY89" s="23" t="s">
        <v>127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23" t="s">
        <v>72</v>
      </c>
      <c r="BK89" s="184">
        <f>ROUND(I89*H89,2)</f>
        <v>0</v>
      </c>
      <c r="BL89" s="23" t="s">
        <v>82</v>
      </c>
      <c r="BM89" s="23" t="s">
        <v>787</v>
      </c>
    </row>
    <row r="90" spans="2:51" s="13" customFormat="1" ht="13.5">
      <c r="B90" s="217"/>
      <c r="D90" s="186" t="s">
        <v>136</v>
      </c>
      <c r="E90" s="218" t="s">
        <v>5</v>
      </c>
      <c r="F90" s="219" t="s">
        <v>788</v>
      </c>
      <c r="H90" s="220" t="s">
        <v>5</v>
      </c>
      <c r="I90" s="221"/>
      <c r="L90" s="217"/>
      <c r="M90" s="222"/>
      <c r="N90" s="223"/>
      <c r="O90" s="223"/>
      <c r="P90" s="223"/>
      <c r="Q90" s="223"/>
      <c r="R90" s="223"/>
      <c r="S90" s="223"/>
      <c r="T90" s="224"/>
      <c r="AT90" s="220" t="s">
        <v>136</v>
      </c>
      <c r="AU90" s="220" t="s">
        <v>76</v>
      </c>
      <c r="AV90" s="13" t="s">
        <v>72</v>
      </c>
      <c r="AW90" s="13" t="s">
        <v>31</v>
      </c>
      <c r="AX90" s="13" t="s">
        <v>67</v>
      </c>
      <c r="AY90" s="220" t="s">
        <v>127</v>
      </c>
    </row>
    <row r="91" spans="2:51" s="11" customFormat="1" ht="13.5">
      <c r="B91" s="185"/>
      <c r="D91" s="186" t="s">
        <v>136</v>
      </c>
      <c r="E91" s="187" t="s">
        <v>5</v>
      </c>
      <c r="F91" s="188" t="s">
        <v>789</v>
      </c>
      <c r="H91" s="189">
        <v>2.4</v>
      </c>
      <c r="I91" s="190"/>
      <c r="L91" s="185"/>
      <c r="M91" s="191"/>
      <c r="N91" s="192"/>
      <c r="O91" s="192"/>
      <c r="P91" s="192"/>
      <c r="Q91" s="192"/>
      <c r="R91" s="192"/>
      <c r="S91" s="192"/>
      <c r="T91" s="193"/>
      <c r="AT91" s="187" t="s">
        <v>136</v>
      </c>
      <c r="AU91" s="187" t="s">
        <v>76</v>
      </c>
      <c r="AV91" s="11" t="s">
        <v>76</v>
      </c>
      <c r="AW91" s="11" t="s">
        <v>31</v>
      </c>
      <c r="AX91" s="11" t="s">
        <v>67</v>
      </c>
      <c r="AY91" s="187" t="s">
        <v>127</v>
      </c>
    </row>
    <row r="92" spans="2:51" s="12" customFormat="1" ht="13.5">
      <c r="B92" s="194"/>
      <c r="D92" s="195" t="s">
        <v>136</v>
      </c>
      <c r="E92" s="196" t="s">
        <v>5</v>
      </c>
      <c r="F92" s="197" t="s">
        <v>138</v>
      </c>
      <c r="H92" s="198">
        <v>2.4</v>
      </c>
      <c r="I92" s="199"/>
      <c r="L92" s="194"/>
      <c r="M92" s="200"/>
      <c r="N92" s="201"/>
      <c r="O92" s="201"/>
      <c r="P92" s="201"/>
      <c r="Q92" s="201"/>
      <c r="R92" s="201"/>
      <c r="S92" s="201"/>
      <c r="T92" s="202"/>
      <c r="AT92" s="203" t="s">
        <v>136</v>
      </c>
      <c r="AU92" s="203" t="s">
        <v>76</v>
      </c>
      <c r="AV92" s="12" t="s">
        <v>82</v>
      </c>
      <c r="AW92" s="12" t="s">
        <v>31</v>
      </c>
      <c r="AX92" s="12" t="s">
        <v>72</v>
      </c>
      <c r="AY92" s="203" t="s">
        <v>127</v>
      </c>
    </row>
    <row r="93" spans="2:65" s="1" customFormat="1" ht="22.5" customHeight="1">
      <c r="B93" s="172"/>
      <c r="C93" s="173" t="s">
        <v>82</v>
      </c>
      <c r="D93" s="173" t="s">
        <v>130</v>
      </c>
      <c r="E93" s="174" t="s">
        <v>152</v>
      </c>
      <c r="F93" s="175" t="s">
        <v>153</v>
      </c>
      <c r="G93" s="176" t="s">
        <v>133</v>
      </c>
      <c r="H93" s="177">
        <v>2.4</v>
      </c>
      <c r="I93" s="178"/>
      <c r="J93" s="179">
        <f>ROUND(I93*H93,2)</f>
        <v>0</v>
      </c>
      <c r="K93" s="175" t="s">
        <v>134</v>
      </c>
      <c r="L93" s="39"/>
      <c r="M93" s="180" t="s">
        <v>5</v>
      </c>
      <c r="N93" s="181" t="s">
        <v>38</v>
      </c>
      <c r="O93" s="40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AR93" s="23" t="s">
        <v>82</v>
      </c>
      <c r="AT93" s="23" t="s">
        <v>130</v>
      </c>
      <c r="AU93" s="23" t="s">
        <v>76</v>
      </c>
      <c r="AY93" s="23" t="s">
        <v>127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23" t="s">
        <v>72</v>
      </c>
      <c r="BK93" s="184">
        <f>ROUND(I93*H93,2)</f>
        <v>0</v>
      </c>
      <c r="BL93" s="23" t="s">
        <v>82</v>
      </c>
      <c r="BM93" s="23" t="s">
        <v>790</v>
      </c>
    </row>
    <row r="94" spans="2:65" s="1" customFormat="1" ht="22.5" customHeight="1">
      <c r="B94" s="172"/>
      <c r="C94" s="173" t="s">
        <v>85</v>
      </c>
      <c r="D94" s="173" t="s">
        <v>130</v>
      </c>
      <c r="E94" s="174" t="s">
        <v>156</v>
      </c>
      <c r="F94" s="175" t="s">
        <v>157</v>
      </c>
      <c r="G94" s="176" t="s">
        <v>148</v>
      </c>
      <c r="H94" s="177">
        <v>3.6</v>
      </c>
      <c r="I94" s="178"/>
      <c r="J94" s="179">
        <f>ROUND(I94*H94,2)</f>
        <v>0</v>
      </c>
      <c r="K94" s="175" t="s">
        <v>134</v>
      </c>
      <c r="L94" s="39"/>
      <c r="M94" s="180" t="s">
        <v>5</v>
      </c>
      <c r="N94" s="181" t="s">
        <v>38</v>
      </c>
      <c r="O94" s="40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23" t="s">
        <v>82</v>
      </c>
      <c r="AT94" s="23" t="s">
        <v>130</v>
      </c>
      <c r="AU94" s="23" t="s">
        <v>76</v>
      </c>
      <c r="AY94" s="23" t="s">
        <v>127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23" t="s">
        <v>72</v>
      </c>
      <c r="BK94" s="184">
        <f>ROUND(I94*H94,2)</f>
        <v>0</v>
      </c>
      <c r="BL94" s="23" t="s">
        <v>82</v>
      </c>
      <c r="BM94" s="23" t="s">
        <v>791</v>
      </c>
    </row>
    <row r="95" spans="2:51" s="11" customFormat="1" ht="13.5">
      <c r="B95" s="185"/>
      <c r="D95" s="186" t="s">
        <v>136</v>
      </c>
      <c r="E95" s="187" t="s">
        <v>5</v>
      </c>
      <c r="F95" s="188" t="s">
        <v>792</v>
      </c>
      <c r="H95" s="189">
        <v>3.6</v>
      </c>
      <c r="I95" s="190"/>
      <c r="L95" s="185"/>
      <c r="M95" s="191"/>
      <c r="N95" s="192"/>
      <c r="O95" s="192"/>
      <c r="P95" s="192"/>
      <c r="Q95" s="192"/>
      <c r="R95" s="192"/>
      <c r="S95" s="192"/>
      <c r="T95" s="193"/>
      <c r="AT95" s="187" t="s">
        <v>136</v>
      </c>
      <c r="AU95" s="187" t="s">
        <v>76</v>
      </c>
      <c r="AV95" s="11" t="s">
        <v>76</v>
      </c>
      <c r="AW95" s="11" t="s">
        <v>31</v>
      </c>
      <c r="AX95" s="11" t="s">
        <v>67</v>
      </c>
      <c r="AY95" s="187" t="s">
        <v>127</v>
      </c>
    </row>
    <row r="96" spans="2:51" s="12" customFormat="1" ht="13.5">
      <c r="B96" s="194"/>
      <c r="D96" s="195" t="s">
        <v>136</v>
      </c>
      <c r="E96" s="196" t="s">
        <v>5</v>
      </c>
      <c r="F96" s="197" t="s">
        <v>138</v>
      </c>
      <c r="H96" s="198">
        <v>3.6</v>
      </c>
      <c r="I96" s="199"/>
      <c r="L96" s="194"/>
      <c r="M96" s="200"/>
      <c r="N96" s="201"/>
      <c r="O96" s="201"/>
      <c r="P96" s="201"/>
      <c r="Q96" s="201"/>
      <c r="R96" s="201"/>
      <c r="S96" s="201"/>
      <c r="T96" s="202"/>
      <c r="AT96" s="203" t="s">
        <v>136</v>
      </c>
      <c r="AU96" s="203" t="s">
        <v>76</v>
      </c>
      <c r="AV96" s="12" t="s">
        <v>82</v>
      </c>
      <c r="AW96" s="12" t="s">
        <v>31</v>
      </c>
      <c r="AX96" s="12" t="s">
        <v>72</v>
      </c>
      <c r="AY96" s="203" t="s">
        <v>127</v>
      </c>
    </row>
    <row r="97" spans="2:65" s="1" customFormat="1" ht="31.5" customHeight="1">
      <c r="B97" s="172"/>
      <c r="C97" s="173" t="s">
        <v>155</v>
      </c>
      <c r="D97" s="173" t="s">
        <v>130</v>
      </c>
      <c r="E97" s="174" t="s">
        <v>239</v>
      </c>
      <c r="F97" s="175" t="s">
        <v>240</v>
      </c>
      <c r="G97" s="176" t="s">
        <v>133</v>
      </c>
      <c r="H97" s="177">
        <v>0.75</v>
      </c>
      <c r="I97" s="178"/>
      <c r="J97" s="179">
        <f>ROUND(I97*H97,2)</f>
        <v>0</v>
      </c>
      <c r="K97" s="175" t="s">
        <v>134</v>
      </c>
      <c r="L97" s="39"/>
      <c r="M97" s="180" t="s">
        <v>5</v>
      </c>
      <c r="N97" s="181" t="s">
        <v>38</v>
      </c>
      <c r="O97" s="40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23" t="s">
        <v>82</v>
      </c>
      <c r="AT97" s="23" t="s">
        <v>130</v>
      </c>
      <c r="AU97" s="23" t="s">
        <v>76</v>
      </c>
      <c r="AY97" s="23" t="s">
        <v>127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23" t="s">
        <v>72</v>
      </c>
      <c r="BK97" s="184">
        <f>ROUND(I97*H97,2)</f>
        <v>0</v>
      </c>
      <c r="BL97" s="23" t="s">
        <v>82</v>
      </c>
      <c r="BM97" s="23" t="s">
        <v>793</v>
      </c>
    </row>
    <row r="98" spans="2:51" s="11" customFormat="1" ht="13.5">
      <c r="B98" s="185"/>
      <c r="D98" s="186" t="s">
        <v>136</v>
      </c>
      <c r="E98" s="187" t="s">
        <v>5</v>
      </c>
      <c r="F98" s="188" t="s">
        <v>794</v>
      </c>
      <c r="H98" s="189">
        <v>0.75</v>
      </c>
      <c r="I98" s="190"/>
      <c r="L98" s="185"/>
      <c r="M98" s="191"/>
      <c r="N98" s="192"/>
      <c r="O98" s="192"/>
      <c r="P98" s="192"/>
      <c r="Q98" s="192"/>
      <c r="R98" s="192"/>
      <c r="S98" s="192"/>
      <c r="T98" s="193"/>
      <c r="AT98" s="187" t="s">
        <v>136</v>
      </c>
      <c r="AU98" s="187" t="s">
        <v>76</v>
      </c>
      <c r="AV98" s="11" t="s">
        <v>76</v>
      </c>
      <c r="AW98" s="11" t="s">
        <v>31</v>
      </c>
      <c r="AX98" s="11" t="s">
        <v>67</v>
      </c>
      <c r="AY98" s="187" t="s">
        <v>127</v>
      </c>
    </row>
    <row r="99" spans="2:51" s="12" customFormat="1" ht="13.5">
      <c r="B99" s="194"/>
      <c r="D99" s="195" t="s">
        <v>136</v>
      </c>
      <c r="E99" s="196" t="s">
        <v>5</v>
      </c>
      <c r="F99" s="197" t="s">
        <v>138</v>
      </c>
      <c r="H99" s="198">
        <v>0.75</v>
      </c>
      <c r="I99" s="199"/>
      <c r="L99" s="194"/>
      <c r="M99" s="200"/>
      <c r="N99" s="201"/>
      <c r="O99" s="201"/>
      <c r="P99" s="201"/>
      <c r="Q99" s="201"/>
      <c r="R99" s="201"/>
      <c r="S99" s="201"/>
      <c r="T99" s="202"/>
      <c r="AT99" s="203" t="s">
        <v>136</v>
      </c>
      <c r="AU99" s="203" t="s">
        <v>76</v>
      </c>
      <c r="AV99" s="12" t="s">
        <v>82</v>
      </c>
      <c r="AW99" s="12" t="s">
        <v>31</v>
      </c>
      <c r="AX99" s="12" t="s">
        <v>72</v>
      </c>
      <c r="AY99" s="203" t="s">
        <v>127</v>
      </c>
    </row>
    <row r="100" spans="2:65" s="1" customFormat="1" ht="44.25" customHeight="1">
      <c r="B100" s="172"/>
      <c r="C100" s="173" t="s">
        <v>160</v>
      </c>
      <c r="D100" s="173" t="s">
        <v>130</v>
      </c>
      <c r="E100" s="174" t="s">
        <v>795</v>
      </c>
      <c r="F100" s="175" t="s">
        <v>796</v>
      </c>
      <c r="G100" s="176" t="s">
        <v>133</v>
      </c>
      <c r="H100" s="177">
        <v>1.35</v>
      </c>
      <c r="I100" s="178"/>
      <c r="J100" s="179">
        <f>ROUND(I100*H100,2)</f>
        <v>0</v>
      </c>
      <c r="K100" s="175" t="s">
        <v>134</v>
      </c>
      <c r="L100" s="39"/>
      <c r="M100" s="180" t="s">
        <v>5</v>
      </c>
      <c r="N100" s="181" t="s">
        <v>38</v>
      </c>
      <c r="O100" s="40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AR100" s="23" t="s">
        <v>82</v>
      </c>
      <c r="AT100" s="23" t="s">
        <v>130</v>
      </c>
      <c r="AU100" s="23" t="s">
        <v>76</v>
      </c>
      <c r="AY100" s="23" t="s">
        <v>127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23" t="s">
        <v>72</v>
      </c>
      <c r="BK100" s="184">
        <f>ROUND(I100*H100,2)</f>
        <v>0</v>
      </c>
      <c r="BL100" s="23" t="s">
        <v>82</v>
      </c>
      <c r="BM100" s="23" t="s">
        <v>797</v>
      </c>
    </row>
    <row r="101" spans="2:51" s="11" customFormat="1" ht="13.5">
      <c r="B101" s="185"/>
      <c r="D101" s="186" t="s">
        <v>136</v>
      </c>
      <c r="E101" s="187" t="s">
        <v>5</v>
      </c>
      <c r="F101" s="188" t="s">
        <v>798</v>
      </c>
      <c r="H101" s="189">
        <v>1.35</v>
      </c>
      <c r="I101" s="190"/>
      <c r="L101" s="185"/>
      <c r="M101" s="191"/>
      <c r="N101" s="192"/>
      <c r="O101" s="192"/>
      <c r="P101" s="192"/>
      <c r="Q101" s="192"/>
      <c r="R101" s="192"/>
      <c r="S101" s="192"/>
      <c r="T101" s="193"/>
      <c r="AT101" s="187" t="s">
        <v>136</v>
      </c>
      <c r="AU101" s="187" t="s">
        <v>76</v>
      </c>
      <c r="AV101" s="11" t="s">
        <v>76</v>
      </c>
      <c r="AW101" s="11" t="s">
        <v>31</v>
      </c>
      <c r="AX101" s="11" t="s">
        <v>67</v>
      </c>
      <c r="AY101" s="187" t="s">
        <v>127</v>
      </c>
    </row>
    <row r="102" spans="2:51" s="12" customFormat="1" ht="13.5">
      <c r="B102" s="194"/>
      <c r="D102" s="195" t="s">
        <v>136</v>
      </c>
      <c r="E102" s="196" t="s">
        <v>5</v>
      </c>
      <c r="F102" s="197" t="s">
        <v>138</v>
      </c>
      <c r="H102" s="198">
        <v>1.35</v>
      </c>
      <c r="I102" s="199"/>
      <c r="L102" s="194"/>
      <c r="M102" s="200"/>
      <c r="N102" s="201"/>
      <c r="O102" s="201"/>
      <c r="P102" s="201"/>
      <c r="Q102" s="201"/>
      <c r="R102" s="201"/>
      <c r="S102" s="201"/>
      <c r="T102" s="202"/>
      <c r="AT102" s="203" t="s">
        <v>136</v>
      </c>
      <c r="AU102" s="203" t="s">
        <v>76</v>
      </c>
      <c r="AV102" s="12" t="s">
        <v>82</v>
      </c>
      <c r="AW102" s="12" t="s">
        <v>31</v>
      </c>
      <c r="AX102" s="12" t="s">
        <v>72</v>
      </c>
      <c r="AY102" s="203" t="s">
        <v>127</v>
      </c>
    </row>
    <row r="103" spans="2:65" s="1" customFormat="1" ht="22.5" customHeight="1">
      <c r="B103" s="172"/>
      <c r="C103" s="204" t="s">
        <v>149</v>
      </c>
      <c r="D103" s="204" t="s">
        <v>145</v>
      </c>
      <c r="E103" s="205" t="s">
        <v>799</v>
      </c>
      <c r="F103" s="206" t="s">
        <v>800</v>
      </c>
      <c r="G103" s="207" t="s">
        <v>148</v>
      </c>
      <c r="H103" s="208">
        <v>2.277</v>
      </c>
      <c r="I103" s="209"/>
      <c r="J103" s="210">
        <f>ROUND(I103*H103,2)</f>
        <v>0</v>
      </c>
      <c r="K103" s="206" t="s">
        <v>134</v>
      </c>
      <c r="L103" s="211"/>
      <c r="M103" s="212" t="s">
        <v>5</v>
      </c>
      <c r="N103" s="213" t="s">
        <v>38</v>
      </c>
      <c r="O103" s="40"/>
      <c r="P103" s="182">
        <f>O103*H103</f>
        <v>0</v>
      </c>
      <c r="Q103" s="182">
        <v>1</v>
      </c>
      <c r="R103" s="182">
        <f>Q103*H103</f>
        <v>2.277</v>
      </c>
      <c r="S103" s="182">
        <v>0</v>
      </c>
      <c r="T103" s="183">
        <f>S103*H103</f>
        <v>0</v>
      </c>
      <c r="AR103" s="23" t="s">
        <v>149</v>
      </c>
      <c r="AT103" s="23" t="s">
        <v>145</v>
      </c>
      <c r="AU103" s="23" t="s">
        <v>76</v>
      </c>
      <c r="AY103" s="23" t="s">
        <v>127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23" t="s">
        <v>72</v>
      </c>
      <c r="BK103" s="184">
        <f>ROUND(I103*H103,2)</f>
        <v>0</v>
      </c>
      <c r="BL103" s="23" t="s">
        <v>82</v>
      </c>
      <c r="BM103" s="23" t="s">
        <v>801</v>
      </c>
    </row>
    <row r="104" spans="2:51" s="11" customFormat="1" ht="13.5">
      <c r="B104" s="185"/>
      <c r="D104" s="186" t="s">
        <v>136</v>
      </c>
      <c r="E104" s="187" t="s">
        <v>5</v>
      </c>
      <c r="F104" s="188" t="s">
        <v>802</v>
      </c>
      <c r="H104" s="189">
        <v>2.277</v>
      </c>
      <c r="I104" s="190"/>
      <c r="L104" s="185"/>
      <c r="M104" s="191"/>
      <c r="N104" s="192"/>
      <c r="O104" s="192"/>
      <c r="P104" s="192"/>
      <c r="Q104" s="192"/>
      <c r="R104" s="192"/>
      <c r="S104" s="192"/>
      <c r="T104" s="193"/>
      <c r="AT104" s="187" t="s">
        <v>136</v>
      </c>
      <c r="AU104" s="187" t="s">
        <v>76</v>
      </c>
      <c r="AV104" s="11" t="s">
        <v>76</v>
      </c>
      <c r="AW104" s="11" t="s">
        <v>31</v>
      </c>
      <c r="AX104" s="11" t="s">
        <v>67</v>
      </c>
      <c r="AY104" s="187" t="s">
        <v>127</v>
      </c>
    </row>
    <row r="105" spans="2:51" s="12" customFormat="1" ht="13.5">
      <c r="B105" s="194"/>
      <c r="D105" s="195" t="s">
        <v>136</v>
      </c>
      <c r="E105" s="196" t="s">
        <v>5</v>
      </c>
      <c r="F105" s="197" t="s">
        <v>138</v>
      </c>
      <c r="H105" s="198">
        <v>2.277</v>
      </c>
      <c r="I105" s="199"/>
      <c r="L105" s="194"/>
      <c r="M105" s="200"/>
      <c r="N105" s="201"/>
      <c r="O105" s="201"/>
      <c r="P105" s="201"/>
      <c r="Q105" s="201"/>
      <c r="R105" s="201"/>
      <c r="S105" s="201"/>
      <c r="T105" s="202"/>
      <c r="AT105" s="203" t="s">
        <v>136</v>
      </c>
      <c r="AU105" s="203" t="s">
        <v>76</v>
      </c>
      <c r="AV105" s="12" t="s">
        <v>82</v>
      </c>
      <c r="AW105" s="12" t="s">
        <v>31</v>
      </c>
      <c r="AX105" s="12" t="s">
        <v>72</v>
      </c>
      <c r="AY105" s="203" t="s">
        <v>127</v>
      </c>
    </row>
    <row r="106" spans="2:65" s="1" customFormat="1" ht="22.5" customHeight="1">
      <c r="B106" s="172"/>
      <c r="C106" s="204" t="s">
        <v>172</v>
      </c>
      <c r="D106" s="204" t="s">
        <v>145</v>
      </c>
      <c r="E106" s="205" t="s">
        <v>146</v>
      </c>
      <c r="F106" s="206" t="s">
        <v>147</v>
      </c>
      <c r="G106" s="207" t="s">
        <v>148</v>
      </c>
      <c r="H106" s="208">
        <v>1.265</v>
      </c>
      <c r="I106" s="209"/>
      <c r="J106" s="210">
        <f>ROUND(I106*H106,2)</f>
        <v>0</v>
      </c>
      <c r="K106" s="206" t="s">
        <v>134</v>
      </c>
      <c r="L106" s="211"/>
      <c r="M106" s="212" t="s">
        <v>5</v>
      </c>
      <c r="N106" s="213" t="s">
        <v>38</v>
      </c>
      <c r="O106" s="40"/>
      <c r="P106" s="182">
        <f>O106*H106</f>
        <v>0</v>
      </c>
      <c r="Q106" s="182">
        <v>1</v>
      </c>
      <c r="R106" s="182">
        <f>Q106*H106</f>
        <v>1.265</v>
      </c>
      <c r="S106" s="182">
        <v>0</v>
      </c>
      <c r="T106" s="183">
        <f>S106*H106</f>
        <v>0</v>
      </c>
      <c r="AR106" s="23" t="s">
        <v>149</v>
      </c>
      <c r="AT106" s="23" t="s">
        <v>145</v>
      </c>
      <c r="AU106" s="23" t="s">
        <v>76</v>
      </c>
      <c r="AY106" s="23" t="s">
        <v>127</v>
      </c>
      <c r="BE106" s="184">
        <f>IF(N106="základní",J106,0)</f>
        <v>0</v>
      </c>
      <c r="BF106" s="184">
        <f>IF(N106="snížená",J106,0)</f>
        <v>0</v>
      </c>
      <c r="BG106" s="184">
        <f>IF(N106="zákl. přenesená",J106,0)</f>
        <v>0</v>
      </c>
      <c r="BH106" s="184">
        <f>IF(N106="sníž. přenesená",J106,0)</f>
        <v>0</v>
      </c>
      <c r="BI106" s="184">
        <f>IF(N106="nulová",J106,0)</f>
        <v>0</v>
      </c>
      <c r="BJ106" s="23" t="s">
        <v>72</v>
      </c>
      <c r="BK106" s="184">
        <f>ROUND(I106*H106,2)</f>
        <v>0</v>
      </c>
      <c r="BL106" s="23" t="s">
        <v>82</v>
      </c>
      <c r="BM106" s="23" t="s">
        <v>803</v>
      </c>
    </row>
    <row r="107" spans="2:51" s="11" customFormat="1" ht="13.5">
      <c r="B107" s="185"/>
      <c r="D107" s="186" t="s">
        <v>136</v>
      </c>
      <c r="E107" s="187" t="s">
        <v>5</v>
      </c>
      <c r="F107" s="188" t="s">
        <v>804</v>
      </c>
      <c r="H107" s="189">
        <v>1.265</v>
      </c>
      <c r="I107" s="190"/>
      <c r="L107" s="185"/>
      <c r="M107" s="191"/>
      <c r="N107" s="192"/>
      <c r="O107" s="192"/>
      <c r="P107" s="192"/>
      <c r="Q107" s="192"/>
      <c r="R107" s="192"/>
      <c r="S107" s="192"/>
      <c r="T107" s="193"/>
      <c r="AT107" s="187" t="s">
        <v>136</v>
      </c>
      <c r="AU107" s="187" t="s">
        <v>76</v>
      </c>
      <c r="AV107" s="11" t="s">
        <v>76</v>
      </c>
      <c r="AW107" s="11" t="s">
        <v>31</v>
      </c>
      <c r="AX107" s="11" t="s">
        <v>67</v>
      </c>
      <c r="AY107" s="187" t="s">
        <v>127</v>
      </c>
    </row>
    <row r="108" spans="2:51" s="12" customFormat="1" ht="13.5">
      <c r="B108" s="194"/>
      <c r="D108" s="186" t="s">
        <v>136</v>
      </c>
      <c r="E108" s="214" t="s">
        <v>5</v>
      </c>
      <c r="F108" s="215" t="s">
        <v>138</v>
      </c>
      <c r="H108" s="216">
        <v>1.265</v>
      </c>
      <c r="I108" s="199"/>
      <c r="L108" s="194"/>
      <c r="M108" s="200"/>
      <c r="N108" s="201"/>
      <c r="O108" s="201"/>
      <c r="P108" s="201"/>
      <c r="Q108" s="201"/>
      <c r="R108" s="201"/>
      <c r="S108" s="201"/>
      <c r="T108" s="202"/>
      <c r="AT108" s="203" t="s">
        <v>136</v>
      </c>
      <c r="AU108" s="203" t="s">
        <v>76</v>
      </c>
      <c r="AV108" s="12" t="s">
        <v>82</v>
      </c>
      <c r="AW108" s="12" t="s">
        <v>31</v>
      </c>
      <c r="AX108" s="12" t="s">
        <v>72</v>
      </c>
      <c r="AY108" s="203" t="s">
        <v>127</v>
      </c>
    </row>
    <row r="109" spans="2:63" s="10" customFormat="1" ht="29.85" customHeight="1">
      <c r="B109" s="158"/>
      <c r="D109" s="169" t="s">
        <v>66</v>
      </c>
      <c r="E109" s="170" t="s">
        <v>82</v>
      </c>
      <c r="F109" s="170" t="s">
        <v>805</v>
      </c>
      <c r="I109" s="161"/>
      <c r="J109" s="171">
        <f>BK109</f>
        <v>0</v>
      </c>
      <c r="L109" s="158"/>
      <c r="M109" s="163"/>
      <c r="N109" s="164"/>
      <c r="O109" s="164"/>
      <c r="P109" s="165">
        <f>SUM(P110:P113)</f>
        <v>0</v>
      </c>
      <c r="Q109" s="164"/>
      <c r="R109" s="165">
        <f>SUM(R110:R113)</f>
        <v>0</v>
      </c>
      <c r="S109" s="164"/>
      <c r="T109" s="166">
        <f>SUM(T110:T113)</f>
        <v>0</v>
      </c>
      <c r="AR109" s="159" t="s">
        <v>72</v>
      </c>
      <c r="AT109" s="167" t="s">
        <v>66</v>
      </c>
      <c r="AU109" s="167" t="s">
        <v>72</v>
      </c>
      <c r="AY109" s="159" t="s">
        <v>127</v>
      </c>
      <c r="BK109" s="168">
        <f>SUM(BK110:BK113)</f>
        <v>0</v>
      </c>
    </row>
    <row r="110" spans="2:65" s="1" customFormat="1" ht="31.5" customHeight="1">
      <c r="B110" s="172"/>
      <c r="C110" s="173" t="s">
        <v>176</v>
      </c>
      <c r="D110" s="173" t="s">
        <v>130</v>
      </c>
      <c r="E110" s="174" t="s">
        <v>806</v>
      </c>
      <c r="F110" s="175" t="s">
        <v>807</v>
      </c>
      <c r="G110" s="176" t="s">
        <v>133</v>
      </c>
      <c r="H110" s="177">
        <v>0.3</v>
      </c>
      <c r="I110" s="178"/>
      <c r="J110" s="179">
        <f>ROUND(I110*H110,2)</f>
        <v>0</v>
      </c>
      <c r="K110" s="175" t="s">
        <v>134</v>
      </c>
      <c r="L110" s="39"/>
      <c r="M110" s="180" t="s">
        <v>5</v>
      </c>
      <c r="N110" s="181" t="s">
        <v>38</v>
      </c>
      <c r="O110" s="40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23" t="s">
        <v>82</v>
      </c>
      <c r="AT110" s="23" t="s">
        <v>130</v>
      </c>
      <c r="AU110" s="23" t="s">
        <v>76</v>
      </c>
      <c r="AY110" s="23" t="s">
        <v>127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23" t="s">
        <v>72</v>
      </c>
      <c r="BK110" s="184">
        <f>ROUND(I110*H110,2)</f>
        <v>0</v>
      </c>
      <c r="BL110" s="23" t="s">
        <v>82</v>
      </c>
      <c r="BM110" s="23" t="s">
        <v>808</v>
      </c>
    </row>
    <row r="111" spans="2:51" s="13" customFormat="1" ht="13.5">
      <c r="B111" s="217"/>
      <c r="D111" s="186" t="s">
        <v>136</v>
      </c>
      <c r="E111" s="218" t="s">
        <v>5</v>
      </c>
      <c r="F111" s="219" t="s">
        <v>809</v>
      </c>
      <c r="H111" s="220" t="s">
        <v>5</v>
      </c>
      <c r="I111" s="221"/>
      <c r="L111" s="217"/>
      <c r="M111" s="222"/>
      <c r="N111" s="223"/>
      <c r="O111" s="223"/>
      <c r="P111" s="223"/>
      <c r="Q111" s="223"/>
      <c r="R111" s="223"/>
      <c r="S111" s="223"/>
      <c r="T111" s="224"/>
      <c r="AT111" s="220" t="s">
        <v>136</v>
      </c>
      <c r="AU111" s="220" t="s">
        <v>76</v>
      </c>
      <c r="AV111" s="13" t="s">
        <v>72</v>
      </c>
      <c r="AW111" s="13" t="s">
        <v>31</v>
      </c>
      <c r="AX111" s="13" t="s">
        <v>67</v>
      </c>
      <c r="AY111" s="220" t="s">
        <v>127</v>
      </c>
    </row>
    <row r="112" spans="2:51" s="11" customFormat="1" ht="13.5">
      <c r="B112" s="185"/>
      <c r="D112" s="186" t="s">
        <v>136</v>
      </c>
      <c r="E112" s="187" t="s">
        <v>5</v>
      </c>
      <c r="F112" s="188" t="s">
        <v>810</v>
      </c>
      <c r="H112" s="189">
        <v>0.3</v>
      </c>
      <c r="I112" s="190"/>
      <c r="L112" s="185"/>
      <c r="M112" s="191"/>
      <c r="N112" s="192"/>
      <c r="O112" s="192"/>
      <c r="P112" s="192"/>
      <c r="Q112" s="192"/>
      <c r="R112" s="192"/>
      <c r="S112" s="192"/>
      <c r="T112" s="193"/>
      <c r="AT112" s="187" t="s">
        <v>136</v>
      </c>
      <c r="AU112" s="187" t="s">
        <v>76</v>
      </c>
      <c r="AV112" s="11" t="s">
        <v>76</v>
      </c>
      <c r="AW112" s="11" t="s">
        <v>31</v>
      </c>
      <c r="AX112" s="11" t="s">
        <v>67</v>
      </c>
      <c r="AY112" s="187" t="s">
        <v>127</v>
      </c>
    </row>
    <row r="113" spans="2:51" s="12" customFormat="1" ht="13.5">
      <c r="B113" s="194"/>
      <c r="D113" s="186" t="s">
        <v>136</v>
      </c>
      <c r="E113" s="214" t="s">
        <v>5</v>
      </c>
      <c r="F113" s="215" t="s">
        <v>138</v>
      </c>
      <c r="H113" s="216">
        <v>0.3</v>
      </c>
      <c r="I113" s="199"/>
      <c r="L113" s="194"/>
      <c r="M113" s="200"/>
      <c r="N113" s="201"/>
      <c r="O113" s="201"/>
      <c r="P113" s="201"/>
      <c r="Q113" s="201"/>
      <c r="R113" s="201"/>
      <c r="S113" s="201"/>
      <c r="T113" s="202"/>
      <c r="AT113" s="203" t="s">
        <v>136</v>
      </c>
      <c r="AU113" s="203" t="s">
        <v>76</v>
      </c>
      <c r="AV113" s="12" t="s">
        <v>82</v>
      </c>
      <c r="AW113" s="12" t="s">
        <v>31</v>
      </c>
      <c r="AX113" s="12" t="s">
        <v>72</v>
      </c>
      <c r="AY113" s="203" t="s">
        <v>127</v>
      </c>
    </row>
    <row r="114" spans="2:63" s="10" customFormat="1" ht="29.85" customHeight="1">
      <c r="B114" s="158"/>
      <c r="D114" s="169" t="s">
        <v>66</v>
      </c>
      <c r="E114" s="170" t="s">
        <v>288</v>
      </c>
      <c r="F114" s="170" t="s">
        <v>289</v>
      </c>
      <c r="I114" s="161"/>
      <c r="J114" s="171">
        <f>BK114</f>
        <v>0</v>
      </c>
      <c r="L114" s="158"/>
      <c r="M114" s="163"/>
      <c r="N114" s="164"/>
      <c r="O114" s="164"/>
      <c r="P114" s="165">
        <f>SUM(P115:P117)</f>
        <v>0</v>
      </c>
      <c r="Q114" s="164"/>
      <c r="R114" s="165">
        <f>SUM(R115:R117)</f>
        <v>0</v>
      </c>
      <c r="S114" s="164"/>
      <c r="T114" s="166">
        <f>SUM(T115:T117)</f>
        <v>0</v>
      </c>
      <c r="AR114" s="159" t="s">
        <v>72</v>
      </c>
      <c r="AT114" s="167" t="s">
        <v>66</v>
      </c>
      <c r="AU114" s="167" t="s">
        <v>72</v>
      </c>
      <c r="AY114" s="159" t="s">
        <v>127</v>
      </c>
      <c r="BK114" s="168">
        <f>SUM(BK115:BK117)</f>
        <v>0</v>
      </c>
    </row>
    <row r="115" spans="2:65" s="1" customFormat="1" ht="22.5" customHeight="1">
      <c r="B115" s="172"/>
      <c r="C115" s="173" t="s">
        <v>181</v>
      </c>
      <c r="D115" s="173" t="s">
        <v>130</v>
      </c>
      <c r="E115" s="174" t="s">
        <v>72</v>
      </c>
      <c r="F115" s="175" t="s">
        <v>811</v>
      </c>
      <c r="G115" s="176" t="s">
        <v>189</v>
      </c>
      <c r="H115" s="177">
        <v>10</v>
      </c>
      <c r="I115" s="178"/>
      <c r="J115" s="179">
        <f>ROUND(I115*H115,2)</f>
        <v>0</v>
      </c>
      <c r="K115" s="175" t="s">
        <v>5</v>
      </c>
      <c r="L115" s="39"/>
      <c r="M115" s="180" t="s">
        <v>5</v>
      </c>
      <c r="N115" s="181" t="s">
        <v>38</v>
      </c>
      <c r="O115" s="40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AR115" s="23" t="s">
        <v>82</v>
      </c>
      <c r="AT115" s="23" t="s">
        <v>130</v>
      </c>
      <c r="AU115" s="23" t="s">
        <v>76</v>
      </c>
      <c r="AY115" s="23" t="s">
        <v>127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23" t="s">
        <v>72</v>
      </c>
      <c r="BK115" s="184">
        <f>ROUND(I115*H115,2)</f>
        <v>0</v>
      </c>
      <c r="BL115" s="23" t="s">
        <v>82</v>
      </c>
      <c r="BM115" s="23" t="s">
        <v>812</v>
      </c>
    </row>
    <row r="116" spans="2:51" s="11" customFormat="1" ht="13.5">
      <c r="B116" s="185"/>
      <c r="D116" s="186" t="s">
        <v>136</v>
      </c>
      <c r="E116" s="187" t="s">
        <v>5</v>
      </c>
      <c r="F116" s="188" t="s">
        <v>813</v>
      </c>
      <c r="H116" s="189">
        <v>10</v>
      </c>
      <c r="I116" s="190"/>
      <c r="L116" s="185"/>
      <c r="M116" s="191"/>
      <c r="N116" s="192"/>
      <c r="O116" s="192"/>
      <c r="P116" s="192"/>
      <c r="Q116" s="192"/>
      <c r="R116" s="192"/>
      <c r="S116" s="192"/>
      <c r="T116" s="193"/>
      <c r="AT116" s="187" t="s">
        <v>136</v>
      </c>
      <c r="AU116" s="187" t="s">
        <v>76</v>
      </c>
      <c r="AV116" s="11" t="s">
        <v>76</v>
      </c>
      <c r="AW116" s="11" t="s">
        <v>31</v>
      </c>
      <c r="AX116" s="11" t="s">
        <v>67</v>
      </c>
      <c r="AY116" s="187" t="s">
        <v>127</v>
      </c>
    </row>
    <row r="117" spans="2:51" s="12" customFormat="1" ht="13.5">
      <c r="B117" s="194"/>
      <c r="D117" s="186" t="s">
        <v>136</v>
      </c>
      <c r="E117" s="214" t="s">
        <v>5</v>
      </c>
      <c r="F117" s="215" t="s">
        <v>138</v>
      </c>
      <c r="H117" s="216">
        <v>10</v>
      </c>
      <c r="I117" s="199"/>
      <c r="L117" s="194"/>
      <c r="M117" s="200"/>
      <c r="N117" s="201"/>
      <c r="O117" s="201"/>
      <c r="P117" s="201"/>
      <c r="Q117" s="201"/>
      <c r="R117" s="201"/>
      <c r="S117" s="201"/>
      <c r="T117" s="202"/>
      <c r="AT117" s="203" t="s">
        <v>136</v>
      </c>
      <c r="AU117" s="203" t="s">
        <v>76</v>
      </c>
      <c r="AV117" s="12" t="s">
        <v>82</v>
      </c>
      <c r="AW117" s="12" t="s">
        <v>31</v>
      </c>
      <c r="AX117" s="12" t="s">
        <v>72</v>
      </c>
      <c r="AY117" s="203" t="s">
        <v>127</v>
      </c>
    </row>
    <row r="118" spans="2:63" s="10" customFormat="1" ht="29.85" customHeight="1">
      <c r="B118" s="158"/>
      <c r="D118" s="169" t="s">
        <v>66</v>
      </c>
      <c r="E118" s="170" t="s">
        <v>520</v>
      </c>
      <c r="F118" s="170" t="s">
        <v>521</v>
      </c>
      <c r="I118" s="161"/>
      <c r="J118" s="171">
        <f>BK118</f>
        <v>0</v>
      </c>
      <c r="L118" s="158"/>
      <c r="M118" s="163"/>
      <c r="N118" s="164"/>
      <c r="O118" s="164"/>
      <c r="P118" s="165">
        <f>P119</f>
        <v>0</v>
      </c>
      <c r="Q118" s="164"/>
      <c r="R118" s="165">
        <f>R119</f>
        <v>0</v>
      </c>
      <c r="S118" s="164"/>
      <c r="T118" s="166">
        <f>T119</f>
        <v>0</v>
      </c>
      <c r="AR118" s="159" t="s">
        <v>72</v>
      </c>
      <c r="AT118" s="167" t="s">
        <v>66</v>
      </c>
      <c r="AU118" s="167" t="s">
        <v>72</v>
      </c>
      <c r="AY118" s="159" t="s">
        <v>127</v>
      </c>
      <c r="BK118" s="168">
        <f>BK119</f>
        <v>0</v>
      </c>
    </row>
    <row r="119" spans="2:65" s="1" customFormat="1" ht="31.5" customHeight="1">
      <c r="B119" s="172"/>
      <c r="C119" s="173" t="s">
        <v>186</v>
      </c>
      <c r="D119" s="173" t="s">
        <v>130</v>
      </c>
      <c r="E119" s="174" t="s">
        <v>523</v>
      </c>
      <c r="F119" s="175" t="s">
        <v>524</v>
      </c>
      <c r="G119" s="176" t="s">
        <v>148</v>
      </c>
      <c r="H119" s="177">
        <v>3.542</v>
      </c>
      <c r="I119" s="178"/>
      <c r="J119" s="179">
        <f>ROUND(I119*H119,2)</f>
        <v>0</v>
      </c>
      <c r="K119" s="175" t="s">
        <v>134</v>
      </c>
      <c r="L119" s="39"/>
      <c r="M119" s="180" t="s">
        <v>5</v>
      </c>
      <c r="N119" s="230" t="s">
        <v>38</v>
      </c>
      <c r="O119" s="231"/>
      <c r="P119" s="232">
        <f>O119*H119</f>
        <v>0</v>
      </c>
      <c r="Q119" s="232">
        <v>0</v>
      </c>
      <c r="R119" s="232">
        <f>Q119*H119</f>
        <v>0</v>
      </c>
      <c r="S119" s="232">
        <v>0</v>
      </c>
      <c r="T119" s="233">
        <f>S119*H119</f>
        <v>0</v>
      </c>
      <c r="AR119" s="23" t="s">
        <v>82</v>
      </c>
      <c r="AT119" s="23" t="s">
        <v>130</v>
      </c>
      <c r="AU119" s="23" t="s">
        <v>76</v>
      </c>
      <c r="AY119" s="23" t="s">
        <v>127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23" t="s">
        <v>72</v>
      </c>
      <c r="BK119" s="184">
        <f>ROUND(I119*H119,2)</f>
        <v>0</v>
      </c>
      <c r="BL119" s="23" t="s">
        <v>82</v>
      </c>
      <c r="BM119" s="23" t="s">
        <v>814</v>
      </c>
    </row>
    <row r="120" spans="2:12" s="1" customFormat="1" ht="6.95" customHeight="1">
      <c r="B120" s="54"/>
      <c r="C120" s="55"/>
      <c r="D120" s="55"/>
      <c r="E120" s="55"/>
      <c r="F120" s="55"/>
      <c r="G120" s="55"/>
      <c r="H120" s="55"/>
      <c r="I120" s="125"/>
      <c r="J120" s="55"/>
      <c r="K120" s="55"/>
      <c r="L120" s="39"/>
    </row>
  </sheetData>
  <autoFilter ref="C80:K119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8"/>
      <c r="C1" s="98"/>
      <c r="D1" s="99" t="s">
        <v>1</v>
      </c>
      <c r="E1" s="98"/>
      <c r="F1" s="100" t="s">
        <v>88</v>
      </c>
      <c r="G1" s="356" t="s">
        <v>89</v>
      </c>
      <c r="H1" s="356"/>
      <c r="I1" s="101"/>
      <c r="J1" s="100" t="s">
        <v>90</v>
      </c>
      <c r="K1" s="99" t="s">
        <v>91</v>
      </c>
      <c r="L1" s="100" t="s">
        <v>92</v>
      </c>
      <c r="M1" s="100"/>
      <c r="N1" s="100"/>
      <c r="O1" s="100"/>
      <c r="P1" s="100"/>
      <c r="Q1" s="100"/>
      <c r="R1" s="100"/>
      <c r="S1" s="100"/>
      <c r="T1" s="100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9" t="s">
        <v>8</v>
      </c>
      <c r="M2" s="350"/>
      <c r="N2" s="350"/>
      <c r="O2" s="350"/>
      <c r="P2" s="350"/>
      <c r="Q2" s="350"/>
      <c r="R2" s="350"/>
      <c r="S2" s="350"/>
      <c r="T2" s="350"/>
      <c r="U2" s="350"/>
      <c r="V2" s="350"/>
      <c r="AT2" s="23" t="s">
        <v>87</v>
      </c>
    </row>
    <row r="3" spans="2:46" ht="6.95" customHeight="1">
      <c r="B3" s="24"/>
      <c r="C3" s="25"/>
      <c r="D3" s="25"/>
      <c r="E3" s="25"/>
      <c r="F3" s="25"/>
      <c r="G3" s="25"/>
      <c r="H3" s="25"/>
      <c r="I3" s="102"/>
      <c r="J3" s="25"/>
      <c r="K3" s="26"/>
      <c r="AT3" s="23" t="s">
        <v>76</v>
      </c>
    </row>
    <row r="4" spans="2:46" ht="36.95" customHeight="1">
      <c r="B4" s="27"/>
      <c r="C4" s="28"/>
      <c r="D4" s="29" t="s">
        <v>93</v>
      </c>
      <c r="E4" s="28"/>
      <c r="F4" s="28"/>
      <c r="G4" s="28"/>
      <c r="H4" s="28"/>
      <c r="I4" s="103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3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03"/>
      <c r="J6" s="28"/>
      <c r="K6" s="30"/>
    </row>
    <row r="7" spans="2:11" ht="22.5" customHeight="1">
      <c r="B7" s="27"/>
      <c r="C7" s="28"/>
      <c r="D7" s="28"/>
      <c r="E7" s="357" t="str">
        <f>'Rekapitulace stavby'!K6</f>
        <v>Parkoviště u Komerční banky</v>
      </c>
      <c r="F7" s="358"/>
      <c r="G7" s="358"/>
      <c r="H7" s="358"/>
      <c r="I7" s="103"/>
      <c r="J7" s="28"/>
      <c r="K7" s="30"/>
    </row>
    <row r="8" spans="2:11" s="1" customFormat="1" ht="15">
      <c r="B8" s="39"/>
      <c r="C8" s="40"/>
      <c r="D8" s="36" t="s">
        <v>94</v>
      </c>
      <c r="E8" s="40"/>
      <c r="F8" s="40"/>
      <c r="G8" s="40"/>
      <c r="H8" s="40"/>
      <c r="I8" s="104"/>
      <c r="J8" s="40"/>
      <c r="K8" s="43"/>
    </row>
    <row r="9" spans="2:11" s="1" customFormat="1" ht="36.95" customHeight="1">
      <c r="B9" s="39"/>
      <c r="C9" s="40"/>
      <c r="D9" s="40"/>
      <c r="E9" s="359" t="s">
        <v>815</v>
      </c>
      <c r="F9" s="360"/>
      <c r="G9" s="360"/>
      <c r="H9" s="360"/>
      <c r="I9" s="104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04"/>
      <c r="J10" s="40"/>
      <c r="K10" s="43"/>
    </row>
    <row r="11" spans="2:11" s="1" customFormat="1" ht="14.45" customHeight="1">
      <c r="B11" s="39"/>
      <c r="C11" s="40"/>
      <c r="D11" s="36" t="s">
        <v>20</v>
      </c>
      <c r="E11" s="40"/>
      <c r="F11" s="34" t="s">
        <v>5</v>
      </c>
      <c r="G11" s="40"/>
      <c r="H11" s="40"/>
      <c r="I11" s="105" t="s">
        <v>21</v>
      </c>
      <c r="J11" s="34" t="s">
        <v>5</v>
      </c>
      <c r="K11" s="43"/>
    </row>
    <row r="12" spans="2:11" s="1" customFormat="1" ht="14.45" customHeight="1">
      <c r="B12" s="39"/>
      <c r="C12" s="40"/>
      <c r="D12" s="36" t="s">
        <v>22</v>
      </c>
      <c r="E12" s="40"/>
      <c r="F12" s="34" t="s">
        <v>23</v>
      </c>
      <c r="G12" s="40"/>
      <c r="H12" s="40"/>
      <c r="I12" s="105" t="s">
        <v>24</v>
      </c>
      <c r="J12" s="106">
        <f>'Rekapitulace stavby'!AN8</f>
        <v>42894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04"/>
      <c r="J13" s="40"/>
      <c r="K13" s="43"/>
    </row>
    <row r="14" spans="2:11" s="1" customFormat="1" ht="14.45" customHeight="1">
      <c r="B14" s="39"/>
      <c r="C14" s="40"/>
      <c r="D14" s="36" t="s">
        <v>25</v>
      </c>
      <c r="E14" s="40"/>
      <c r="F14" s="40"/>
      <c r="G14" s="40"/>
      <c r="H14" s="40"/>
      <c r="I14" s="105" t="s">
        <v>26</v>
      </c>
      <c r="J14" s="34" t="s">
        <v>5</v>
      </c>
      <c r="K14" s="43"/>
    </row>
    <row r="15" spans="2:11" s="1" customFormat="1" ht="18" customHeight="1">
      <c r="B15" s="39"/>
      <c r="C15" s="40"/>
      <c r="D15" s="40"/>
      <c r="E15" s="34" t="s">
        <v>27</v>
      </c>
      <c r="F15" s="40"/>
      <c r="G15" s="40"/>
      <c r="H15" s="40"/>
      <c r="I15" s="105" t="s">
        <v>28</v>
      </c>
      <c r="J15" s="34" t="s">
        <v>5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04"/>
      <c r="J16" s="40"/>
      <c r="K16" s="43"/>
    </row>
    <row r="17" spans="2:11" s="1" customFormat="1" ht="14.45" customHeight="1">
      <c r="B17" s="39"/>
      <c r="C17" s="40"/>
      <c r="D17" s="36" t="s">
        <v>29</v>
      </c>
      <c r="E17" s="40"/>
      <c r="F17" s="40"/>
      <c r="G17" s="40"/>
      <c r="H17" s="40"/>
      <c r="I17" s="105" t="s">
        <v>26</v>
      </c>
      <c r="J17" s="34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/>
      </c>
      <c r="F18" s="40"/>
      <c r="G18" s="40"/>
      <c r="H18" s="40"/>
      <c r="I18" s="105" t="s">
        <v>28</v>
      </c>
      <c r="J18" s="34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04"/>
      <c r="J19" s="40"/>
      <c r="K19" s="43"/>
    </row>
    <row r="20" spans="2:11" s="1" customFormat="1" ht="14.45" customHeight="1">
      <c r="B20" s="39"/>
      <c r="C20" s="40"/>
      <c r="D20" s="36" t="s">
        <v>30</v>
      </c>
      <c r="E20" s="40"/>
      <c r="F20" s="40"/>
      <c r="G20" s="40"/>
      <c r="H20" s="40"/>
      <c r="I20" s="105" t="s">
        <v>26</v>
      </c>
      <c r="J20" s="34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4" t="str">
        <f>IF('Rekapitulace stavby'!E17="","",'Rekapitulace stavby'!E17)</f>
        <v>Ing.Ondřej Bojko</v>
      </c>
      <c r="F21" s="40"/>
      <c r="G21" s="40"/>
      <c r="H21" s="40"/>
      <c r="I21" s="105" t="s">
        <v>28</v>
      </c>
      <c r="J21" s="34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04"/>
      <c r="J22" s="40"/>
      <c r="K22" s="43"/>
    </row>
    <row r="23" spans="2:11" s="1" customFormat="1" ht="14.45" customHeight="1">
      <c r="B23" s="39"/>
      <c r="C23" s="40"/>
      <c r="D23" s="36" t="s">
        <v>32</v>
      </c>
      <c r="E23" s="40"/>
      <c r="F23" s="40"/>
      <c r="G23" s="40"/>
      <c r="H23" s="40"/>
      <c r="I23" s="104"/>
      <c r="J23" s="40"/>
      <c r="K23" s="43"/>
    </row>
    <row r="24" spans="2:11" s="6" customFormat="1" ht="22.5" customHeight="1">
      <c r="B24" s="107"/>
      <c r="C24" s="108"/>
      <c r="D24" s="108"/>
      <c r="E24" s="323" t="s">
        <v>5</v>
      </c>
      <c r="F24" s="323"/>
      <c r="G24" s="323"/>
      <c r="H24" s="323"/>
      <c r="I24" s="109"/>
      <c r="J24" s="108"/>
      <c r="K24" s="110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04"/>
      <c r="J25" s="40"/>
      <c r="K25" s="43"/>
    </row>
    <row r="26" spans="2:11" s="1" customFormat="1" ht="6.95" customHeight="1">
      <c r="B26" s="39"/>
      <c r="C26" s="40"/>
      <c r="D26" s="66"/>
      <c r="E26" s="66"/>
      <c r="F26" s="66"/>
      <c r="G26" s="66"/>
      <c r="H26" s="66"/>
      <c r="I26" s="111"/>
      <c r="J26" s="66"/>
      <c r="K26" s="112"/>
    </row>
    <row r="27" spans="2:11" s="1" customFormat="1" ht="25.35" customHeight="1">
      <c r="B27" s="39"/>
      <c r="C27" s="40"/>
      <c r="D27" s="113" t="s">
        <v>33</v>
      </c>
      <c r="E27" s="40"/>
      <c r="F27" s="40"/>
      <c r="G27" s="40"/>
      <c r="H27" s="40"/>
      <c r="I27" s="104"/>
      <c r="J27" s="114">
        <f>ROUND(J77,2)</f>
        <v>0</v>
      </c>
      <c r="K27" s="43"/>
    </row>
    <row r="28" spans="2:11" s="1" customFormat="1" ht="6.95" customHeight="1">
      <c r="B28" s="39"/>
      <c r="C28" s="40"/>
      <c r="D28" s="66"/>
      <c r="E28" s="66"/>
      <c r="F28" s="66"/>
      <c r="G28" s="66"/>
      <c r="H28" s="66"/>
      <c r="I28" s="111"/>
      <c r="J28" s="66"/>
      <c r="K28" s="112"/>
    </row>
    <row r="29" spans="2:11" s="1" customFormat="1" ht="14.45" customHeight="1">
      <c r="B29" s="39"/>
      <c r="C29" s="40"/>
      <c r="D29" s="40"/>
      <c r="E29" s="40"/>
      <c r="F29" s="44" t="s">
        <v>35</v>
      </c>
      <c r="G29" s="40"/>
      <c r="H29" s="40"/>
      <c r="I29" s="115" t="s">
        <v>34</v>
      </c>
      <c r="J29" s="44" t="s">
        <v>36</v>
      </c>
      <c r="K29" s="43"/>
    </row>
    <row r="30" spans="2:11" s="1" customFormat="1" ht="14.45" customHeight="1">
      <c r="B30" s="39"/>
      <c r="C30" s="40"/>
      <c r="D30" s="47" t="s">
        <v>37</v>
      </c>
      <c r="E30" s="47" t="s">
        <v>38</v>
      </c>
      <c r="F30" s="116">
        <f>ROUND(SUM(BE77:BE79),2)</f>
        <v>0</v>
      </c>
      <c r="G30" s="40"/>
      <c r="H30" s="40"/>
      <c r="I30" s="117">
        <v>0.21</v>
      </c>
      <c r="J30" s="116">
        <f>ROUND(ROUND((SUM(BE77:BE79)),2)*I30,2)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39</v>
      </c>
      <c r="F31" s="116">
        <f>ROUND(SUM(BF77:BF79),2)</f>
        <v>0</v>
      </c>
      <c r="G31" s="40"/>
      <c r="H31" s="40"/>
      <c r="I31" s="117">
        <v>0.15</v>
      </c>
      <c r="J31" s="116">
        <f>ROUND(ROUND((SUM(BF77:BF79)),2)*I31,2)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40</v>
      </c>
      <c r="F32" s="116">
        <f>ROUND(SUM(BG77:BG79),2)</f>
        <v>0</v>
      </c>
      <c r="G32" s="40"/>
      <c r="H32" s="40"/>
      <c r="I32" s="117">
        <v>0.21</v>
      </c>
      <c r="J32" s="116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41</v>
      </c>
      <c r="F33" s="116">
        <f>ROUND(SUM(BH77:BH79),2)</f>
        <v>0</v>
      </c>
      <c r="G33" s="40"/>
      <c r="H33" s="40"/>
      <c r="I33" s="117">
        <v>0.15</v>
      </c>
      <c r="J33" s="116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42</v>
      </c>
      <c r="F34" s="116">
        <f>ROUND(SUM(BI77:BI79),2)</f>
        <v>0</v>
      </c>
      <c r="G34" s="40"/>
      <c r="H34" s="40"/>
      <c r="I34" s="117">
        <v>0</v>
      </c>
      <c r="J34" s="116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04"/>
      <c r="J35" s="40"/>
      <c r="K35" s="43"/>
    </row>
    <row r="36" spans="2:11" s="1" customFormat="1" ht="25.35" customHeight="1">
      <c r="B36" s="39"/>
      <c r="C36" s="118"/>
      <c r="D36" s="119" t="s">
        <v>43</v>
      </c>
      <c r="E36" s="69"/>
      <c r="F36" s="69"/>
      <c r="G36" s="120" t="s">
        <v>44</v>
      </c>
      <c r="H36" s="121" t="s">
        <v>45</v>
      </c>
      <c r="I36" s="122"/>
      <c r="J36" s="123">
        <f>SUM(J27:J34)</f>
        <v>0</v>
      </c>
      <c r="K36" s="124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25"/>
      <c r="J37" s="55"/>
      <c r="K37" s="56"/>
    </row>
    <row r="41" spans="2:11" s="1" customFormat="1" ht="6.95" customHeight="1">
      <c r="B41" s="57"/>
      <c r="C41" s="58"/>
      <c r="D41" s="58"/>
      <c r="E41" s="58"/>
      <c r="F41" s="58"/>
      <c r="G41" s="58"/>
      <c r="H41" s="58"/>
      <c r="I41" s="126"/>
      <c r="J41" s="58"/>
      <c r="K41" s="127"/>
    </row>
    <row r="42" spans="2:11" s="1" customFormat="1" ht="36.95" customHeight="1">
      <c r="B42" s="39"/>
      <c r="C42" s="29" t="s">
        <v>96</v>
      </c>
      <c r="D42" s="40"/>
      <c r="E42" s="40"/>
      <c r="F42" s="40"/>
      <c r="G42" s="40"/>
      <c r="H42" s="40"/>
      <c r="I42" s="104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04"/>
      <c r="J43" s="40"/>
      <c r="K43" s="43"/>
    </row>
    <row r="44" spans="2:11" s="1" customFormat="1" ht="14.45" customHeight="1">
      <c r="B44" s="39"/>
      <c r="C44" s="36" t="s">
        <v>18</v>
      </c>
      <c r="D44" s="40"/>
      <c r="E44" s="40"/>
      <c r="F44" s="40"/>
      <c r="G44" s="40"/>
      <c r="H44" s="40"/>
      <c r="I44" s="104"/>
      <c r="J44" s="40"/>
      <c r="K44" s="43"/>
    </row>
    <row r="45" spans="2:11" s="1" customFormat="1" ht="22.5" customHeight="1">
      <c r="B45" s="39"/>
      <c r="C45" s="40"/>
      <c r="D45" s="40"/>
      <c r="E45" s="357" t="str">
        <f>E7</f>
        <v>Parkoviště u Komerční banky</v>
      </c>
      <c r="F45" s="358"/>
      <c r="G45" s="358"/>
      <c r="H45" s="358"/>
      <c r="I45" s="104"/>
      <c r="J45" s="40"/>
      <c r="K45" s="43"/>
    </row>
    <row r="46" spans="2:11" s="1" customFormat="1" ht="14.45" customHeight="1">
      <c r="B46" s="39"/>
      <c r="C46" s="36" t="s">
        <v>94</v>
      </c>
      <c r="D46" s="40"/>
      <c r="E46" s="40"/>
      <c r="F46" s="40"/>
      <c r="G46" s="40"/>
      <c r="H46" s="40"/>
      <c r="I46" s="104"/>
      <c r="J46" s="40"/>
      <c r="K46" s="43"/>
    </row>
    <row r="47" spans="2:11" s="1" customFormat="1" ht="23.25" customHeight="1">
      <c r="B47" s="39"/>
      <c r="C47" s="40"/>
      <c r="D47" s="40"/>
      <c r="E47" s="359" t="str">
        <f>E9</f>
        <v>5 - SO 801 Vegetační úpravy</v>
      </c>
      <c r="F47" s="360"/>
      <c r="G47" s="360"/>
      <c r="H47" s="360"/>
      <c r="I47" s="104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04"/>
      <c r="J48" s="40"/>
      <c r="K48" s="43"/>
    </row>
    <row r="49" spans="2:11" s="1" customFormat="1" ht="18" customHeight="1">
      <c r="B49" s="39"/>
      <c r="C49" s="36" t="s">
        <v>22</v>
      </c>
      <c r="D49" s="40"/>
      <c r="E49" s="40"/>
      <c r="F49" s="34" t="str">
        <f>F12</f>
        <v xml:space="preserve"> </v>
      </c>
      <c r="G49" s="40"/>
      <c r="H49" s="40"/>
      <c r="I49" s="105" t="s">
        <v>24</v>
      </c>
      <c r="J49" s="106">
        <f>IF(J12="","",J12)</f>
        <v>42894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04"/>
      <c r="J50" s="40"/>
      <c r="K50" s="43"/>
    </row>
    <row r="51" spans="2:11" s="1" customFormat="1" ht="15">
      <c r="B51" s="39"/>
      <c r="C51" s="36" t="s">
        <v>25</v>
      </c>
      <c r="D51" s="40"/>
      <c r="E51" s="40"/>
      <c r="F51" s="34" t="str">
        <f>E15</f>
        <v>Město Kopřivnice</v>
      </c>
      <c r="G51" s="40"/>
      <c r="H51" s="40"/>
      <c r="I51" s="105" t="s">
        <v>30</v>
      </c>
      <c r="J51" s="34" t="str">
        <f>E21</f>
        <v>Ing.Ondřej Bojko</v>
      </c>
      <c r="K51" s="43"/>
    </row>
    <row r="52" spans="2:11" s="1" customFormat="1" ht="14.45" customHeight="1">
      <c r="B52" s="39"/>
      <c r="C52" s="36" t="s">
        <v>29</v>
      </c>
      <c r="D52" s="40"/>
      <c r="E52" s="40"/>
      <c r="F52" s="34" t="str">
        <f>IF(E18="","",E18)</f>
        <v/>
      </c>
      <c r="G52" s="40"/>
      <c r="H52" s="40"/>
      <c r="I52" s="104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04"/>
      <c r="J53" s="40"/>
      <c r="K53" s="43"/>
    </row>
    <row r="54" spans="2:11" s="1" customFormat="1" ht="29.25" customHeight="1">
      <c r="B54" s="39"/>
      <c r="C54" s="128" t="s">
        <v>97</v>
      </c>
      <c r="D54" s="118"/>
      <c r="E54" s="118"/>
      <c r="F54" s="118"/>
      <c r="G54" s="118"/>
      <c r="H54" s="118"/>
      <c r="I54" s="129"/>
      <c r="J54" s="130" t="s">
        <v>98</v>
      </c>
      <c r="K54" s="131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04"/>
      <c r="J55" s="40"/>
      <c r="K55" s="43"/>
    </row>
    <row r="56" spans="2:47" s="1" customFormat="1" ht="29.25" customHeight="1">
      <c r="B56" s="39"/>
      <c r="C56" s="132" t="s">
        <v>99</v>
      </c>
      <c r="D56" s="40"/>
      <c r="E56" s="40"/>
      <c r="F56" s="40"/>
      <c r="G56" s="40"/>
      <c r="H56" s="40"/>
      <c r="I56" s="104"/>
      <c r="J56" s="114">
        <f>J77</f>
        <v>0</v>
      </c>
      <c r="K56" s="43"/>
      <c r="AU56" s="23" t="s">
        <v>100</v>
      </c>
    </row>
    <row r="57" spans="2:11" s="7" customFormat="1" ht="24.95" customHeight="1">
      <c r="B57" s="133"/>
      <c r="C57" s="134"/>
      <c r="D57" s="135" t="s">
        <v>816</v>
      </c>
      <c r="E57" s="136"/>
      <c r="F57" s="136"/>
      <c r="G57" s="136"/>
      <c r="H57" s="136"/>
      <c r="I57" s="137"/>
      <c r="J57" s="138">
        <f>J78</f>
        <v>0</v>
      </c>
      <c r="K57" s="139"/>
    </row>
    <row r="58" spans="2:11" s="1" customFormat="1" ht="21.75" customHeight="1">
      <c r="B58" s="39"/>
      <c r="C58" s="40"/>
      <c r="D58" s="40"/>
      <c r="E58" s="40"/>
      <c r="F58" s="40"/>
      <c r="G58" s="40"/>
      <c r="H58" s="40"/>
      <c r="I58" s="104"/>
      <c r="J58" s="40"/>
      <c r="K58" s="43"/>
    </row>
    <row r="59" spans="2:11" s="1" customFormat="1" ht="6.95" customHeight="1">
      <c r="B59" s="54"/>
      <c r="C59" s="55"/>
      <c r="D59" s="55"/>
      <c r="E59" s="55"/>
      <c r="F59" s="55"/>
      <c r="G59" s="55"/>
      <c r="H59" s="55"/>
      <c r="I59" s="125"/>
      <c r="J59" s="55"/>
      <c r="K59" s="56"/>
    </row>
    <row r="63" spans="2:12" s="1" customFormat="1" ht="6.95" customHeight="1">
      <c r="B63" s="57"/>
      <c r="C63" s="58"/>
      <c r="D63" s="58"/>
      <c r="E63" s="58"/>
      <c r="F63" s="58"/>
      <c r="G63" s="58"/>
      <c r="H63" s="58"/>
      <c r="I63" s="126"/>
      <c r="J63" s="58"/>
      <c r="K63" s="58"/>
      <c r="L63" s="39"/>
    </row>
    <row r="64" spans="2:12" s="1" customFormat="1" ht="36.95" customHeight="1">
      <c r="B64" s="39"/>
      <c r="C64" s="59" t="s">
        <v>111</v>
      </c>
      <c r="L64" s="39"/>
    </row>
    <row r="65" spans="2:12" s="1" customFormat="1" ht="6.95" customHeight="1">
      <c r="B65" s="39"/>
      <c r="L65" s="39"/>
    </row>
    <row r="66" spans="2:12" s="1" customFormat="1" ht="14.45" customHeight="1">
      <c r="B66" s="39"/>
      <c r="C66" s="61" t="s">
        <v>18</v>
      </c>
      <c r="L66" s="39"/>
    </row>
    <row r="67" spans="2:12" s="1" customFormat="1" ht="22.5" customHeight="1">
      <c r="B67" s="39"/>
      <c r="E67" s="353" t="str">
        <f>E7</f>
        <v>Parkoviště u Komerční banky</v>
      </c>
      <c r="F67" s="354"/>
      <c r="G67" s="354"/>
      <c r="H67" s="354"/>
      <c r="L67" s="39"/>
    </row>
    <row r="68" spans="2:12" s="1" customFormat="1" ht="14.45" customHeight="1">
      <c r="B68" s="39"/>
      <c r="C68" s="61" t="s">
        <v>94</v>
      </c>
      <c r="L68" s="39"/>
    </row>
    <row r="69" spans="2:12" s="1" customFormat="1" ht="23.25" customHeight="1">
      <c r="B69" s="39"/>
      <c r="E69" s="334" t="str">
        <f>E9</f>
        <v>5 - SO 801 Vegetační úpravy</v>
      </c>
      <c r="F69" s="355"/>
      <c r="G69" s="355"/>
      <c r="H69" s="355"/>
      <c r="L69" s="39"/>
    </row>
    <row r="70" spans="2:12" s="1" customFormat="1" ht="6.95" customHeight="1">
      <c r="B70" s="39"/>
      <c r="L70" s="39"/>
    </row>
    <row r="71" spans="2:12" s="1" customFormat="1" ht="18" customHeight="1">
      <c r="B71" s="39"/>
      <c r="C71" s="61" t="s">
        <v>22</v>
      </c>
      <c r="F71" s="147" t="str">
        <f>F12</f>
        <v xml:space="preserve"> </v>
      </c>
      <c r="I71" s="148" t="s">
        <v>24</v>
      </c>
      <c r="J71" s="65">
        <f>IF(J12="","",J12)</f>
        <v>42894</v>
      </c>
      <c r="L71" s="39"/>
    </row>
    <row r="72" spans="2:12" s="1" customFormat="1" ht="6.95" customHeight="1">
      <c r="B72" s="39"/>
      <c r="L72" s="39"/>
    </row>
    <row r="73" spans="2:12" s="1" customFormat="1" ht="15">
      <c r="B73" s="39"/>
      <c r="C73" s="61" t="s">
        <v>25</v>
      </c>
      <c r="F73" s="147" t="str">
        <f>E15</f>
        <v>Město Kopřivnice</v>
      </c>
      <c r="I73" s="148" t="s">
        <v>30</v>
      </c>
      <c r="J73" s="147" t="str">
        <f>E21</f>
        <v>Ing.Ondřej Bojko</v>
      </c>
      <c r="L73" s="39"/>
    </row>
    <row r="74" spans="2:12" s="1" customFormat="1" ht="14.45" customHeight="1">
      <c r="B74" s="39"/>
      <c r="C74" s="61" t="s">
        <v>29</v>
      </c>
      <c r="F74" s="147" t="str">
        <f>IF(E18="","",E18)</f>
        <v/>
      </c>
      <c r="L74" s="39"/>
    </row>
    <row r="75" spans="2:12" s="1" customFormat="1" ht="10.35" customHeight="1">
      <c r="B75" s="39"/>
      <c r="L75" s="39"/>
    </row>
    <row r="76" spans="2:20" s="9" customFormat="1" ht="29.25" customHeight="1">
      <c r="B76" s="149"/>
      <c r="C76" s="150" t="s">
        <v>112</v>
      </c>
      <c r="D76" s="151" t="s">
        <v>52</v>
      </c>
      <c r="E76" s="151" t="s">
        <v>48</v>
      </c>
      <c r="F76" s="151" t="s">
        <v>113</v>
      </c>
      <c r="G76" s="151" t="s">
        <v>114</v>
      </c>
      <c r="H76" s="151" t="s">
        <v>115</v>
      </c>
      <c r="I76" s="152" t="s">
        <v>116</v>
      </c>
      <c r="J76" s="151" t="s">
        <v>98</v>
      </c>
      <c r="K76" s="153" t="s">
        <v>117</v>
      </c>
      <c r="L76" s="149"/>
      <c r="M76" s="71" t="s">
        <v>118</v>
      </c>
      <c r="N76" s="72" t="s">
        <v>37</v>
      </c>
      <c r="O76" s="72" t="s">
        <v>119</v>
      </c>
      <c r="P76" s="72" t="s">
        <v>120</v>
      </c>
      <c r="Q76" s="72" t="s">
        <v>121</v>
      </c>
      <c r="R76" s="72" t="s">
        <v>122</v>
      </c>
      <c r="S76" s="72" t="s">
        <v>123</v>
      </c>
      <c r="T76" s="73" t="s">
        <v>124</v>
      </c>
    </row>
    <row r="77" spans="2:63" s="1" customFormat="1" ht="29.25" customHeight="1">
      <c r="B77" s="39"/>
      <c r="C77" s="75" t="s">
        <v>99</v>
      </c>
      <c r="J77" s="154">
        <f>BK77</f>
        <v>0</v>
      </c>
      <c r="L77" s="39"/>
      <c r="M77" s="74"/>
      <c r="N77" s="66"/>
      <c r="O77" s="66"/>
      <c r="P77" s="155">
        <f>P78</f>
        <v>0</v>
      </c>
      <c r="Q77" s="66"/>
      <c r="R77" s="155">
        <f>R78</f>
        <v>0</v>
      </c>
      <c r="S77" s="66"/>
      <c r="T77" s="156">
        <f>T78</f>
        <v>0</v>
      </c>
      <c r="AT77" s="23" t="s">
        <v>66</v>
      </c>
      <c r="AU77" s="23" t="s">
        <v>100</v>
      </c>
      <c r="BK77" s="157">
        <f>BK78</f>
        <v>0</v>
      </c>
    </row>
    <row r="78" spans="2:63" s="10" customFormat="1" ht="37.35" customHeight="1">
      <c r="B78" s="158"/>
      <c r="D78" s="169" t="s">
        <v>66</v>
      </c>
      <c r="E78" s="235" t="s">
        <v>125</v>
      </c>
      <c r="F78" s="235" t="s">
        <v>125</v>
      </c>
      <c r="I78" s="161"/>
      <c r="J78" s="236">
        <f>BK78</f>
        <v>0</v>
      </c>
      <c r="L78" s="158"/>
      <c r="M78" s="163"/>
      <c r="N78" s="164"/>
      <c r="O78" s="164"/>
      <c r="P78" s="165">
        <f>P79</f>
        <v>0</v>
      </c>
      <c r="Q78" s="164"/>
      <c r="R78" s="165">
        <f>R79</f>
        <v>0</v>
      </c>
      <c r="S78" s="164"/>
      <c r="T78" s="166">
        <f>T79</f>
        <v>0</v>
      </c>
      <c r="AR78" s="159" t="s">
        <v>72</v>
      </c>
      <c r="AT78" s="167" t="s">
        <v>66</v>
      </c>
      <c r="AU78" s="167" t="s">
        <v>67</v>
      </c>
      <c r="AY78" s="159" t="s">
        <v>127</v>
      </c>
      <c r="BK78" s="168">
        <f>BK79</f>
        <v>0</v>
      </c>
    </row>
    <row r="79" spans="2:65" s="1" customFormat="1" ht="22.5" customHeight="1">
      <c r="B79" s="172"/>
      <c r="C79" s="173" t="s">
        <v>72</v>
      </c>
      <c r="D79" s="173" t="s">
        <v>130</v>
      </c>
      <c r="E79" s="174" t="s">
        <v>72</v>
      </c>
      <c r="F79" s="175" t="s">
        <v>86</v>
      </c>
      <c r="G79" s="176" t="s">
        <v>387</v>
      </c>
      <c r="H79" s="177">
        <v>1</v>
      </c>
      <c r="I79" s="178"/>
      <c r="J79" s="179">
        <f>ROUND(I79*H79,2)</f>
        <v>0</v>
      </c>
      <c r="K79" s="175" t="s">
        <v>5</v>
      </c>
      <c r="L79" s="39"/>
      <c r="M79" s="180" t="s">
        <v>5</v>
      </c>
      <c r="N79" s="230" t="s">
        <v>38</v>
      </c>
      <c r="O79" s="231"/>
      <c r="P79" s="232">
        <f>O79*H79</f>
        <v>0</v>
      </c>
      <c r="Q79" s="232">
        <v>0</v>
      </c>
      <c r="R79" s="232">
        <f>Q79*H79</f>
        <v>0</v>
      </c>
      <c r="S79" s="232">
        <v>0</v>
      </c>
      <c r="T79" s="233">
        <f>S79*H79</f>
        <v>0</v>
      </c>
      <c r="AR79" s="23" t="s">
        <v>82</v>
      </c>
      <c r="AT79" s="23" t="s">
        <v>130</v>
      </c>
      <c r="AU79" s="23" t="s">
        <v>72</v>
      </c>
      <c r="AY79" s="23" t="s">
        <v>127</v>
      </c>
      <c r="BE79" s="184">
        <f>IF(N79="základní",J79,0)</f>
        <v>0</v>
      </c>
      <c r="BF79" s="184">
        <f>IF(N79="snížená",J79,0)</f>
        <v>0</v>
      </c>
      <c r="BG79" s="184">
        <f>IF(N79="zákl. přenesená",J79,0)</f>
        <v>0</v>
      </c>
      <c r="BH79" s="184">
        <f>IF(N79="sníž. přenesená",J79,0)</f>
        <v>0</v>
      </c>
      <c r="BI79" s="184">
        <f>IF(N79="nulová",J79,0)</f>
        <v>0</v>
      </c>
      <c r="BJ79" s="23" t="s">
        <v>72</v>
      </c>
      <c r="BK79" s="184">
        <f>ROUND(I79*H79,2)</f>
        <v>0</v>
      </c>
      <c r="BL79" s="23" t="s">
        <v>82</v>
      </c>
      <c r="BM79" s="23" t="s">
        <v>817</v>
      </c>
    </row>
    <row r="80" spans="2:12" s="1" customFormat="1" ht="6.95" customHeight="1">
      <c r="B80" s="54"/>
      <c r="C80" s="55"/>
      <c r="D80" s="55"/>
      <c r="E80" s="55"/>
      <c r="F80" s="55"/>
      <c r="G80" s="55"/>
      <c r="H80" s="55"/>
      <c r="I80" s="125"/>
      <c r="J80" s="55"/>
      <c r="K80" s="55"/>
      <c r="L80" s="39"/>
    </row>
  </sheetData>
  <autoFilter ref="C76:K79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7" customWidth="1"/>
    <col min="2" max="2" width="1.66796875" style="237" customWidth="1"/>
    <col min="3" max="4" width="5" style="237" customWidth="1"/>
    <col min="5" max="5" width="11.66015625" style="237" customWidth="1"/>
    <col min="6" max="6" width="9.16015625" style="237" customWidth="1"/>
    <col min="7" max="7" width="5" style="237" customWidth="1"/>
    <col min="8" max="8" width="77.83203125" style="237" customWidth="1"/>
    <col min="9" max="10" width="20" style="237" customWidth="1"/>
    <col min="11" max="11" width="1.66796875" style="237" customWidth="1"/>
  </cols>
  <sheetData>
    <row r="1" ht="37.5" customHeight="1"/>
    <row r="2" spans="2:1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pans="2:11" s="14" customFormat="1" ht="45" customHeight="1">
      <c r="B3" s="241"/>
      <c r="C3" s="361" t="s">
        <v>818</v>
      </c>
      <c r="D3" s="361"/>
      <c r="E3" s="361"/>
      <c r="F3" s="361"/>
      <c r="G3" s="361"/>
      <c r="H3" s="361"/>
      <c r="I3" s="361"/>
      <c r="J3" s="361"/>
      <c r="K3" s="242"/>
    </row>
    <row r="4" spans="2:11" ht="25.5" customHeight="1">
      <c r="B4" s="243"/>
      <c r="C4" s="368" t="s">
        <v>819</v>
      </c>
      <c r="D4" s="368"/>
      <c r="E4" s="368"/>
      <c r="F4" s="368"/>
      <c r="G4" s="368"/>
      <c r="H4" s="368"/>
      <c r="I4" s="368"/>
      <c r="J4" s="368"/>
      <c r="K4" s="244"/>
    </row>
    <row r="5" spans="2:11" ht="5.25" customHeight="1">
      <c r="B5" s="243"/>
      <c r="C5" s="245"/>
      <c r="D5" s="245"/>
      <c r="E5" s="245"/>
      <c r="F5" s="245"/>
      <c r="G5" s="245"/>
      <c r="H5" s="245"/>
      <c r="I5" s="245"/>
      <c r="J5" s="245"/>
      <c r="K5" s="244"/>
    </row>
    <row r="6" spans="2:11" ht="15" customHeight="1">
      <c r="B6" s="243"/>
      <c r="C6" s="364" t="s">
        <v>820</v>
      </c>
      <c r="D6" s="364"/>
      <c r="E6" s="364"/>
      <c r="F6" s="364"/>
      <c r="G6" s="364"/>
      <c r="H6" s="364"/>
      <c r="I6" s="364"/>
      <c r="J6" s="364"/>
      <c r="K6" s="244"/>
    </row>
    <row r="7" spans="2:11" ht="15" customHeight="1">
      <c r="B7" s="247"/>
      <c r="C7" s="364" t="s">
        <v>821</v>
      </c>
      <c r="D7" s="364"/>
      <c r="E7" s="364"/>
      <c r="F7" s="364"/>
      <c r="G7" s="364"/>
      <c r="H7" s="364"/>
      <c r="I7" s="364"/>
      <c r="J7" s="364"/>
      <c r="K7" s="244"/>
    </row>
    <row r="8" spans="2:1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ht="15" customHeight="1">
      <c r="B9" s="247"/>
      <c r="C9" s="364" t="s">
        <v>822</v>
      </c>
      <c r="D9" s="364"/>
      <c r="E9" s="364"/>
      <c r="F9" s="364"/>
      <c r="G9" s="364"/>
      <c r="H9" s="364"/>
      <c r="I9" s="364"/>
      <c r="J9" s="364"/>
      <c r="K9" s="244"/>
    </row>
    <row r="10" spans="2:11" ht="15" customHeight="1">
      <c r="B10" s="247"/>
      <c r="C10" s="246"/>
      <c r="D10" s="364" t="s">
        <v>823</v>
      </c>
      <c r="E10" s="364"/>
      <c r="F10" s="364"/>
      <c r="G10" s="364"/>
      <c r="H10" s="364"/>
      <c r="I10" s="364"/>
      <c r="J10" s="364"/>
      <c r="K10" s="244"/>
    </row>
    <row r="11" spans="2:11" ht="15" customHeight="1">
      <c r="B11" s="247"/>
      <c r="C11" s="248"/>
      <c r="D11" s="364" t="s">
        <v>824</v>
      </c>
      <c r="E11" s="364"/>
      <c r="F11" s="364"/>
      <c r="G11" s="364"/>
      <c r="H11" s="364"/>
      <c r="I11" s="364"/>
      <c r="J11" s="364"/>
      <c r="K11" s="244"/>
    </row>
    <row r="12" spans="2:11" ht="12.75" customHeight="1">
      <c r="B12" s="247"/>
      <c r="C12" s="248"/>
      <c r="D12" s="248"/>
      <c r="E12" s="248"/>
      <c r="F12" s="248"/>
      <c r="G12" s="248"/>
      <c r="H12" s="248"/>
      <c r="I12" s="248"/>
      <c r="J12" s="248"/>
      <c r="K12" s="244"/>
    </row>
    <row r="13" spans="2:11" ht="15" customHeight="1">
      <c r="B13" s="247"/>
      <c r="C13" s="248"/>
      <c r="D13" s="364" t="s">
        <v>825</v>
      </c>
      <c r="E13" s="364"/>
      <c r="F13" s="364"/>
      <c r="G13" s="364"/>
      <c r="H13" s="364"/>
      <c r="I13" s="364"/>
      <c r="J13" s="364"/>
      <c r="K13" s="244"/>
    </row>
    <row r="14" spans="2:11" ht="15" customHeight="1">
      <c r="B14" s="247"/>
      <c r="C14" s="248"/>
      <c r="D14" s="364" t="s">
        <v>826</v>
      </c>
      <c r="E14" s="364"/>
      <c r="F14" s="364"/>
      <c r="G14" s="364"/>
      <c r="H14" s="364"/>
      <c r="I14" s="364"/>
      <c r="J14" s="364"/>
      <c r="K14" s="244"/>
    </row>
    <row r="15" spans="2:11" ht="15" customHeight="1">
      <c r="B15" s="247"/>
      <c r="C15" s="248"/>
      <c r="D15" s="364" t="s">
        <v>827</v>
      </c>
      <c r="E15" s="364"/>
      <c r="F15" s="364"/>
      <c r="G15" s="364"/>
      <c r="H15" s="364"/>
      <c r="I15" s="364"/>
      <c r="J15" s="364"/>
      <c r="K15" s="244"/>
    </row>
    <row r="16" spans="2:11" ht="15" customHeight="1">
      <c r="B16" s="247"/>
      <c r="C16" s="248"/>
      <c r="D16" s="248"/>
      <c r="E16" s="249" t="s">
        <v>74</v>
      </c>
      <c r="F16" s="364" t="s">
        <v>828</v>
      </c>
      <c r="G16" s="364"/>
      <c r="H16" s="364"/>
      <c r="I16" s="364"/>
      <c r="J16" s="364"/>
      <c r="K16" s="244"/>
    </row>
    <row r="17" spans="2:11" ht="15" customHeight="1">
      <c r="B17" s="247"/>
      <c r="C17" s="248"/>
      <c r="D17" s="248"/>
      <c r="E17" s="249" t="s">
        <v>829</v>
      </c>
      <c r="F17" s="364" t="s">
        <v>830</v>
      </c>
      <c r="G17" s="364"/>
      <c r="H17" s="364"/>
      <c r="I17" s="364"/>
      <c r="J17" s="364"/>
      <c r="K17" s="244"/>
    </row>
    <row r="18" spans="2:11" ht="15" customHeight="1">
      <c r="B18" s="247"/>
      <c r="C18" s="248"/>
      <c r="D18" s="248"/>
      <c r="E18" s="249" t="s">
        <v>831</v>
      </c>
      <c r="F18" s="364" t="s">
        <v>832</v>
      </c>
      <c r="G18" s="364"/>
      <c r="H18" s="364"/>
      <c r="I18" s="364"/>
      <c r="J18" s="364"/>
      <c r="K18" s="244"/>
    </row>
    <row r="19" spans="2:11" ht="15" customHeight="1">
      <c r="B19" s="247"/>
      <c r="C19" s="248"/>
      <c r="D19" s="248"/>
      <c r="E19" s="249" t="s">
        <v>833</v>
      </c>
      <c r="F19" s="364" t="s">
        <v>834</v>
      </c>
      <c r="G19" s="364"/>
      <c r="H19" s="364"/>
      <c r="I19" s="364"/>
      <c r="J19" s="364"/>
      <c r="K19" s="244"/>
    </row>
    <row r="20" spans="2:11" ht="15" customHeight="1">
      <c r="B20" s="247"/>
      <c r="C20" s="248"/>
      <c r="D20" s="248"/>
      <c r="E20" s="249" t="s">
        <v>835</v>
      </c>
      <c r="F20" s="364" t="s">
        <v>836</v>
      </c>
      <c r="G20" s="364"/>
      <c r="H20" s="364"/>
      <c r="I20" s="364"/>
      <c r="J20" s="364"/>
      <c r="K20" s="244"/>
    </row>
    <row r="21" spans="2:11" ht="15" customHeight="1">
      <c r="B21" s="247"/>
      <c r="C21" s="248"/>
      <c r="D21" s="248"/>
      <c r="E21" s="249" t="s">
        <v>837</v>
      </c>
      <c r="F21" s="364" t="s">
        <v>838</v>
      </c>
      <c r="G21" s="364"/>
      <c r="H21" s="364"/>
      <c r="I21" s="364"/>
      <c r="J21" s="364"/>
      <c r="K21" s="244"/>
    </row>
    <row r="22" spans="2:11" ht="12.75" customHeight="1">
      <c r="B22" s="247"/>
      <c r="C22" s="248"/>
      <c r="D22" s="248"/>
      <c r="E22" s="248"/>
      <c r="F22" s="248"/>
      <c r="G22" s="248"/>
      <c r="H22" s="248"/>
      <c r="I22" s="248"/>
      <c r="J22" s="248"/>
      <c r="K22" s="244"/>
    </row>
    <row r="23" spans="2:11" ht="15" customHeight="1">
      <c r="B23" s="247"/>
      <c r="C23" s="364" t="s">
        <v>839</v>
      </c>
      <c r="D23" s="364"/>
      <c r="E23" s="364"/>
      <c r="F23" s="364"/>
      <c r="G23" s="364"/>
      <c r="H23" s="364"/>
      <c r="I23" s="364"/>
      <c r="J23" s="364"/>
      <c r="K23" s="244"/>
    </row>
    <row r="24" spans="2:11" ht="15" customHeight="1">
      <c r="B24" s="247"/>
      <c r="C24" s="364" t="s">
        <v>840</v>
      </c>
      <c r="D24" s="364"/>
      <c r="E24" s="364"/>
      <c r="F24" s="364"/>
      <c r="G24" s="364"/>
      <c r="H24" s="364"/>
      <c r="I24" s="364"/>
      <c r="J24" s="364"/>
      <c r="K24" s="244"/>
    </row>
    <row r="25" spans="2:11" ht="15" customHeight="1">
      <c r="B25" s="247"/>
      <c r="C25" s="246"/>
      <c r="D25" s="364" t="s">
        <v>841</v>
      </c>
      <c r="E25" s="364"/>
      <c r="F25" s="364"/>
      <c r="G25" s="364"/>
      <c r="H25" s="364"/>
      <c r="I25" s="364"/>
      <c r="J25" s="364"/>
      <c r="K25" s="244"/>
    </row>
    <row r="26" spans="2:11" ht="15" customHeight="1">
      <c r="B26" s="247"/>
      <c r="C26" s="248"/>
      <c r="D26" s="364" t="s">
        <v>842</v>
      </c>
      <c r="E26" s="364"/>
      <c r="F26" s="364"/>
      <c r="G26" s="364"/>
      <c r="H26" s="364"/>
      <c r="I26" s="364"/>
      <c r="J26" s="364"/>
      <c r="K26" s="244"/>
    </row>
    <row r="27" spans="2:11" ht="12.75" customHeight="1">
      <c r="B27" s="247"/>
      <c r="C27" s="248"/>
      <c r="D27" s="248"/>
      <c r="E27" s="248"/>
      <c r="F27" s="248"/>
      <c r="G27" s="248"/>
      <c r="H27" s="248"/>
      <c r="I27" s="248"/>
      <c r="J27" s="248"/>
      <c r="K27" s="244"/>
    </row>
    <row r="28" spans="2:11" ht="15" customHeight="1">
      <c r="B28" s="247"/>
      <c r="C28" s="248"/>
      <c r="D28" s="364" t="s">
        <v>843</v>
      </c>
      <c r="E28" s="364"/>
      <c r="F28" s="364"/>
      <c r="G28" s="364"/>
      <c r="H28" s="364"/>
      <c r="I28" s="364"/>
      <c r="J28" s="364"/>
      <c r="K28" s="244"/>
    </row>
    <row r="29" spans="2:11" ht="15" customHeight="1">
      <c r="B29" s="247"/>
      <c r="C29" s="248"/>
      <c r="D29" s="364" t="s">
        <v>844</v>
      </c>
      <c r="E29" s="364"/>
      <c r="F29" s="364"/>
      <c r="G29" s="364"/>
      <c r="H29" s="364"/>
      <c r="I29" s="364"/>
      <c r="J29" s="364"/>
      <c r="K29" s="244"/>
    </row>
    <row r="30" spans="2:11" ht="12.75" customHeight="1">
      <c r="B30" s="247"/>
      <c r="C30" s="248"/>
      <c r="D30" s="248"/>
      <c r="E30" s="248"/>
      <c r="F30" s="248"/>
      <c r="G30" s="248"/>
      <c r="H30" s="248"/>
      <c r="I30" s="248"/>
      <c r="J30" s="248"/>
      <c r="K30" s="244"/>
    </row>
    <row r="31" spans="2:11" ht="15" customHeight="1">
      <c r="B31" s="247"/>
      <c r="C31" s="248"/>
      <c r="D31" s="364" t="s">
        <v>845</v>
      </c>
      <c r="E31" s="364"/>
      <c r="F31" s="364"/>
      <c r="G31" s="364"/>
      <c r="H31" s="364"/>
      <c r="I31" s="364"/>
      <c r="J31" s="364"/>
      <c r="K31" s="244"/>
    </row>
    <row r="32" spans="2:11" ht="15" customHeight="1">
      <c r="B32" s="247"/>
      <c r="C32" s="248"/>
      <c r="D32" s="364" t="s">
        <v>846</v>
      </c>
      <c r="E32" s="364"/>
      <c r="F32" s="364"/>
      <c r="G32" s="364"/>
      <c r="H32" s="364"/>
      <c r="I32" s="364"/>
      <c r="J32" s="364"/>
      <c r="K32" s="244"/>
    </row>
    <row r="33" spans="2:11" ht="15" customHeight="1">
      <c r="B33" s="247"/>
      <c r="C33" s="248"/>
      <c r="D33" s="364" t="s">
        <v>847</v>
      </c>
      <c r="E33" s="364"/>
      <c r="F33" s="364"/>
      <c r="G33" s="364"/>
      <c r="H33" s="364"/>
      <c r="I33" s="364"/>
      <c r="J33" s="364"/>
      <c r="K33" s="244"/>
    </row>
    <row r="34" spans="2:11" ht="15" customHeight="1">
      <c r="B34" s="247"/>
      <c r="C34" s="248"/>
      <c r="D34" s="246"/>
      <c r="E34" s="250" t="s">
        <v>112</v>
      </c>
      <c r="F34" s="246"/>
      <c r="G34" s="364" t="s">
        <v>848</v>
      </c>
      <c r="H34" s="364"/>
      <c r="I34" s="364"/>
      <c r="J34" s="364"/>
      <c r="K34" s="244"/>
    </row>
    <row r="35" spans="2:11" ht="30.75" customHeight="1">
      <c r="B35" s="247"/>
      <c r="C35" s="248"/>
      <c r="D35" s="246"/>
      <c r="E35" s="250" t="s">
        <v>849</v>
      </c>
      <c r="F35" s="246"/>
      <c r="G35" s="364" t="s">
        <v>850</v>
      </c>
      <c r="H35" s="364"/>
      <c r="I35" s="364"/>
      <c r="J35" s="364"/>
      <c r="K35" s="244"/>
    </row>
    <row r="36" spans="2:11" ht="15" customHeight="1">
      <c r="B36" s="247"/>
      <c r="C36" s="248"/>
      <c r="D36" s="246"/>
      <c r="E36" s="250" t="s">
        <v>48</v>
      </c>
      <c r="F36" s="246"/>
      <c r="G36" s="364" t="s">
        <v>851</v>
      </c>
      <c r="H36" s="364"/>
      <c r="I36" s="364"/>
      <c r="J36" s="364"/>
      <c r="K36" s="244"/>
    </row>
    <row r="37" spans="2:11" ht="15" customHeight="1">
      <c r="B37" s="247"/>
      <c r="C37" s="248"/>
      <c r="D37" s="246"/>
      <c r="E37" s="250" t="s">
        <v>113</v>
      </c>
      <c r="F37" s="246"/>
      <c r="G37" s="364" t="s">
        <v>852</v>
      </c>
      <c r="H37" s="364"/>
      <c r="I37" s="364"/>
      <c r="J37" s="364"/>
      <c r="K37" s="244"/>
    </row>
    <row r="38" spans="2:11" ht="15" customHeight="1">
      <c r="B38" s="247"/>
      <c r="C38" s="248"/>
      <c r="D38" s="246"/>
      <c r="E38" s="250" t="s">
        <v>114</v>
      </c>
      <c r="F38" s="246"/>
      <c r="G38" s="364" t="s">
        <v>853</v>
      </c>
      <c r="H38" s="364"/>
      <c r="I38" s="364"/>
      <c r="J38" s="364"/>
      <c r="K38" s="244"/>
    </row>
    <row r="39" spans="2:11" ht="15" customHeight="1">
      <c r="B39" s="247"/>
      <c r="C39" s="248"/>
      <c r="D39" s="246"/>
      <c r="E39" s="250" t="s">
        <v>115</v>
      </c>
      <c r="F39" s="246"/>
      <c r="G39" s="364" t="s">
        <v>854</v>
      </c>
      <c r="H39" s="364"/>
      <c r="I39" s="364"/>
      <c r="J39" s="364"/>
      <c r="K39" s="244"/>
    </row>
    <row r="40" spans="2:11" ht="15" customHeight="1">
      <c r="B40" s="247"/>
      <c r="C40" s="248"/>
      <c r="D40" s="246"/>
      <c r="E40" s="250" t="s">
        <v>855</v>
      </c>
      <c r="F40" s="246"/>
      <c r="G40" s="364" t="s">
        <v>856</v>
      </c>
      <c r="H40" s="364"/>
      <c r="I40" s="364"/>
      <c r="J40" s="364"/>
      <c r="K40" s="244"/>
    </row>
    <row r="41" spans="2:11" ht="15" customHeight="1">
      <c r="B41" s="247"/>
      <c r="C41" s="248"/>
      <c r="D41" s="246"/>
      <c r="E41" s="250"/>
      <c r="F41" s="246"/>
      <c r="G41" s="364" t="s">
        <v>857</v>
      </c>
      <c r="H41" s="364"/>
      <c r="I41" s="364"/>
      <c r="J41" s="364"/>
      <c r="K41" s="244"/>
    </row>
    <row r="42" spans="2:11" ht="15" customHeight="1">
      <c r="B42" s="247"/>
      <c r="C42" s="248"/>
      <c r="D42" s="246"/>
      <c r="E42" s="250" t="s">
        <v>858</v>
      </c>
      <c r="F42" s="246"/>
      <c r="G42" s="364" t="s">
        <v>859</v>
      </c>
      <c r="H42" s="364"/>
      <c r="I42" s="364"/>
      <c r="J42" s="364"/>
      <c r="K42" s="244"/>
    </row>
    <row r="43" spans="2:11" ht="15" customHeight="1">
      <c r="B43" s="247"/>
      <c r="C43" s="248"/>
      <c r="D43" s="246"/>
      <c r="E43" s="250" t="s">
        <v>117</v>
      </c>
      <c r="F43" s="246"/>
      <c r="G43" s="364" t="s">
        <v>860</v>
      </c>
      <c r="H43" s="364"/>
      <c r="I43" s="364"/>
      <c r="J43" s="364"/>
      <c r="K43" s="244"/>
    </row>
    <row r="44" spans="2:11" ht="12.75" customHeight="1">
      <c r="B44" s="247"/>
      <c r="C44" s="248"/>
      <c r="D44" s="246"/>
      <c r="E44" s="246"/>
      <c r="F44" s="246"/>
      <c r="G44" s="246"/>
      <c r="H44" s="246"/>
      <c r="I44" s="246"/>
      <c r="J44" s="246"/>
      <c r="K44" s="244"/>
    </row>
    <row r="45" spans="2:11" ht="15" customHeight="1">
      <c r="B45" s="247"/>
      <c r="C45" s="248"/>
      <c r="D45" s="364" t="s">
        <v>861</v>
      </c>
      <c r="E45" s="364"/>
      <c r="F45" s="364"/>
      <c r="G45" s="364"/>
      <c r="H45" s="364"/>
      <c r="I45" s="364"/>
      <c r="J45" s="364"/>
      <c r="K45" s="244"/>
    </row>
    <row r="46" spans="2:11" ht="15" customHeight="1">
      <c r="B46" s="247"/>
      <c r="C46" s="248"/>
      <c r="D46" s="248"/>
      <c r="E46" s="364" t="s">
        <v>862</v>
      </c>
      <c r="F46" s="364"/>
      <c r="G46" s="364"/>
      <c r="H46" s="364"/>
      <c r="I46" s="364"/>
      <c r="J46" s="364"/>
      <c r="K46" s="244"/>
    </row>
    <row r="47" spans="2:11" ht="15" customHeight="1">
      <c r="B47" s="247"/>
      <c r="C47" s="248"/>
      <c r="D47" s="248"/>
      <c r="E47" s="364" t="s">
        <v>863</v>
      </c>
      <c r="F47" s="364"/>
      <c r="G47" s="364"/>
      <c r="H47" s="364"/>
      <c r="I47" s="364"/>
      <c r="J47" s="364"/>
      <c r="K47" s="244"/>
    </row>
    <row r="48" spans="2:11" ht="15" customHeight="1">
      <c r="B48" s="247"/>
      <c r="C48" s="248"/>
      <c r="D48" s="248"/>
      <c r="E48" s="364" t="s">
        <v>864</v>
      </c>
      <c r="F48" s="364"/>
      <c r="G48" s="364"/>
      <c r="H48" s="364"/>
      <c r="I48" s="364"/>
      <c r="J48" s="364"/>
      <c r="K48" s="244"/>
    </row>
    <row r="49" spans="2:11" ht="15" customHeight="1">
      <c r="B49" s="247"/>
      <c r="C49" s="248"/>
      <c r="D49" s="364" t="s">
        <v>865</v>
      </c>
      <c r="E49" s="364"/>
      <c r="F49" s="364"/>
      <c r="G49" s="364"/>
      <c r="H49" s="364"/>
      <c r="I49" s="364"/>
      <c r="J49" s="364"/>
      <c r="K49" s="244"/>
    </row>
    <row r="50" spans="2:11" ht="25.5" customHeight="1">
      <c r="B50" s="243"/>
      <c r="C50" s="368" t="s">
        <v>866</v>
      </c>
      <c r="D50" s="368"/>
      <c r="E50" s="368"/>
      <c r="F50" s="368"/>
      <c r="G50" s="368"/>
      <c r="H50" s="368"/>
      <c r="I50" s="368"/>
      <c r="J50" s="368"/>
      <c r="K50" s="244"/>
    </row>
    <row r="51" spans="2:11" ht="5.25" customHeight="1">
      <c r="B51" s="243"/>
      <c r="C51" s="245"/>
      <c r="D51" s="245"/>
      <c r="E51" s="245"/>
      <c r="F51" s="245"/>
      <c r="G51" s="245"/>
      <c r="H51" s="245"/>
      <c r="I51" s="245"/>
      <c r="J51" s="245"/>
      <c r="K51" s="244"/>
    </row>
    <row r="52" spans="2:11" ht="15" customHeight="1">
      <c r="B52" s="243"/>
      <c r="C52" s="364" t="s">
        <v>867</v>
      </c>
      <c r="D52" s="364"/>
      <c r="E52" s="364"/>
      <c r="F52" s="364"/>
      <c r="G52" s="364"/>
      <c r="H52" s="364"/>
      <c r="I52" s="364"/>
      <c r="J52" s="364"/>
      <c r="K52" s="244"/>
    </row>
    <row r="53" spans="2:11" ht="15" customHeight="1">
      <c r="B53" s="243"/>
      <c r="C53" s="364" t="s">
        <v>868</v>
      </c>
      <c r="D53" s="364"/>
      <c r="E53" s="364"/>
      <c r="F53" s="364"/>
      <c r="G53" s="364"/>
      <c r="H53" s="364"/>
      <c r="I53" s="364"/>
      <c r="J53" s="364"/>
      <c r="K53" s="244"/>
    </row>
    <row r="54" spans="2:11" ht="12.75" customHeight="1">
      <c r="B54" s="243"/>
      <c r="C54" s="246"/>
      <c r="D54" s="246"/>
      <c r="E54" s="246"/>
      <c r="F54" s="246"/>
      <c r="G54" s="246"/>
      <c r="H54" s="246"/>
      <c r="I54" s="246"/>
      <c r="J54" s="246"/>
      <c r="K54" s="244"/>
    </row>
    <row r="55" spans="2:11" ht="15" customHeight="1">
      <c r="B55" s="243"/>
      <c r="C55" s="364" t="s">
        <v>869</v>
      </c>
      <c r="D55" s="364"/>
      <c r="E55" s="364"/>
      <c r="F55" s="364"/>
      <c r="G55" s="364"/>
      <c r="H55" s="364"/>
      <c r="I55" s="364"/>
      <c r="J55" s="364"/>
      <c r="K55" s="244"/>
    </row>
    <row r="56" spans="2:11" ht="15" customHeight="1">
      <c r="B56" s="243"/>
      <c r="C56" s="248"/>
      <c r="D56" s="364" t="s">
        <v>870</v>
      </c>
      <c r="E56" s="364"/>
      <c r="F56" s="364"/>
      <c r="G56" s="364"/>
      <c r="H56" s="364"/>
      <c r="I56" s="364"/>
      <c r="J56" s="364"/>
      <c r="K56" s="244"/>
    </row>
    <row r="57" spans="2:11" ht="15" customHeight="1">
      <c r="B57" s="243"/>
      <c r="C57" s="248"/>
      <c r="D57" s="364" t="s">
        <v>871</v>
      </c>
      <c r="E57" s="364"/>
      <c r="F57" s="364"/>
      <c r="G57" s="364"/>
      <c r="H57" s="364"/>
      <c r="I57" s="364"/>
      <c r="J57" s="364"/>
      <c r="K57" s="244"/>
    </row>
    <row r="58" spans="2:11" ht="15" customHeight="1">
      <c r="B58" s="243"/>
      <c r="C58" s="248"/>
      <c r="D58" s="364" t="s">
        <v>872</v>
      </c>
      <c r="E58" s="364"/>
      <c r="F58" s="364"/>
      <c r="G58" s="364"/>
      <c r="H58" s="364"/>
      <c r="I58" s="364"/>
      <c r="J58" s="364"/>
      <c r="K58" s="244"/>
    </row>
    <row r="59" spans="2:11" ht="15" customHeight="1">
      <c r="B59" s="243"/>
      <c r="C59" s="248"/>
      <c r="D59" s="364" t="s">
        <v>873</v>
      </c>
      <c r="E59" s="364"/>
      <c r="F59" s="364"/>
      <c r="G59" s="364"/>
      <c r="H59" s="364"/>
      <c r="I59" s="364"/>
      <c r="J59" s="364"/>
      <c r="K59" s="244"/>
    </row>
    <row r="60" spans="2:11" ht="15" customHeight="1">
      <c r="B60" s="243"/>
      <c r="C60" s="248"/>
      <c r="D60" s="365" t="s">
        <v>874</v>
      </c>
      <c r="E60" s="365"/>
      <c r="F60" s="365"/>
      <c r="G60" s="365"/>
      <c r="H60" s="365"/>
      <c r="I60" s="365"/>
      <c r="J60" s="365"/>
      <c r="K60" s="244"/>
    </row>
    <row r="61" spans="2:11" ht="15" customHeight="1">
      <c r="B61" s="243"/>
      <c r="C61" s="248"/>
      <c r="D61" s="364" t="s">
        <v>875</v>
      </c>
      <c r="E61" s="364"/>
      <c r="F61" s="364"/>
      <c r="G61" s="364"/>
      <c r="H61" s="364"/>
      <c r="I61" s="364"/>
      <c r="J61" s="364"/>
      <c r="K61" s="244"/>
    </row>
    <row r="62" spans="2:11" ht="12.75" customHeight="1">
      <c r="B62" s="243"/>
      <c r="C62" s="248"/>
      <c r="D62" s="248"/>
      <c r="E62" s="251"/>
      <c r="F62" s="248"/>
      <c r="G62" s="248"/>
      <c r="H62" s="248"/>
      <c r="I62" s="248"/>
      <c r="J62" s="248"/>
      <c r="K62" s="244"/>
    </row>
    <row r="63" spans="2:11" ht="15" customHeight="1">
      <c r="B63" s="243"/>
      <c r="C63" s="248"/>
      <c r="D63" s="364" t="s">
        <v>876</v>
      </c>
      <c r="E63" s="364"/>
      <c r="F63" s="364"/>
      <c r="G63" s="364"/>
      <c r="H63" s="364"/>
      <c r="I63" s="364"/>
      <c r="J63" s="364"/>
      <c r="K63" s="244"/>
    </row>
    <row r="64" spans="2:11" ht="15" customHeight="1">
      <c r="B64" s="243"/>
      <c r="C64" s="248"/>
      <c r="D64" s="365" t="s">
        <v>877</v>
      </c>
      <c r="E64" s="365"/>
      <c r="F64" s="365"/>
      <c r="G64" s="365"/>
      <c r="H64" s="365"/>
      <c r="I64" s="365"/>
      <c r="J64" s="365"/>
      <c r="K64" s="244"/>
    </row>
    <row r="65" spans="2:11" ht="15" customHeight="1">
      <c r="B65" s="243"/>
      <c r="C65" s="248"/>
      <c r="D65" s="364" t="s">
        <v>878</v>
      </c>
      <c r="E65" s="364"/>
      <c r="F65" s="364"/>
      <c r="G65" s="364"/>
      <c r="H65" s="364"/>
      <c r="I65" s="364"/>
      <c r="J65" s="364"/>
      <c r="K65" s="244"/>
    </row>
    <row r="66" spans="2:11" ht="15" customHeight="1">
      <c r="B66" s="243"/>
      <c r="C66" s="248"/>
      <c r="D66" s="364" t="s">
        <v>879</v>
      </c>
      <c r="E66" s="364"/>
      <c r="F66" s="364"/>
      <c r="G66" s="364"/>
      <c r="H66" s="364"/>
      <c r="I66" s="364"/>
      <c r="J66" s="364"/>
      <c r="K66" s="244"/>
    </row>
    <row r="67" spans="2:11" ht="15" customHeight="1">
      <c r="B67" s="243"/>
      <c r="C67" s="248"/>
      <c r="D67" s="364" t="s">
        <v>880</v>
      </c>
      <c r="E67" s="364"/>
      <c r="F67" s="364"/>
      <c r="G67" s="364"/>
      <c r="H67" s="364"/>
      <c r="I67" s="364"/>
      <c r="J67" s="364"/>
      <c r="K67" s="244"/>
    </row>
    <row r="68" spans="2:11" ht="15" customHeight="1">
      <c r="B68" s="243"/>
      <c r="C68" s="248"/>
      <c r="D68" s="364" t="s">
        <v>881</v>
      </c>
      <c r="E68" s="364"/>
      <c r="F68" s="364"/>
      <c r="G68" s="364"/>
      <c r="H68" s="364"/>
      <c r="I68" s="364"/>
      <c r="J68" s="364"/>
      <c r="K68" s="244"/>
    </row>
    <row r="69" spans="2:11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>
      <c r="B73" s="260"/>
      <c r="C73" s="366" t="s">
        <v>92</v>
      </c>
      <c r="D73" s="366"/>
      <c r="E73" s="366"/>
      <c r="F73" s="366"/>
      <c r="G73" s="366"/>
      <c r="H73" s="366"/>
      <c r="I73" s="366"/>
      <c r="J73" s="366"/>
      <c r="K73" s="261"/>
    </row>
    <row r="74" spans="2:11" ht="17.25" customHeight="1">
      <c r="B74" s="260"/>
      <c r="C74" s="262" t="s">
        <v>882</v>
      </c>
      <c r="D74" s="262"/>
      <c r="E74" s="262"/>
      <c r="F74" s="262" t="s">
        <v>883</v>
      </c>
      <c r="G74" s="263"/>
      <c r="H74" s="262" t="s">
        <v>113</v>
      </c>
      <c r="I74" s="262" t="s">
        <v>52</v>
      </c>
      <c r="J74" s="262" t="s">
        <v>884</v>
      </c>
      <c r="K74" s="261"/>
    </row>
    <row r="75" spans="2:11" ht="17.25" customHeight="1">
      <c r="B75" s="260"/>
      <c r="C75" s="264" t="s">
        <v>885</v>
      </c>
      <c r="D75" s="264"/>
      <c r="E75" s="264"/>
      <c r="F75" s="265" t="s">
        <v>886</v>
      </c>
      <c r="G75" s="266"/>
      <c r="H75" s="264"/>
      <c r="I75" s="264"/>
      <c r="J75" s="264" t="s">
        <v>887</v>
      </c>
      <c r="K75" s="261"/>
    </row>
    <row r="76" spans="2:11" ht="5.25" customHeight="1">
      <c r="B76" s="260"/>
      <c r="C76" s="267"/>
      <c r="D76" s="267"/>
      <c r="E76" s="267"/>
      <c r="F76" s="267"/>
      <c r="G76" s="268"/>
      <c r="H76" s="267"/>
      <c r="I76" s="267"/>
      <c r="J76" s="267"/>
      <c r="K76" s="261"/>
    </row>
    <row r="77" spans="2:11" ht="15" customHeight="1">
      <c r="B77" s="260"/>
      <c r="C77" s="250" t="s">
        <v>48</v>
      </c>
      <c r="D77" s="267"/>
      <c r="E77" s="267"/>
      <c r="F77" s="269" t="s">
        <v>888</v>
      </c>
      <c r="G77" s="268"/>
      <c r="H77" s="250" t="s">
        <v>889</v>
      </c>
      <c r="I77" s="250" t="s">
        <v>890</v>
      </c>
      <c r="J77" s="250">
        <v>20</v>
      </c>
      <c r="K77" s="261"/>
    </row>
    <row r="78" spans="2:11" ht="15" customHeight="1">
      <c r="B78" s="260"/>
      <c r="C78" s="250" t="s">
        <v>891</v>
      </c>
      <c r="D78" s="250"/>
      <c r="E78" s="250"/>
      <c r="F78" s="269" t="s">
        <v>888</v>
      </c>
      <c r="G78" s="268"/>
      <c r="H78" s="250" t="s">
        <v>892</v>
      </c>
      <c r="I78" s="250" t="s">
        <v>890</v>
      </c>
      <c r="J78" s="250">
        <v>120</v>
      </c>
      <c r="K78" s="261"/>
    </row>
    <row r="79" spans="2:11" ht="15" customHeight="1">
      <c r="B79" s="270"/>
      <c r="C79" s="250" t="s">
        <v>893</v>
      </c>
      <c r="D79" s="250"/>
      <c r="E79" s="250"/>
      <c r="F79" s="269" t="s">
        <v>894</v>
      </c>
      <c r="G79" s="268"/>
      <c r="H79" s="250" t="s">
        <v>895</v>
      </c>
      <c r="I79" s="250" t="s">
        <v>890</v>
      </c>
      <c r="J79" s="250">
        <v>50</v>
      </c>
      <c r="K79" s="261"/>
    </row>
    <row r="80" spans="2:11" ht="15" customHeight="1">
      <c r="B80" s="270"/>
      <c r="C80" s="250" t="s">
        <v>896</v>
      </c>
      <c r="D80" s="250"/>
      <c r="E80" s="250"/>
      <c r="F80" s="269" t="s">
        <v>888</v>
      </c>
      <c r="G80" s="268"/>
      <c r="H80" s="250" t="s">
        <v>897</v>
      </c>
      <c r="I80" s="250" t="s">
        <v>898</v>
      </c>
      <c r="J80" s="250"/>
      <c r="K80" s="261"/>
    </row>
    <row r="81" spans="2:11" ht="15" customHeight="1">
      <c r="B81" s="270"/>
      <c r="C81" s="271" t="s">
        <v>899</v>
      </c>
      <c r="D81" s="271"/>
      <c r="E81" s="271"/>
      <c r="F81" s="272" t="s">
        <v>894</v>
      </c>
      <c r="G81" s="271"/>
      <c r="H81" s="271" t="s">
        <v>900</v>
      </c>
      <c r="I81" s="271" t="s">
        <v>890</v>
      </c>
      <c r="J81" s="271">
        <v>15</v>
      </c>
      <c r="K81" s="261"/>
    </row>
    <row r="82" spans="2:11" ht="15" customHeight="1">
      <c r="B82" s="270"/>
      <c r="C82" s="271" t="s">
        <v>901</v>
      </c>
      <c r="D82" s="271"/>
      <c r="E82" s="271"/>
      <c r="F82" s="272" t="s">
        <v>894</v>
      </c>
      <c r="G82" s="271"/>
      <c r="H82" s="271" t="s">
        <v>902</v>
      </c>
      <c r="I82" s="271" t="s">
        <v>890</v>
      </c>
      <c r="J82" s="271">
        <v>15</v>
      </c>
      <c r="K82" s="261"/>
    </row>
    <row r="83" spans="2:11" ht="15" customHeight="1">
      <c r="B83" s="270"/>
      <c r="C83" s="271" t="s">
        <v>903</v>
      </c>
      <c r="D83" s="271"/>
      <c r="E83" s="271"/>
      <c r="F83" s="272" t="s">
        <v>894</v>
      </c>
      <c r="G83" s="271"/>
      <c r="H83" s="271" t="s">
        <v>904</v>
      </c>
      <c r="I83" s="271" t="s">
        <v>890</v>
      </c>
      <c r="J83" s="271">
        <v>20</v>
      </c>
      <c r="K83" s="261"/>
    </row>
    <row r="84" spans="2:11" ht="15" customHeight="1">
      <c r="B84" s="270"/>
      <c r="C84" s="271" t="s">
        <v>905</v>
      </c>
      <c r="D84" s="271"/>
      <c r="E84" s="271"/>
      <c r="F84" s="272" t="s">
        <v>894</v>
      </c>
      <c r="G84" s="271"/>
      <c r="H84" s="271" t="s">
        <v>906</v>
      </c>
      <c r="I84" s="271" t="s">
        <v>890</v>
      </c>
      <c r="J84" s="271">
        <v>20</v>
      </c>
      <c r="K84" s="261"/>
    </row>
    <row r="85" spans="2:11" ht="15" customHeight="1">
      <c r="B85" s="270"/>
      <c r="C85" s="250" t="s">
        <v>907</v>
      </c>
      <c r="D85" s="250"/>
      <c r="E85" s="250"/>
      <c r="F85" s="269" t="s">
        <v>894</v>
      </c>
      <c r="G85" s="268"/>
      <c r="H85" s="250" t="s">
        <v>908</v>
      </c>
      <c r="I85" s="250" t="s">
        <v>890</v>
      </c>
      <c r="J85" s="250">
        <v>50</v>
      </c>
      <c r="K85" s="261"/>
    </row>
    <row r="86" spans="2:11" ht="15" customHeight="1">
      <c r="B86" s="270"/>
      <c r="C86" s="250" t="s">
        <v>909</v>
      </c>
      <c r="D86" s="250"/>
      <c r="E86" s="250"/>
      <c r="F86" s="269" t="s">
        <v>894</v>
      </c>
      <c r="G86" s="268"/>
      <c r="H86" s="250" t="s">
        <v>910</v>
      </c>
      <c r="I86" s="250" t="s">
        <v>890</v>
      </c>
      <c r="J86" s="250">
        <v>20</v>
      </c>
      <c r="K86" s="261"/>
    </row>
    <row r="87" spans="2:11" ht="15" customHeight="1">
      <c r="B87" s="270"/>
      <c r="C87" s="250" t="s">
        <v>911</v>
      </c>
      <c r="D87" s="250"/>
      <c r="E87" s="250"/>
      <c r="F87" s="269" t="s">
        <v>894</v>
      </c>
      <c r="G87" s="268"/>
      <c r="H87" s="250" t="s">
        <v>912</v>
      </c>
      <c r="I87" s="250" t="s">
        <v>890</v>
      </c>
      <c r="J87" s="250">
        <v>20</v>
      </c>
      <c r="K87" s="261"/>
    </row>
    <row r="88" spans="2:11" ht="15" customHeight="1">
      <c r="B88" s="270"/>
      <c r="C88" s="250" t="s">
        <v>913</v>
      </c>
      <c r="D88" s="250"/>
      <c r="E88" s="250"/>
      <c r="F88" s="269" t="s">
        <v>894</v>
      </c>
      <c r="G88" s="268"/>
      <c r="H88" s="250" t="s">
        <v>914</v>
      </c>
      <c r="I88" s="250" t="s">
        <v>890</v>
      </c>
      <c r="J88" s="250">
        <v>50</v>
      </c>
      <c r="K88" s="261"/>
    </row>
    <row r="89" spans="2:11" ht="15" customHeight="1">
      <c r="B89" s="270"/>
      <c r="C89" s="250" t="s">
        <v>915</v>
      </c>
      <c r="D89" s="250"/>
      <c r="E89" s="250"/>
      <c r="F89" s="269" t="s">
        <v>894</v>
      </c>
      <c r="G89" s="268"/>
      <c r="H89" s="250" t="s">
        <v>915</v>
      </c>
      <c r="I89" s="250" t="s">
        <v>890</v>
      </c>
      <c r="J89" s="250">
        <v>50</v>
      </c>
      <c r="K89" s="261"/>
    </row>
    <row r="90" spans="2:11" ht="15" customHeight="1">
      <c r="B90" s="270"/>
      <c r="C90" s="250" t="s">
        <v>118</v>
      </c>
      <c r="D90" s="250"/>
      <c r="E90" s="250"/>
      <c r="F90" s="269" t="s">
        <v>894</v>
      </c>
      <c r="G90" s="268"/>
      <c r="H90" s="250" t="s">
        <v>916</v>
      </c>
      <c r="I90" s="250" t="s">
        <v>890</v>
      </c>
      <c r="J90" s="250">
        <v>255</v>
      </c>
      <c r="K90" s="261"/>
    </row>
    <row r="91" spans="2:11" ht="15" customHeight="1">
      <c r="B91" s="270"/>
      <c r="C91" s="250" t="s">
        <v>917</v>
      </c>
      <c r="D91" s="250"/>
      <c r="E91" s="250"/>
      <c r="F91" s="269" t="s">
        <v>888</v>
      </c>
      <c r="G91" s="268"/>
      <c r="H91" s="250" t="s">
        <v>918</v>
      </c>
      <c r="I91" s="250" t="s">
        <v>919</v>
      </c>
      <c r="J91" s="250"/>
      <c r="K91" s="261"/>
    </row>
    <row r="92" spans="2:11" ht="15" customHeight="1">
      <c r="B92" s="270"/>
      <c r="C92" s="250" t="s">
        <v>920</v>
      </c>
      <c r="D92" s="250"/>
      <c r="E92" s="250"/>
      <c r="F92" s="269" t="s">
        <v>888</v>
      </c>
      <c r="G92" s="268"/>
      <c r="H92" s="250" t="s">
        <v>921</v>
      </c>
      <c r="I92" s="250" t="s">
        <v>922</v>
      </c>
      <c r="J92" s="250"/>
      <c r="K92" s="261"/>
    </row>
    <row r="93" spans="2:11" ht="15" customHeight="1">
      <c r="B93" s="270"/>
      <c r="C93" s="250" t="s">
        <v>923</v>
      </c>
      <c r="D93" s="250"/>
      <c r="E93" s="250"/>
      <c r="F93" s="269" t="s">
        <v>888</v>
      </c>
      <c r="G93" s="268"/>
      <c r="H93" s="250" t="s">
        <v>923</v>
      </c>
      <c r="I93" s="250" t="s">
        <v>922</v>
      </c>
      <c r="J93" s="250"/>
      <c r="K93" s="261"/>
    </row>
    <row r="94" spans="2:11" ht="15" customHeight="1">
      <c r="B94" s="270"/>
      <c r="C94" s="250" t="s">
        <v>33</v>
      </c>
      <c r="D94" s="250"/>
      <c r="E94" s="250"/>
      <c r="F94" s="269" t="s">
        <v>888</v>
      </c>
      <c r="G94" s="268"/>
      <c r="H94" s="250" t="s">
        <v>924</v>
      </c>
      <c r="I94" s="250" t="s">
        <v>922</v>
      </c>
      <c r="J94" s="250"/>
      <c r="K94" s="261"/>
    </row>
    <row r="95" spans="2:11" ht="15" customHeight="1">
      <c r="B95" s="270"/>
      <c r="C95" s="250" t="s">
        <v>43</v>
      </c>
      <c r="D95" s="250"/>
      <c r="E95" s="250"/>
      <c r="F95" s="269" t="s">
        <v>888</v>
      </c>
      <c r="G95" s="268"/>
      <c r="H95" s="250" t="s">
        <v>925</v>
      </c>
      <c r="I95" s="250" t="s">
        <v>922</v>
      </c>
      <c r="J95" s="250"/>
      <c r="K95" s="261"/>
    </row>
    <row r="96" spans="2:11" ht="15" customHeight="1">
      <c r="B96" s="273"/>
      <c r="C96" s="274"/>
      <c r="D96" s="274"/>
      <c r="E96" s="274"/>
      <c r="F96" s="274"/>
      <c r="G96" s="274"/>
      <c r="H96" s="274"/>
      <c r="I96" s="274"/>
      <c r="J96" s="274"/>
      <c r="K96" s="275"/>
    </row>
    <row r="97" spans="2:11" ht="18.75" customHeight="1">
      <c r="B97" s="276"/>
      <c r="C97" s="277"/>
      <c r="D97" s="277"/>
      <c r="E97" s="277"/>
      <c r="F97" s="277"/>
      <c r="G97" s="277"/>
      <c r="H97" s="277"/>
      <c r="I97" s="277"/>
      <c r="J97" s="277"/>
      <c r="K97" s="276"/>
    </row>
    <row r="98" spans="2:11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>
      <c r="B100" s="260"/>
      <c r="C100" s="366" t="s">
        <v>926</v>
      </c>
      <c r="D100" s="366"/>
      <c r="E100" s="366"/>
      <c r="F100" s="366"/>
      <c r="G100" s="366"/>
      <c r="H100" s="366"/>
      <c r="I100" s="366"/>
      <c r="J100" s="366"/>
      <c r="K100" s="261"/>
    </row>
    <row r="101" spans="2:11" ht="17.25" customHeight="1">
      <c r="B101" s="260"/>
      <c r="C101" s="262" t="s">
        <v>882</v>
      </c>
      <c r="D101" s="262"/>
      <c r="E101" s="262"/>
      <c r="F101" s="262" t="s">
        <v>883</v>
      </c>
      <c r="G101" s="263"/>
      <c r="H101" s="262" t="s">
        <v>113</v>
      </c>
      <c r="I101" s="262" t="s">
        <v>52</v>
      </c>
      <c r="J101" s="262" t="s">
        <v>884</v>
      </c>
      <c r="K101" s="261"/>
    </row>
    <row r="102" spans="2:11" ht="17.25" customHeight="1">
      <c r="B102" s="260"/>
      <c r="C102" s="264" t="s">
        <v>885</v>
      </c>
      <c r="D102" s="264"/>
      <c r="E102" s="264"/>
      <c r="F102" s="265" t="s">
        <v>886</v>
      </c>
      <c r="G102" s="266"/>
      <c r="H102" s="264"/>
      <c r="I102" s="264"/>
      <c r="J102" s="264" t="s">
        <v>887</v>
      </c>
      <c r="K102" s="261"/>
    </row>
    <row r="103" spans="2:11" ht="5.25" customHeight="1">
      <c r="B103" s="260"/>
      <c r="C103" s="262"/>
      <c r="D103" s="262"/>
      <c r="E103" s="262"/>
      <c r="F103" s="262"/>
      <c r="G103" s="278"/>
      <c r="H103" s="262"/>
      <c r="I103" s="262"/>
      <c r="J103" s="262"/>
      <c r="K103" s="261"/>
    </row>
    <row r="104" spans="2:11" ht="15" customHeight="1">
      <c r="B104" s="260"/>
      <c r="C104" s="250" t="s">
        <v>48</v>
      </c>
      <c r="D104" s="267"/>
      <c r="E104" s="267"/>
      <c r="F104" s="269" t="s">
        <v>888</v>
      </c>
      <c r="G104" s="278"/>
      <c r="H104" s="250" t="s">
        <v>927</v>
      </c>
      <c r="I104" s="250" t="s">
        <v>890</v>
      </c>
      <c r="J104" s="250">
        <v>20</v>
      </c>
      <c r="K104" s="261"/>
    </row>
    <row r="105" spans="2:11" ht="15" customHeight="1">
      <c r="B105" s="260"/>
      <c r="C105" s="250" t="s">
        <v>891</v>
      </c>
      <c r="D105" s="250"/>
      <c r="E105" s="250"/>
      <c r="F105" s="269" t="s">
        <v>888</v>
      </c>
      <c r="G105" s="250"/>
      <c r="H105" s="250" t="s">
        <v>927</v>
      </c>
      <c r="I105" s="250" t="s">
        <v>890</v>
      </c>
      <c r="J105" s="250">
        <v>120</v>
      </c>
      <c r="K105" s="261"/>
    </row>
    <row r="106" spans="2:11" ht="15" customHeight="1">
      <c r="B106" s="270"/>
      <c r="C106" s="250" t="s">
        <v>893</v>
      </c>
      <c r="D106" s="250"/>
      <c r="E106" s="250"/>
      <c r="F106" s="269" t="s">
        <v>894</v>
      </c>
      <c r="G106" s="250"/>
      <c r="H106" s="250" t="s">
        <v>927</v>
      </c>
      <c r="I106" s="250" t="s">
        <v>890</v>
      </c>
      <c r="J106" s="250">
        <v>50</v>
      </c>
      <c r="K106" s="261"/>
    </row>
    <row r="107" spans="2:11" ht="15" customHeight="1">
      <c r="B107" s="270"/>
      <c r="C107" s="250" t="s">
        <v>896</v>
      </c>
      <c r="D107" s="250"/>
      <c r="E107" s="250"/>
      <c r="F107" s="269" t="s">
        <v>888</v>
      </c>
      <c r="G107" s="250"/>
      <c r="H107" s="250" t="s">
        <v>927</v>
      </c>
      <c r="I107" s="250" t="s">
        <v>898</v>
      </c>
      <c r="J107" s="250"/>
      <c r="K107" s="261"/>
    </row>
    <row r="108" spans="2:11" ht="15" customHeight="1">
      <c r="B108" s="270"/>
      <c r="C108" s="250" t="s">
        <v>907</v>
      </c>
      <c r="D108" s="250"/>
      <c r="E108" s="250"/>
      <c r="F108" s="269" t="s">
        <v>894</v>
      </c>
      <c r="G108" s="250"/>
      <c r="H108" s="250" t="s">
        <v>927</v>
      </c>
      <c r="I108" s="250" t="s">
        <v>890</v>
      </c>
      <c r="J108" s="250">
        <v>50</v>
      </c>
      <c r="K108" s="261"/>
    </row>
    <row r="109" spans="2:11" ht="15" customHeight="1">
      <c r="B109" s="270"/>
      <c r="C109" s="250" t="s">
        <v>915</v>
      </c>
      <c r="D109" s="250"/>
      <c r="E109" s="250"/>
      <c r="F109" s="269" t="s">
        <v>894</v>
      </c>
      <c r="G109" s="250"/>
      <c r="H109" s="250" t="s">
        <v>927</v>
      </c>
      <c r="I109" s="250" t="s">
        <v>890</v>
      </c>
      <c r="J109" s="250">
        <v>50</v>
      </c>
      <c r="K109" s="261"/>
    </row>
    <row r="110" spans="2:11" ht="15" customHeight="1">
      <c r="B110" s="270"/>
      <c r="C110" s="250" t="s">
        <v>913</v>
      </c>
      <c r="D110" s="250"/>
      <c r="E110" s="250"/>
      <c r="F110" s="269" t="s">
        <v>894</v>
      </c>
      <c r="G110" s="250"/>
      <c r="H110" s="250" t="s">
        <v>927</v>
      </c>
      <c r="I110" s="250" t="s">
        <v>890</v>
      </c>
      <c r="J110" s="250">
        <v>50</v>
      </c>
      <c r="K110" s="261"/>
    </row>
    <row r="111" spans="2:11" ht="15" customHeight="1">
      <c r="B111" s="270"/>
      <c r="C111" s="250" t="s">
        <v>48</v>
      </c>
      <c r="D111" s="250"/>
      <c r="E111" s="250"/>
      <c r="F111" s="269" t="s">
        <v>888</v>
      </c>
      <c r="G111" s="250"/>
      <c r="H111" s="250" t="s">
        <v>928</v>
      </c>
      <c r="I111" s="250" t="s">
        <v>890</v>
      </c>
      <c r="J111" s="250">
        <v>20</v>
      </c>
      <c r="K111" s="261"/>
    </row>
    <row r="112" spans="2:11" ht="15" customHeight="1">
      <c r="B112" s="270"/>
      <c r="C112" s="250" t="s">
        <v>929</v>
      </c>
      <c r="D112" s="250"/>
      <c r="E112" s="250"/>
      <c r="F112" s="269" t="s">
        <v>888</v>
      </c>
      <c r="G112" s="250"/>
      <c r="H112" s="250" t="s">
        <v>930</v>
      </c>
      <c r="I112" s="250" t="s">
        <v>890</v>
      </c>
      <c r="J112" s="250">
        <v>120</v>
      </c>
      <c r="K112" s="261"/>
    </row>
    <row r="113" spans="2:11" ht="15" customHeight="1">
      <c r="B113" s="270"/>
      <c r="C113" s="250" t="s">
        <v>33</v>
      </c>
      <c r="D113" s="250"/>
      <c r="E113" s="250"/>
      <c r="F113" s="269" t="s">
        <v>888</v>
      </c>
      <c r="G113" s="250"/>
      <c r="H113" s="250" t="s">
        <v>931</v>
      </c>
      <c r="I113" s="250" t="s">
        <v>922</v>
      </c>
      <c r="J113" s="250"/>
      <c r="K113" s="261"/>
    </row>
    <row r="114" spans="2:11" ht="15" customHeight="1">
      <c r="B114" s="270"/>
      <c r="C114" s="250" t="s">
        <v>43</v>
      </c>
      <c r="D114" s="250"/>
      <c r="E114" s="250"/>
      <c r="F114" s="269" t="s">
        <v>888</v>
      </c>
      <c r="G114" s="250"/>
      <c r="H114" s="250" t="s">
        <v>932</v>
      </c>
      <c r="I114" s="250" t="s">
        <v>922</v>
      </c>
      <c r="J114" s="250"/>
      <c r="K114" s="261"/>
    </row>
    <row r="115" spans="2:11" ht="15" customHeight="1">
      <c r="B115" s="270"/>
      <c r="C115" s="250" t="s">
        <v>52</v>
      </c>
      <c r="D115" s="250"/>
      <c r="E115" s="250"/>
      <c r="F115" s="269" t="s">
        <v>888</v>
      </c>
      <c r="G115" s="250"/>
      <c r="H115" s="250" t="s">
        <v>933</v>
      </c>
      <c r="I115" s="250" t="s">
        <v>934</v>
      </c>
      <c r="J115" s="250"/>
      <c r="K115" s="261"/>
    </row>
    <row r="116" spans="2:11" ht="15" customHeight="1">
      <c r="B116" s="273"/>
      <c r="C116" s="279"/>
      <c r="D116" s="279"/>
      <c r="E116" s="279"/>
      <c r="F116" s="279"/>
      <c r="G116" s="279"/>
      <c r="H116" s="279"/>
      <c r="I116" s="279"/>
      <c r="J116" s="279"/>
      <c r="K116" s="275"/>
    </row>
    <row r="117" spans="2:11" ht="18.75" customHeight="1">
      <c r="B117" s="280"/>
      <c r="C117" s="246"/>
      <c r="D117" s="246"/>
      <c r="E117" s="246"/>
      <c r="F117" s="281"/>
      <c r="G117" s="246"/>
      <c r="H117" s="246"/>
      <c r="I117" s="246"/>
      <c r="J117" s="246"/>
      <c r="K117" s="280"/>
    </row>
    <row r="118" spans="2:11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>
      <c r="B119" s="282"/>
      <c r="C119" s="283"/>
      <c r="D119" s="283"/>
      <c r="E119" s="283"/>
      <c r="F119" s="283"/>
      <c r="G119" s="283"/>
      <c r="H119" s="283"/>
      <c r="I119" s="283"/>
      <c r="J119" s="283"/>
      <c r="K119" s="284"/>
    </row>
    <row r="120" spans="2:11" ht="45" customHeight="1">
      <c r="B120" s="285"/>
      <c r="C120" s="361" t="s">
        <v>935</v>
      </c>
      <c r="D120" s="361"/>
      <c r="E120" s="361"/>
      <c r="F120" s="361"/>
      <c r="G120" s="361"/>
      <c r="H120" s="361"/>
      <c r="I120" s="361"/>
      <c r="J120" s="361"/>
      <c r="K120" s="286"/>
    </row>
    <row r="121" spans="2:11" ht="17.25" customHeight="1">
      <c r="B121" s="287"/>
      <c r="C121" s="262" t="s">
        <v>882</v>
      </c>
      <c r="D121" s="262"/>
      <c r="E121" s="262"/>
      <c r="F121" s="262" t="s">
        <v>883</v>
      </c>
      <c r="G121" s="263"/>
      <c r="H121" s="262" t="s">
        <v>113</v>
      </c>
      <c r="I121" s="262" t="s">
        <v>52</v>
      </c>
      <c r="J121" s="262" t="s">
        <v>884</v>
      </c>
      <c r="K121" s="288"/>
    </row>
    <row r="122" spans="2:11" ht="17.25" customHeight="1">
      <c r="B122" s="287"/>
      <c r="C122" s="264" t="s">
        <v>885</v>
      </c>
      <c r="D122" s="264"/>
      <c r="E122" s="264"/>
      <c r="F122" s="265" t="s">
        <v>886</v>
      </c>
      <c r="G122" s="266"/>
      <c r="H122" s="264"/>
      <c r="I122" s="264"/>
      <c r="J122" s="264" t="s">
        <v>887</v>
      </c>
      <c r="K122" s="288"/>
    </row>
    <row r="123" spans="2:11" ht="5.25" customHeight="1">
      <c r="B123" s="289"/>
      <c r="C123" s="267"/>
      <c r="D123" s="267"/>
      <c r="E123" s="267"/>
      <c r="F123" s="267"/>
      <c r="G123" s="250"/>
      <c r="H123" s="267"/>
      <c r="I123" s="267"/>
      <c r="J123" s="267"/>
      <c r="K123" s="290"/>
    </row>
    <row r="124" spans="2:11" ht="15" customHeight="1">
      <c r="B124" s="289"/>
      <c r="C124" s="250" t="s">
        <v>891</v>
      </c>
      <c r="D124" s="267"/>
      <c r="E124" s="267"/>
      <c r="F124" s="269" t="s">
        <v>888</v>
      </c>
      <c r="G124" s="250"/>
      <c r="H124" s="250" t="s">
        <v>927</v>
      </c>
      <c r="I124" s="250" t="s">
        <v>890</v>
      </c>
      <c r="J124" s="250">
        <v>120</v>
      </c>
      <c r="K124" s="291"/>
    </row>
    <row r="125" spans="2:11" ht="15" customHeight="1">
      <c r="B125" s="289"/>
      <c r="C125" s="250" t="s">
        <v>936</v>
      </c>
      <c r="D125" s="250"/>
      <c r="E125" s="250"/>
      <c r="F125" s="269" t="s">
        <v>888</v>
      </c>
      <c r="G125" s="250"/>
      <c r="H125" s="250" t="s">
        <v>937</v>
      </c>
      <c r="I125" s="250" t="s">
        <v>890</v>
      </c>
      <c r="J125" s="250" t="s">
        <v>938</v>
      </c>
      <c r="K125" s="291"/>
    </row>
    <row r="126" spans="2:11" ht="15" customHeight="1">
      <c r="B126" s="289"/>
      <c r="C126" s="250" t="s">
        <v>837</v>
      </c>
      <c r="D126" s="250"/>
      <c r="E126" s="250"/>
      <c r="F126" s="269" t="s">
        <v>888</v>
      </c>
      <c r="G126" s="250"/>
      <c r="H126" s="250" t="s">
        <v>939</v>
      </c>
      <c r="I126" s="250" t="s">
        <v>890</v>
      </c>
      <c r="J126" s="250" t="s">
        <v>938</v>
      </c>
      <c r="K126" s="291"/>
    </row>
    <row r="127" spans="2:11" ht="15" customHeight="1">
      <c r="B127" s="289"/>
      <c r="C127" s="250" t="s">
        <v>899</v>
      </c>
      <c r="D127" s="250"/>
      <c r="E127" s="250"/>
      <c r="F127" s="269" t="s">
        <v>894</v>
      </c>
      <c r="G127" s="250"/>
      <c r="H127" s="250" t="s">
        <v>900</v>
      </c>
      <c r="I127" s="250" t="s">
        <v>890</v>
      </c>
      <c r="J127" s="250">
        <v>15</v>
      </c>
      <c r="K127" s="291"/>
    </row>
    <row r="128" spans="2:11" ht="15" customHeight="1">
      <c r="B128" s="289"/>
      <c r="C128" s="271" t="s">
        <v>901</v>
      </c>
      <c r="D128" s="271"/>
      <c r="E128" s="271"/>
      <c r="F128" s="272" t="s">
        <v>894</v>
      </c>
      <c r="G128" s="271"/>
      <c r="H128" s="271" t="s">
        <v>902</v>
      </c>
      <c r="I128" s="271" t="s">
        <v>890</v>
      </c>
      <c r="J128" s="271">
        <v>15</v>
      </c>
      <c r="K128" s="291"/>
    </row>
    <row r="129" spans="2:11" ht="15" customHeight="1">
      <c r="B129" s="289"/>
      <c r="C129" s="271" t="s">
        <v>903</v>
      </c>
      <c r="D129" s="271"/>
      <c r="E129" s="271"/>
      <c r="F129" s="272" t="s">
        <v>894</v>
      </c>
      <c r="G129" s="271"/>
      <c r="H129" s="271" t="s">
        <v>904</v>
      </c>
      <c r="I129" s="271" t="s">
        <v>890</v>
      </c>
      <c r="J129" s="271">
        <v>20</v>
      </c>
      <c r="K129" s="291"/>
    </row>
    <row r="130" spans="2:11" ht="15" customHeight="1">
      <c r="B130" s="289"/>
      <c r="C130" s="271" t="s">
        <v>905</v>
      </c>
      <c r="D130" s="271"/>
      <c r="E130" s="271"/>
      <c r="F130" s="272" t="s">
        <v>894</v>
      </c>
      <c r="G130" s="271"/>
      <c r="H130" s="271" t="s">
        <v>906</v>
      </c>
      <c r="I130" s="271" t="s">
        <v>890</v>
      </c>
      <c r="J130" s="271">
        <v>20</v>
      </c>
      <c r="K130" s="291"/>
    </row>
    <row r="131" spans="2:11" ht="15" customHeight="1">
      <c r="B131" s="289"/>
      <c r="C131" s="250" t="s">
        <v>893</v>
      </c>
      <c r="D131" s="250"/>
      <c r="E131" s="250"/>
      <c r="F131" s="269" t="s">
        <v>894</v>
      </c>
      <c r="G131" s="250"/>
      <c r="H131" s="250" t="s">
        <v>927</v>
      </c>
      <c r="I131" s="250" t="s">
        <v>890</v>
      </c>
      <c r="J131" s="250">
        <v>50</v>
      </c>
      <c r="K131" s="291"/>
    </row>
    <row r="132" spans="2:11" ht="15" customHeight="1">
      <c r="B132" s="289"/>
      <c r="C132" s="250" t="s">
        <v>907</v>
      </c>
      <c r="D132" s="250"/>
      <c r="E132" s="250"/>
      <c r="F132" s="269" t="s">
        <v>894</v>
      </c>
      <c r="G132" s="250"/>
      <c r="H132" s="250" t="s">
        <v>927</v>
      </c>
      <c r="I132" s="250" t="s">
        <v>890</v>
      </c>
      <c r="J132" s="250">
        <v>50</v>
      </c>
      <c r="K132" s="291"/>
    </row>
    <row r="133" spans="2:11" ht="15" customHeight="1">
      <c r="B133" s="289"/>
      <c r="C133" s="250" t="s">
        <v>913</v>
      </c>
      <c r="D133" s="250"/>
      <c r="E133" s="250"/>
      <c r="F133" s="269" t="s">
        <v>894</v>
      </c>
      <c r="G133" s="250"/>
      <c r="H133" s="250" t="s">
        <v>927</v>
      </c>
      <c r="I133" s="250" t="s">
        <v>890</v>
      </c>
      <c r="J133" s="250">
        <v>50</v>
      </c>
      <c r="K133" s="291"/>
    </row>
    <row r="134" spans="2:11" ht="15" customHeight="1">
      <c r="B134" s="289"/>
      <c r="C134" s="250" t="s">
        <v>915</v>
      </c>
      <c r="D134" s="250"/>
      <c r="E134" s="250"/>
      <c r="F134" s="269" t="s">
        <v>894</v>
      </c>
      <c r="G134" s="250"/>
      <c r="H134" s="250" t="s">
        <v>927</v>
      </c>
      <c r="I134" s="250" t="s">
        <v>890</v>
      </c>
      <c r="J134" s="250">
        <v>50</v>
      </c>
      <c r="K134" s="291"/>
    </row>
    <row r="135" spans="2:11" ht="15" customHeight="1">
      <c r="B135" s="289"/>
      <c r="C135" s="250" t="s">
        <v>118</v>
      </c>
      <c r="D135" s="250"/>
      <c r="E135" s="250"/>
      <c r="F135" s="269" t="s">
        <v>894</v>
      </c>
      <c r="G135" s="250"/>
      <c r="H135" s="250" t="s">
        <v>940</v>
      </c>
      <c r="I135" s="250" t="s">
        <v>890</v>
      </c>
      <c r="J135" s="250">
        <v>255</v>
      </c>
      <c r="K135" s="291"/>
    </row>
    <row r="136" spans="2:11" ht="15" customHeight="1">
      <c r="B136" s="289"/>
      <c r="C136" s="250" t="s">
        <v>917</v>
      </c>
      <c r="D136" s="250"/>
      <c r="E136" s="250"/>
      <c r="F136" s="269" t="s">
        <v>888</v>
      </c>
      <c r="G136" s="250"/>
      <c r="H136" s="250" t="s">
        <v>941</v>
      </c>
      <c r="I136" s="250" t="s">
        <v>919</v>
      </c>
      <c r="J136" s="250"/>
      <c r="K136" s="291"/>
    </row>
    <row r="137" spans="2:11" ht="15" customHeight="1">
      <c r="B137" s="289"/>
      <c r="C137" s="250" t="s">
        <v>920</v>
      </c>
      <c r="D137" s="250"/>
      <c r="E137" s="250"/>
      <c r="F137" s="269" t="s">
        <v>888</v>
      </c>
      <c r="G137" s="250"/>
      <c r="H137" s="250" t="s">
        <v>942</v>
      </c>
      <c r="I137" s="250" t="s">
        <v>922</v>
      </c>
      <c r="J137" s="250"/>
      <c r="K137" s="291"/>
    </row>
    <row r="138" spans="2:11" ht="15" customHeight="1">
      <c r="B138" s="289"/>
      <c r="C138" s="250" t="s">
        <v>923</v>
      </c>
      <c r="D138" s="250"/>
      <c r="E138" s="250"/>
      <c r="F138" s="269" t="s">
        <v>888</v>
      </c>
      <c r="G138" s="250"/>
      <c r="H138" s="250" t="s">
        <v>923</v>
      </c>
      <c r="I138" s="250" t="s">
        <v>922</v>
      </c>
      <c r="J138" s="250"/>
      <c r="K138" s="291"/>
    </row>
    <row r="139" spans="2:11" ht="15" customHeight="1">
      <c r="B139" s="289"/>
      <c r="C139" s="250" t="s">
        <v>33</v>
      </c>
      <c r="D139" s="250"/>
      <c r="E139" s="250"/>
      <c r="F139" s="269" t="s">
        <v>888</v>
      </c>
      <c r="G139" s="250"/>
      <c r="H139" s="250" t="s">
        <v>943</v>
      </c>
      <c r="I139" s="250" t="s">
        <v>922</v>
      </c>
      <c r="J139" s="250"/>
      <c r="K139" s="291"/>
    </row>
    <row r="140" spans="2:11" ht="15" customHeight="1">
      <c r="B140" s="289"/>
      <c r="C140" s="250" t="s">
        <v>944</v>
      </c>
      <c r="D140" s="250"/>
      <c r="E140" s="250"/>
      <c r="F140" s="269" t="s">
        <v>888</v>
      </c>
      <c r="G140" s="250"/>
      <c r="H140" s="250" t="s">
        <v>945</v>
      </c>
      <c r="I140" s="250" t="s">
        <v>922</v>
      </c>
      <c r="J140" s="250"/>
      <c r="K140" s="291"/>
    </row>
    <row r="141" spans="2:11" ht="15" customHeight="1">
      <c r="B141" s="292"/>
      <c r="C141" s="293"/>
      <c r="D141" s="293"/>
      <c r="E141" s="293"/>
      <c r="F141" s="293"/>
      <c r="G141" s="293"/>
      <c r="H141" s="293"/>
      <c r="I141" s="293"/>
      <c r="J141" s="293"/>
      <c r="K141" s="294"/>
    </row>
    <row r="142" spans="2:11" ht="18.75" customHeight="1">
      <c r="B142" s="246"/>
      <c r="C142" s="246"/>
      <c r="D142" s="246"/>
      <c r="E142" s="246"/>
      <c r="F142" s="281"/>
      <c r="G142" s="246"/>
      <c r="H142" s="246"/>
      <c r="I142" s="246"/>
      <c r="J142" s="246"/>
      <c r="K142" s="246"/>
    </row>
    <row r="143" spans="2:11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>
      <c r="B145" s="260"/>
      <c r="C145" s="366" t="s">
        <v>946</v>
      </c>
      <c r="D145" s="366"/>
      <c r="E145" s="366"/>
      <c r="F145" s="366"/>
      <c r="G145" s="366"/>
      <c r="H145" s="366"/>
      <c r="I145" s="366"/>
      <c r="J145" s="366"/>
      <c r="K145" s="261"/>
    </row>
    <row r="146" spans="2:11" ht="17.25" customHeight="1">
      <c r="B146" s="260"/>
      <c r="C146" s="262" t="s">
        <v>882</v>
      </c>
      <c r="D146" s="262"/>
      <c r="E146" s="262"/>
      <c r="F146" s="262" t="s">
        <v>883</v>
      </c>
      <c r="G146" s="263"/>
      <c r="H146" s="262" t="s">
        <v>113</v>
      </c>
      <c r="I146" s="262" t="s">
        <v>52</v>
      </c>
      <c r="J146" s="262" t="s">
        <v>884</v>
      </c>
      <c r="K146" s="261"/>
    </row>
    <row r="147" spans="2:11" ht="17.25" customHeight="1">
      <c r="B147" s="260"/>
      <c r="C147" s="264" t="s">
        <v>885</v>
      </c>
      <c r="D147" s="264"/>
      <c r="E147" s="264"/>
      <c r="F147" s="265" t="s">
        <v>886</v>
      </c>
      <c r="G147" s="266"/>
      <c r="H147" s="264"/>
      <c r="I147" s="264"/>
      <c r="J147" s="264" t="s">
        <v>887</v>
      </c>
      <c r="K147" s="261"/>
    </row>
    <row r="148" spans="2:11" ht="5.25" customHeight="1">
      <c r="B148" s="270"/>
      <c r="C148" s="267"/>
      <c r="D148" s="267"/>
      <c r="E148" s="267"/>
      <c r="F148" s="267"/>
      <c r="G148" s="268"/>
      <c r="H148" s="267"/>
      <c r="I148" s="267"/>
      <c r="J148" s="267"/>
      <c r="K148" s="291"/>
    </row>
    <row r="149" spans="2:11" ht="15" customHeight="1">
      <c r="B149" s="270"/>
      <c r="C149" s="295" t="s">
        <v>891</v>
      </c>
      <c r="D149" s="250"/>
      <c r="E149" s="250"/>
      <c r="F149" s="296" t="s">
        <v>888</v>
      </c>
      <c r="G149" s="250"/>
      <c r="H149" s="295" t="s">
        <v>927</v>
      </c>
      <c r="I149" s="295" t="s">
        <v>890</v>
      </c>
      <c r="J149" s="295">
        <v>120</v>
      </c>
      <c r="K149" s="291"/>
    </row>
    <row r="150" spans="2:11" ht="15" customHeight="1">
      <c r="B150" s="270"/>
      <c r="C150" s="295" t="s">
        <v>936</v>
      </c>
      <c r="D150" s="250"/>
      <c r="E150" s="250"/>
      <c r="F150" s="296" t="s">
        <v>888</v>
      </c>
      <c r="G150" s="250"/>
      <c r="H150" s="295" t="s">
        <v>947</v>
      </c>
      <c r="I150" s="295" t="s">
        <v>890</v>
      </c>
      <c r="J150" s="295" t="s">
        <v>938</v>
      </c>
      <c r="K150" s="291"/>
    </row>
    <row r="151" spans="2:11" ht="15" customHeight="1">
      <c r="B151" s="270"/>
      <c r="C151" s="295" t="s">
        <v>837</v>
      </c>
      <c r="D151" s="250"/>
      <c r="E151" s="250"/>
      <c r="F151" s="296" t="s">
        <v>888</v>
      </c>
      <c r="G151" s="250"/>
      <c r="H151" s="295" t="s">
        <v>948</v>
      </c>
      <c r="I151" s="295" t="s">
        <v>890</v>
      </c>
      <c r="J151" s="295" t="s">
        <v>938</v>
      </c>
      <c r="K151" s="291"/>
    </row>
    <row r="152" spans="2:11" ht="15" customHeight="1">
      <c r="B152" s="270"/>
      <c r="C152" s="295" t="s">
        <v>893</v>
      </c>
      <c r="D152" s="250"/>
      <c r="E152" s="250"/>
      <c r="F152" s="296" t="s">
        <v>894</v>
      </c>
      <c r="G152" s="250"/>
      <c r="H152" s="295" t="s">
        <v>927</v>
      </c>
      <c r="I152" s="295" t="s">
        <v>890</v>
      </c>
      <c r="J152" s="295">
        <v>50</v>
      </c>
      <c r="K152" s="291"/>
    </row>
    <row r="153" spans="2:11" ht="15" customHeight="1">
      <c r="B153" s="270"/>
      <c r="C153" s="295" t="s">
        <v>896</v>
      </c>
      <c r="D153" s="250"/>
      <c r="E153" s="250"/>
      <c r="F153" s="296" t="s">
        <v>888</v>
      </c>
      <c r="G153" s="250"/>
      <c r="H153" s="295" t="s">
        <v>927</v>
      </c>
      <c r="I153" s="295" t="s">
        <v>898</v>
      </c>
      <c r="J153" s="295"/>
      <c r="K153" s="291"/>
    </row>
    <row r="154" spans="2:11" ht="15" customHeight="1">
      <c r="B154" s="270"/>
      <c r="C154" s="295" t="s">
        <v>907</v>
      </c>
      <c r="D154" s="250"/>
      <c r="E154" s="250"/>
      <c r="F154" s="296" t="s">
        <v>894</v>
      </c>
      <c r="G154" s="250"/>
      <c r="H154" s="295" t="s">
        <v>927</v>
      </c>
      <c r="I154" s="295" t="s">
        <v>890</v>
      </c>
      <c r="J154" s="295">
        <v>50</v>
      </c>
      <c r="K154" s="291"/>
    </row>
    <row r="155" spans="2:11" ht="15" customHeight="1">
      <c r="B155" s="270"/>
      <c r="C155" s="295" t="s">
        <v>915</v>
      </c>
      <c r="D155" s="250"/>
      <c r="E155" s="250"/>
      <c r="F155" s="296" t="s">
        <v>894</v>
      </c>
      <c r="G155" s="250"/>
      <c r="H155" s="295" t="s">
        <v>927</v>
      </c>
      <c r="I155" s="295" t="s">
        <v>890</v>
      </c>
      <c r="J155" s="295">
        <v>50</v>
      </c>
      <c r="K155" s="291"/>
    </row>
    <row r="156" spans="2:11" ht="15" customHeight="1">
      <c r="B156" s="270"/>
      <c r="C156" s="295" t="s">
        <v>913</v>
      </c>
      <c r="D156" s="250"/>
      <c r="E156" s="250"/>
      <c r="F156" s="296" t="s">
        <v>894</v>
      </c>
      <c r="G156" s="250"/>
      <c r="H156" s="295" t="s">
        <v>927</v>
      </c>
      <c r="I156" s="295" t="s">
        <v>890</v>
      </c>
      <c r="J156" s="295">
        <v>50</v>
      </c>
      <c r="K156" s="291"/>
    </row>
    <row r="157" spans="2:11" ht="15" customHeight="1">
      <c r="B157" s="270"/>
      <c r="C157" s="295" t="s">
        <v>97</v>
      </c>
      <c r="D157" s="250"/>
      <c r="E157" s="250"/>
      <c r="F157" s="296" t="s">
        <v>888</v>
      </c>
      <c r="G157" s="250"/>
      <c r="H157" s="295" t="s">
        <v>949</v>
      </c>
      <c r="I157" s="295" t="s">
        <v>890</v>
      </c>
      <c r="J157" s="295" t="s">
        <v>950</v>
      </c>
      <c r="K157" s="291"/>
    </row>
    <row r="158" spans="2:11" ht="15" customHeight="1">
      <c r="B158" s="270"/>
      <c r="C158" s="295" t="s">
        <v>951</v>
      </c>
      <c r="D158" s="250"/>
      <c r="E158" s="250"/>
      <c r="F158" s="296" t="s">
        <v>888</v>
      </c>
      <c r="G158" s="250"/>
      <c r="H158" s="295" t="s">
        <v>952</v>
      </c>
      <c r="I158" s="295" t="s">
        <v>922</v>
      </c>
      <c r="J158" s="295"/>
      <c r="K158" s="291"/>
    </row>
    <row r="159" spans="2:11" ht="15" customHeight="1">
      <c r="B159" s="297"/>
      <c r="C159" s="279"/>
      <c r="D159" s="279"/>
      <c r="E159" s="279"/>
      <c r="F159" s="279"/>
      <c r="G159" s="279"/>
      <c r="H159" s="279"/>
      <c r="I159" s="279"/>
      <c r="J159" s="279"/>
      <c r="K159" s="298"/>
    </row>
    <row r="160" spans="2:11" ht="18.75" customHeight="1">
      <c r="B160" s="246"/>
      <c r="C160" s="250"/>
      <c r="D160" s="250"/>
      <c r="E160" s="250"/>
      <c r="F160" s="269"/>
      <c r="G160" s="250"/>
      <c r="H160" s="250"/>
      <c r="I160" s="250"/>
      <c r="J160" s="250"/>
      <c r="K160" s="246"/>
    </row>
    <row r="161" spans="2:1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>
      <c r="B162" s="238"/>
      <c r="C162" s="239"/>
      <c r="D162" s="239"/>
      <c r="E162" s="239"/>
      <c r="F162" s="239"/>
      <c r="G162" s="239"/>
      <c r="H162" s="239"/>
      <c r="I162" s="239"/>
      <c r="J162" s="239"/>
      <c r="K162" s="240"/>
    </row>
    <row r="163" spans="2:11" ht="45" customHeight="1">
      <c r="B163" s="241"/>
      <c r="C163" s="361" t="s">
        <v>953</v>
      </c>
      <c r="D163" s="361"/>
      <c r="E163" s="361"/>
      <c r="F163" s="361"/>
      <c r="G163" s="361"/>
      <c r="H163" s="361"/>
      <c r="I163" s="361"/>
      <c r="J163" s="361"/>
      <c r="K163" s="242"/>
    </row>
    <row r="164" spans="2:11" ht="17.25" customHeight="1">
      <c r="B164" s="241"/>
      <c r="C164" s="262" t="s">
        <v>882</v>
      </c>
      <c r="D164" s="262"/>
      <c r="E164" s="262"/>
      <c r="F164" s="262" t="s">
        <v>883</v>
      </c>
      <c r="G164" s="299"/>
      <c r="H164" s="300" t="s">
        <v>113</v>
      </c>
      <c r="I164" s="300" t="s">
        <v>52</v>
      </c>
      <c r="J164" s="262" t="s">
        <v>884</v>
      </c>
      <c r="K164" s="242"/>
    </row>
    <row r="165" spans="2:11" ht="17.25" customHeight="1">
      <c r="B165" s="243"/>
      <c r="C165" s="264" t="s">
        <v>885</v>
      </c>
      <c r="D165" s="264"/>
      <c r="E165" s="264"/>
      <c r="F165" s="265" t="s">
        <v>886</v>
      </c>
      <c r="G165" s="301"/>
      <c r="H165" s="302"/>
      <c r="I165" s="302"/>
      <c r="J165" s="264" t="s">
        <v>887</v>
      </c>
      <c r="K165" s="244"/>
    </row>
    <row r="166" spans="2:11" ht="5.25" customHeight="1">
      <c r="B166" s="270"/>
      <c r="C166" s="267"/>
      <c r="D166" s="267"/>
      <c r="E166" s="267"/>
      <c r="F166" s="267"/>
      <c r="G166" s="268"/>
      <c r="H166" s="267"/>
      <c r="I166" s="267"/>
      <c r="J166" s="267"/>
      <c r="K166" s="291"/>
    </row>
    <row r="167" spans="2:11" ht="15" customHeight="1">
      <c r="B167" s="270"/>
      <c r="C167" s="250" t="s">
        <v>891</v>
      </c>
      <c r="D167" s="250"/>
      <c r="E167" s="250"/>
      <c r="F167" s="269" t="s">
        <v>888</v>
      </c>
      <c r="G167" s="250"/>
      <c r="H167" s="250" t="s">
        <v>927</v>
      </c>
      <c r="I167" s="250" t="s">
        <v>890</v>
      </c>
      <c r="J167" s="250">
        <v>120</v>
      </c>
      <c r="K167" s="291"/>
    </row>
    <row r="168" spans="2:11" ht="15" customHeight="1">
      <c r="B168" s="270"/>
      <c r="C168" s="250" t="s">
        <v>936</v>
      </c>
      <c r="D168" s="250"/>
      <c r="E168" s="250"/>
      <c r="F168" s="269" t="s">
        <v>888</v>
      </c>
      <c r="G168" s="250"/>
      <c r="H168" s="250" t="s">
        <v>937</v>
      </c>
      <c r="I168" s="250" t="s">
        <v>890</v>
      </c>
      <c r="J168" s="250" t="s">
        <v>938</v>
      </c>
      <c r="K168" s="291"/>
    </row>
    <row r="169" spans="2:11" ht="15" customHeight="1">
      <c r="B169" s="270"/>
      <c r="C169" s="250" t="s">
        <v>837</v>
      </c>
      <c r="D169" s="250"/>
      <c r="E169" s="250"/>
      <c r="F169" s="269" t="s">
        <v>888</v>
      </c>
      <c r="G169" s="250"/>
      <c r="H169" s="250" t="s">
        <v>954</v>
      </c>
      <c r="I169" s="250" t="s">
        <v>890</v>
      </c>
      <c r="J169" s="250" t="s">
        <v>938</v>
      </c>
      <c r="K169" s="291"/>
    </row>
    <row r="170" spans="2:11" ht="15" customHeight="1">
      <c r="B170" s="270"/>
      <c r="C170" s="250" t="s">
        <v>893</v>
      </c>
      <c r="D170" s="250"/>
      <c r="E170" s="250"/>
      <c r="F170" s="269" t="s">
        <v>894</v>
      </c>
      <c r="G170" s="250"/>
      <c r="H170" s="250" t="s">
        <v>954</v>
      </c>
      <c r="I170" s="250" t="s">
        <v>890</v>
      </c>
      <c r="J170" s="250">
        <v>50</v>
      </c>
      <c r="K170" s="291"/>
    </row>
    <row r="171" spans="2:11" ht="15" customHeight="1">
      <c r="B171" s="270"/>
      <c r="C171" s="250" t="s">
        <v>896</v>
      </c>
      <c r="D171" s="250"/>
      <c r="E171" s="250"/>
      <c r="F171" s="269" t="s">
        <v>888</v>
      </c>
      <c r="G171" s="250"/>
      <c r="H171" s="250" t="s">
        <v>954</v>
      </c>
      <c r="I171" s="250" t="s">
        <v>898</v>
      </c>
      <c r="J171" s="250"/>
      <c r="K171" s="291"/>
    </row>
    <row r="172" spans="2:11" ht="15" customHeight="1">
      <c r="B172" s="270"/>
      <c r="C172" s="250" t="s">
        <v>907</v>
      </c>
      <c r="D172" s="250"/>
      <c r="E172" s="250"/>
      <c r="F172" s="269" t="s">
        <v>894</v>
      </c>
      <c r="G172" s="250"/>
      <c r="H172" s="250" t="s">
        <v>954</v>
      </c>
      <c r="I172" s="250" t="s">
        <v>890</v>
      </c>
      <c r="J172" s="250">
        <v>50</v>
      </c>
      <c r="K172" s="291"/>
    </row>
    <row r="173" spans="2:11" ht="15" customHeight="1">
      <c r="B173" s="270"/>
      <c r="C173" s="250" t="s">
        <v>915</v>
      </c>
      <c r="D173" s="250"/>
      <c r="E173" s="250"/>
      <c r="F173" s="269" t="s">
        <v>894</v>
      </c>
      <c r="G173" s="250"/>
      <c r="H173" s="250" t="s">
        <v>954</v>
      </c>
      <c r="I173" s="250" t="s">
        <v>890</v>
      </c>
      <c r="J173" s="250">
        <v>50</v>
      </c>
      <c r="K173" s="291"/>
    </row>
    <row r="174" spans="2:11" ht="15" customHeight="1">
      <c r="B174" s="270"/>
      <c r="C174" s="250" t="s">
        <v>913</v>
      </c>
      <c r="D174" s="250"/>
      <c r="E174" s="250"/>
      <c r="F174" s="269" t="s">
        <v>894</v>
      </c>
      <c r="G174" s="250"/>
      <c r="H174" s="250" t="s">
        <v>954</v>
      </c>
      <c r="I174" s="250" t="s">
        <v>890</v>
      </c>
      <c r="J174" s="250">
        <v>50</v>
      </c>
      <c r="K174" s="291"/>
    </row>
    <row r="175" spans="2:11" ht="15" customHeight="1">
      <c r="B175" s="270"/>
      <c r="C175" s="250" t="s">
        <v>112</v>
      </c>
      <c r="D175" s="250"/>
      <c r="E175" s="250"/>
      <c r="F175" s="269" t="s">
        <v>888</v>
      </c>
      <c r="G175" s="250"/>
      <c r="H175" s="250" t="s">
        <v>955</v>
      </c>
      <c r="I175" s="250" t="s">
        <v>956</v>
      </c>
      <c r="J175" s="250"/>
      <c r="K175" s="291"/>
    </row>
    <row r="176" spans="2:11" ht="15" customHeight="1">
      <c r="B176" s="270"/>
      <c r="C176" s="250" t="s">
        <v>52</v>
      </c>
      <c r="D176" s="250"/>
      <c r="E176" s="250"/>
      <c r="F176" s="269" t="s">
        <v>888</v>
      </c>
      <c r="G176" s="250"/>
      <c r="H176" s="250" t="s">
        <v>957</v>
      </c>
      <c r="I176" s="250" t="s">
        <v>958</v>
      </c>
      <c r="J176" s="250">
        <v>1</v>
      </c>
      <c r="K176" s="291"/>
    </row>
    <row r="177" spans="2:11" ht="15" customHeight="1">
      <c r="B177" s="270"/>
      <c r="C177" s="250" t="s">
        <v>48</v>
      </c>
      <c r="D177" s="250"/>
      <c r="E177" s="250"/>
      <c r="F177" s="269" t="s">
        <v>888</v>
      </c>
      <c r="G177" s="250"/>
      <c r="H177" s="250" t="s">
        <v>959</v>
      </c>
      <c r="I177" s="250" t="s">
        <v>890</v>
      </c>
      <c r="J177" s="250">
        <v>20</v>
      </c>
      <c r="K177" s="291"/>
    </row>
    <row r="178" spans="2:11" ht="15" customHeight="1">
      <c r="B178" s="270"/>
      <c r="C178" s="250" t="s">
        <v>113</v>
      </c>
      <c r="D178" s="250"/>
      <c r="E178" s="250"/>
      <c r="F178" s="269" t="s">
        <v>888</v>
      </c>
      <c r="G178" s="250"/>
      <c r="H178" s="250" t="s">
        <v>960</v>
      </c>
      <c r="I178" s="250" t="s">
        <v>890</v>
      </c>
      <c r="J178" s="250">
        <v>255</v>
      </c>
      <c r="K178" s="291"/>
    </row>
    <row r="179" spans="2:11" ht="15" customHeight="1">
      <c r="B179" s="270"/>
      <c r="C179" s="250" t="s">
        <v>114</v>
      </c>
      <c r="D179" s="250"/>
      <c r="E179" s="250"/>
      <c r="F179" s="269" t="s">
        <v>888</v>
      </c>
      <c r="G179" s="250"/>
      <c r="H179" s="250" t="s">
        <v>853</v>
      </c>
      <c r="I179" s="250" t="s">
        <v>890</v>
      </c>
      <c r="J179" s="250">
        <v>10</v>
      </c>
      <c r="K179" s="291"/>
    </row>
    <row r="180" spans="2:11" ht="15" customHeight="1">
      <c r="B180" s="270"/>
      <c r="C180" s="250" t="s">
        <v>115</v>
      </c>
      <c r="D180" s="250"/>
      <c r="E180" s="250"/>
      <c r="F180" s="269" t="s">
        <v>888</v>
      </c>
      <c r="G180" s="250"/>
      <c r="H180" s="250" t="s">
        <v>961</v>
      </c>
      <c r="I180" s="250" t="s">
        <v>922</v>
      </c>
      <c r="J180" s="250"/>
      <c r="K180" s="291"/>
    </row>
    <row r="181" spans="2:11" ht="15" customHeight="1">
      <c r="B181" s="270"/>
      <c r="C181" s="250" t="s">
        <v>962</v>
      </c>
      <c r="D181" s="250"/>
      <c r="E181" s="250"/>
      <c r="F181" s="269" t="s">
        <v>888</v>
      </c>
      <c r="G181" s="250"/>
      <c r="H181" s="250" t="s">
        <v>963</v>
      </c>
      <c r="I181" s="250" t="s">
        <v>922</v>
      </c>
      <c r="J181" s="250"/>
      <c r="K181" s="291"/>
    </row>
    <row r="182" spans="2:11" ht="15" customHeight="1">
      <c r="B182" s="270"/>
      <c r="C182" s="250" t="s">
        <v>951</v>
      </c>
      <c r="D182" s="250"/>
      <c r="E182" s="250"/>
      <c r="F182" s="269" t="s">
        <v>888</v>
      </c>
      <c r="G182" s="250"/>
      <c r="H182" s="250" t="s">
        <v>964</v>
      </c>
      <c r="I182" s="250" t="s">
        <v>922</v>
      </c>
      <c r="J182" s="250"/>
      <c r="K182" s="291"/>
    </row>
    <row r="183" spans="2:11" ht="15" customHeight="1">
      <c r="B183" s="270"/>
      <c r="C183" s="250" t="s">
        <v>117</v>
      </c>
      <c r="D183" s="250"/>
      <c r="E183" s="250"/>
      <c r="F183" s="269" t="s">
        <v>894</v>
      </c>
      <c r="G183" s="250"/>
      <c r="H183" s="250" t="s">
        <v>965</v>
      </c>
      <c r="I183" s="250" t="s">
        <v>890</v>
      </c>
      <c r="J183" s="250">
        <v>50</v>
      </c>
      <c r="K183" s="291"/>
    </row>
    <row r="184" spans="2:11" ht="15" customHeight="1">
      <c r="B184" s="270"/>
      <c r="C184" s="250" t="s">
        <v>966</v>
      </c>
      <c r="D184" s="250"/>
      <c r="E184" s="250"/>
      <c r="F184" s="269" t="s">
        <v>894</v>
      </c>
      <c r="G184" s="250"/>
      <c r="H184" s="250" t="s">
        <v>967</v>
      </c>
      <c r="I184" s="250" t="s">
        <v>968</v>
      </c>
      <c r="J184" s="250"/>
      <c r="K184" s="291"/>
    </row>
    <row r="185" spans="2:11" ht="15" customHeight="1">
      <c r="B185" s="270"/>
      <c r="C185" s="250" t="s">
        <v>969</v>
      </c>
      <c r="D185" s="250"/>
      <c r="E185" s="250"/>
      <c r="F185" s="269" t="s">
        <v>894</v>
      </c>
      <c r="G185" s="250"/>
      <c r="H185" s="250" t="s">
        <v>970</v>
      </c>
      <c r="I185" s="250" t="s">
        <v>968</v>
      </c>
      <c r="J185" s="250"/>
      <c r="K185" s="291"/>
    </row>
    <row r="186" spans="2:11" ht="15" customHeight="1">
      <c r="B186" s="270"/>
      <c r="C186" s="250" t="s">
        <v>971</v>
      </c>
      <c r="D186" s="250"/>
      <c r="E186" s="250"/>
      <c r="F186" s="269" t="s">
        <v>894</v>
      </c>
      <c r="G186" s="250"/>
      <c r="H186" s="250" t="s">
        <v>972</v>
      </c>
      <c r="I186" s="250" t="s">
        <v>968</v>
      </c>
      <c r="J186" s="250"/>
      <c r="K186" s="291"/>
    </row>
    <row r="187" spans="2:11" ht="15" customHeight="1">
      <c r="B187" s="270"/>
      <c r="C187" s="303" t="s">
        <v>973</v>
      </c>
      <c r="D187" s="250"/>
      <c r="E187" s="250"/>
      <c r="F187" s="269" t="s">
        <v>894</v>
      </c>
      <c r="G187" s="250"/>
      <c r="H187" s="250" t="s">
        <v>974</v>
      </c>
      <c r="I187" s="250" t="s">
        <v>975</v>
      </c>
      <c r="J187" s="304" t="s">
        <v>976</v>
      </c>
      <c r="K187" s="291"/>
    </row>
    <row r="188" spans="2:11" ht="15" customHeight="1">
      <c r="B188" s="270"/>
      <c r="C188" s="255" t="s">
        <v>37</v>
      </c>
      <c r="D188" s="250"/>
      <c r="E188" s="250"/>
      <c r="F188" s="269" t="s">
        <v>888</v>
      </c>
      <c r="G188" s="250"/>
      <c r="H188" s="246" t="s">
        <v>977</v>
      </c>
      <c r="I188" s="250" t="s">
        <v>978</v>
      </c>
      <c r="J188" s="250"/>
      <c r="K188" s="291"/>
    </row>
    <row r="189" spans="2:11" ht="15" customHeight="1">
      <c r="B189" s="270"/>
      <c r="C189" s="255" t="s">
        <v>979</v>
      </c>
      <c r="D189" s="250"/>
      <c r="E189" s="250"/>
      <c r="F189" s="269" t="s">
        <v>888</v>
      </c>
      <c r="G189" s="250"/>
      <c r="H189" s="250" t="s">
        <v>980</v>
      </c>
      <c r="I189" s="250" t="s">
        <v>922</v>
      </c>
      <c r="J189" s="250"/>
      <c r="K189" s="291"/>
    </row>
    <row r="190" spans="2:11" ht="15" customHeight="1">
      <c r="B190" s="270"/>
      <c r="C190" s="255" t="s">
        <v>981</v>
      </c>
      <c r="D190" s="250"/>
      <c r="E190" s="250"/>
      <c r="F190" s="269" t="s">
        <v>888</v>
      </c>
      <c r="G190" s="250"/>
      <c r="H190" s="250" t="s">
        <v>982</v>
      </c>
      <c r="I190" s="250" t="s">
        <v>922</v>
      </c>
      <c r="J190" s="250"/>
      <c r="K190" s="291"/>
    </row>
    <row r="191" spans="2:11" ht="15" customHeight="1">
      <c r="B191" s="270"/>
      <c r="C191" s="255" t="s">
        <v>983</v>
      </c>
      <c r="D191" s="250"/>
      <c r="E191" s="250"/>
      <c r="F191" s="269" t="s">
        <v>894</v>
      </c>
      <c r="G191" s="250"/>
      <c r="H191" s="250" t="s">
        <v>984</v>
      </c>
      <c r="I191" s="250" t="s">
        <v>922</v>
      </c>
      <c r="J191" s="250"/>
      <c r="K191" s="291"/>
    </row>
    <row r="192" spans="2:11" ht="15" customHeight="1">
      <c r="B192" s="297"/>
      <c r="C192" s="305"/>
      <c r="D192" s="279"/>
      <c r="E192" s="279"/>
      <c r="F192" s="279"/>
      <c r="G192" s="279"/>
      <c r="H192" s="279"/>
      <c r="I192" s="279"/>
      <c r="J192" s="279"/>
      <c r="K192" s="298"/>
    </row>
    <row r="193" spans="2:11" ht="18.75" customHeight="1">
      <c r="B193" s="246"/>
      <c r="C193" s="250"/>
      <c r="D193" s="250"/>
      <c r="E193" s="250"/>
      <c r="F193" s="269"/>
      <c r="G193" s="250"/>
      <c r="H193" s="250"/>
      <c r="I193" s="250"/>
      <c r="J193" s="250"/>
      <c r="K193" s="246"/>
    </row>
    <row r="194" spans="2:11" ht="18.75" customHeight="1">
      <c r="B194" s="246"/>
      <c r="C194" s="250"/>
      <c r="D194" s="250"/>
      <c r="E194" s="250"/>
      <c r="F194" s="269"/>
      <c r="G194" s="250"/>
      <c r="H194" s="250"/>
      <c r="I194" s="250"/>
      <c r="J194" s="250"/>
      <c r="K194" s="246"/>
    </row>
    <row r="195" spans="2:11" ht="18.75" customHeight="1">
      <c r="B195" s="256"/>
      <c r="C195" s="256"/>
      <c r="D195" s="256"/>
      <c r="E195" s="256"/>
      <c r="F195" s="256"/>
      <c r="G195" s="256"/>
      <c r="H195" s="256"/>
      <c r="I195" s="256"/>
      <c r="J195" s="256"/>
      <c r="K195" s="256"/>
    </row>
    <row r="196" spans="2:11" ht="13.5">
      <c r="B196" s="238"/>
      <c r="C196" s="239"/>
      <c r="D196" s="239"/>
      <c r="E196" s="239"/>
      <c r="F196" s="239"/>
      <c r="G196" s="239"/>
      <c r="H196" s="239"/>
      <c r="I196" s="239"/>
      <c r="J196" s="239"/>
      <c r="K196" s="240"/>
    </row>
    <row r="197" spans="2:11" ht="21">
      <c r="B197" s="241"/>
      <c r="C197" s="361" t="s">
        <v>985</v>
      </c>
      <c r="D197" s="361"/>
      <c r="E197" s="361"/>
      <c r="F197" s="361"/>
      <c r="G197" s="361"/>
      <c r="H197" s="361"/>
      <c r="I197" s="361"/>
      <c r="J197" s="361"/>
      <c r="K197" s="242"/>
    </row>
    <row r="198" spans="2:11" ht="25.5" customHeight="1">
      <c r="B198" s="241"/>
      <c r="C198" s="306" t="s">
        <v>986</v>
      </c>
      <c r="D198" s="306"/>
      <c r="E198" s="306"/>
      <c r="F198" s="306" t="s">
        <v>987</v>
      </c>
      <c r="G198" s="307"/>
      <c r="H198" s="367" t="s">
        <v>988</v>
      </c>
      <c r="I198" s="367"/>
      <c r="J198" s="367"/>
      <c r="K198" s="242"/>
    </row>
    <row r="199" spans="2:11" ht="5.25" customHeight="1">
      <c r="B199" s="270"/>
      <c r="C199" s="267"/>
      <c r="D199" s="267"/>
      <c r="E199" s="267"/>
      <c r="F199" s="267"/>
      <c r="G199" s="250"/>
      <c r="H199" s="267"/>
      <c r="I199" s="267"/>
      <c r="J199" s="267"/>
      <c r="K199" s="291"/>
    </row>
    <row r="200" spans="2:11" ht="15" customHeight="1">
      <c r="B200" s="270"/>
      <c r="C200" s="250" t="s">
        <v>978</v>
      </c>
      <c r="D200" s="250"/>
      <c r="E200" s="250"/>
      <c r="F200" s="269" t="s">
        <v>38</v>
      </c>
      <c r="G200" s="250"/>
      <c r="H200" s="363" t="s">
        <v>989</v>
      </c>
      <c r="I200" s="363"/>
      <c r="J200" s="363"/>
      <c r="K200" s="291"/>
    </row>
    <row r="201" spans="2:11" ht="15" customHeight="1">
      <c r="B201" s="270"/>
      <c r="C201" s="276"/>
      <c r="D201" s="250"/>
      <c r="E201" s="250"/>
      <c r="F201" s="269" t="s">
        <v>39</v>
      </c>
      <c r="G201" s="250"/>
      <c r="H201" s="363" t="s">
        <v>990</v>
      </c>
      <c r="I201" s="363"/>
      <c r="J201" s="363"/>
      <c r="K201" s="291"/>
    </row>
    <row r="202" spans="2:11" ht="15" customHeight="1">
      <c r="B202" s="270"/>
      <c r="C202" s="276"/>
      <c r="D202" s="250"/>
      <c r="E202" s="250"/>
      <c r="F202" s="269" t="s">
        <v>42</v>
      </c>
      <c r="G202" s="250"/>
      <c r="H202" s="363" t="s">
        <v>991</v>
      </c>
      <c r="I202" s="363"/>
      <c r="J202" s="363"/>
      <c r="K202" s="291"/>
    </row>
    <row r="203" spans="2:11" ht="15" customHeight="1">
      <c r="B203" s="270"/>
      <c r="C203" s="250"/>
      <c r="D203" s="250"/>
      <c r="E203" s="250"/>
      <c r="F203" s="269" t="s">
        <v>40</v>
      </c>
      <c r="G203" s="250"/>
      <c r="H203" s="363" t="s">
        <v>992</v>
      </c>
      <c r="I203" s="363"/>
      <c r="J203" s="363"/>
      <c r="K203" s="291"/>
    </row>
    <row r="204" spans="2:11" ht="15" customHeight="1">
      <c r="B204" s="270"/>
      <c r="C204" s="250"/>
      <c r="D204" s="250"/>
      <c r="E204" s="250"/>
      <c r="F204" s="269" t="s">
        <v>41</v>
      </c>
      <c r="G204" s="250"/>
      <c r="H204" s="363" t="s">
        <v>993</v>
      </c>
      <c r="I204" s="363"/>
      <c r="J204" s="363"/>
      <c r="K204" s="291"/>
    </row>
    <row r="205" spans="2:11" ht="15" customHeight="1">
      <c r="B205" s="270"/>
      <c r="C205" s="250"/>
      <c r="D205" s="250"/>
      <c r="E205" s="250"/>
      <c r="F205" s="269"/>
      <c r="G205" s="250"/>
      <c r="H205" s="250"/>
      <c r="I205" s="250"/>
      <c r="J205" s="250"/>
      <c r="K205" s="291"/>
    </row>
    <row r="206" spans="2:11" ht="15" customHeight="1">
      <c r="B206" s="270"/>
      <c r="C206" s="250" t="s">
        <v>934</v>
      </c>
      <c r="D206" s="250"/>
      <c r="E206" s="250"/>
      <c r="F206" s="269" t="s">
        <v>74</v>
      </c>
      <c r="G206" s="250"/>
      <c r="H206" s="363" t="s">
        <v>994</v>
      </c>
      <c r="I206" s="363"/>
      <c r="J206" s="363"/>
      <c r="K206" s="291"/>
    </row>
    <row r="207" spans="2:11" ht="15" customHeight="1">
      <c r="B207" s="270"/>
      <c r="C207" s="276"/>
      <c r="D207" s="250"/>
      <c r="E207" s="250"/>
      <c r="F207" s="269" t="s">
        <v>831</v>
      </c>
      <c r="G207" s="250"/>
      <c r="H207" s="363" t="s">
        <v>832</v>
      </c>
      <c r="I207" s="363"/>
      <c r="J207" s="363"/>
      <c r="K207" s="291"/>
    </row>
    <row r="208" spans="2:11" ht="15" customHeight="1">
      <c r="B208" s="270"/>
      <c r="C208" s="250"/>
      <c r="D208" s="250"/>
      <c r="E208" s="250"/>
      <c r="F208" s="269" t="s">
        <v>829</v>
      </c>
      <c r="G208" s="250"/>
      <c r="H208" s="363" t="s">
        <v>995</v>
      </c>
      <c r="I208" s="363"/>
      <c r="J208" s="363"/>
      <c r="K208" s="291"/>
    </row>
    <row r="209" spans="2:11" ht="15" customHeight="1">
      <c r="B209" s="308"/>
      <c r="C209" s="276"/>
      <c r="D209" s="276"/>
      <c r="E209" s="276"/>
      <c r="F209" s="269" t="s">
        <v>833</v>
      </c>
      <c r="G209" s="255"/>
      <c r="H209" s="362" t="s">
        <v>834</v>
      </c>
      <c r="I209" s="362"/>
      <c r="J209" s="362"/>
      <c r="K209" s="309"/>
    </row>
    <row r="210" spans="2:11" ht="15" customHeight="1">
      <c r="B210" s="308"/>
      <c r="C210" s="276"/>
      <c r="D210" s="276"/>
      <c r="E210" s="276"/>
      <c r="F210" s="269" t="s">
        <v>835</v>
      </c>
      <c r="G210" s="255"/>
      <c r="H210" s="362" t="s">
        <v>996</v>
      </c>
      <c r="I210" s="362"/>
      <c r="J210" s="362"/>
      <c r="K210" s="309"/>
    </row>
    <row r="211" spans="2:11" ht="15" customHeight="1">
      <c r="B211" s="308"/>
      <c r="C211" s="276"/>
      <c r="D211" s="276"/>
      <c r="E211" s="276"/>
      <c r="F211" s="310"/>
      <c r="G211" s="255"/>
      <c r="H211" s="311"/>
      <c r="I211" s="311"/>
      <c r="J211" s="311"/>
      <c r="K211" s="309"/>
    </row>
    <row r="212" spans="2:11" ht="15" customHeight="1">
      <c r="B212" s="308"/>
      <c r="C212" s="250" t="s">
        <v>958</v>
      </c>
      <c r="D212" s="276"/>
      <c r="E212" s="276"/>
      <c r="F212" s="269">
        <v>1</v>
      </c>
      <c r="G212" s="255"/>
      <c r="H212" s="362" t="s">
        <v>997</v>
      </c>
      <c r="I212" s="362"/>
      <c r="J212" s="362"/>
      <c r="K212" s="309"/>
    </row>
    <row r="213" spans="2:11" ht="15" customHeight="1">
      <c r="B213" s="308"/>
      <c r="C213" s="276"/>
      <c r="D213" s="276"/>
      <c r="E213" s="276"/>
      <c r="F213" s="269">
        <v>2</v>
      </c>
      <c r="G213" s="255"/>
      <c r="H213" s="362" t="s">
        <v>998</v>
      </c>
      <c r="I213" s="362"/>
      <c r="J213" s="362"/>
      <c r="K213" s="309"/>
    </row>
    <row r="214" spans="2:11" ht="15" customHeight="1">
      <c r="B214" s="308"/>
      <c r="C214" s="276"/>
      <c r="D214" s="276"/>
      <c r="E214" s="276"/>
      <c r="F214" s="269">
        <v>3</v>
      </c>
      <c r="G214" s="255"/>
      <c r="H214" s="362" t="s">
        <v>999</v>
      </c>
      <c r="I214" s="362"/>
      <c r="J214" s="362"/>
      <c r="K214" s="309"/>
    </row>
    <row r="215" spans="2:11" ht="15" customHeight="1">
      <c r="B215" s="308"/>
      <c r="C215" s="276"/>
      <c r="D215" s="276"/>
      <c r="E215" s="276"/>
      <c r="F215" s="269">
        <v>4</v>
      </c>
      <c r="G215" s="255"/>
      <c r="H215" s="362" t="s">
        <v>1000</v>
      </c>
      <c r="I215" s="362"/>
      <c r="J215" s="362"/>
      <c r="K215" s="309"/>
    </row>
    <row r="216" spans="2:11" ht="12.75" customHeight="1">
      <c r="B216" s="312"/>
      <c r="C216" s="313"/>
      <c r="D216" s="313"/>
      <c r="E216" s="313"/>
      <c r="F216" s="313"/>
      <c r="G216" s="313"/>
      <c r="H216" s="313"/>
      <c r="I216" s="313"/>
      <c r="J216" s="313"/>
      <c r="K216" s="314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DESKTOP-ACOSRFD\Věra</dc:creator>
  <cp:keywords/>
  <dc:description/>
  <cp:lastModifiedBy>Ondra</cp:lastModifiedBy>
  <dcterms:created xsi:type="dcterms:W3CDTF">2017-08-07T09:09:38Z</dcterms:created>
  <dcterms:modified xsi:type="dcterms:W3CDTF">2017-08-07T12:33:15Z</dcterms:modified>
  <cp:category/>
  <cp:version/>
  <cp:contentType/>
  <cp:contentStatus/>
</cp:coreProperties>
</file>