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30" windowHeight="10335" activeTab="0"/>
  </bookViews>
  <sheets>
    <sheet name="SO 101 Parkoviště u u..." sheetId="2" r:id="rId1"/>
    <sheet name="Pokyny pro vyplnění" sheetId="7" r:id="rId2"/>
  </sheets>
  <definedNames>
    <definedName name="_xlnm._FilterDatabase" localSheetId="0" hidden="1">'SO 101 Parkoviště u u...'!$C$85:$K$310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101 Parkoviště u u...'!$C$4:$J$36,'SO 101 Parkoviště u u...'!$C$42:$J$67,'SO 101 Parkoviště u u...'!$C$73:$K$310</definedName>
    <definedName name="_xlnm.Print_Titles" localSheetId="0">'SO 101 Parkoviště u u...'!$85:$85</definedName>
  </definedNames>
  <calcPr calcId="145621"/>
</workbook>
</file>

<file path=xl/sharedStrings.xml><?xml version="1.0" encoding="utf-8"?>
<sst xmlns="http://schemas.openxmlformats.org/spreadsheetml/2006/main" count="3103" uniqueCount="669">
  <si>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</si>
  <si>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</si>
  <si>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</si>
  <si>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</si>
  <si>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</si>
  <si>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</si>
  <si>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</si>
  <si>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</si>
  <si>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Parkoviště u Komerční banky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</si>
  <si>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</si>
  <si>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</si>
  <si>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</si>
  <si>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</si>
  <si>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</si>
  <si>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</si>
  <si>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</si>
  <si>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</si>
  <si>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</si>
  <si>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</si>
  <si>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</si>
  <si>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</si>
  <si>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</si>
  <si>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</si>
  <si>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</si>
  <si>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</si>
  <si>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</si>
  <si>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</si>
  <si>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</si>
  <si>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</si>
  <si>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</si>
  <si>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</si>
  <si>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</si>
  <si>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</si>
  <si>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</si>
  <si>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</si>
  <si>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</si>
  <si>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</si>
  <si>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</si>
  <si>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</si>
  <si>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</si>
  <si>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SO 101 Parkoviště u ul.Čs.armády</t>
  </si>
  <si>
    <t>STA</t>
  </si>
  <si>
    <t>{5df9e927-21fd-443d-a10f-49efc35b6a60}</t>
  </si>
  <si>
    <t>2</t>
  </si>
  <si>
    <t>3</t>
  </si>
  <si>
    <t>4</t>
  </si>
  <si>
    <t>5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</si>
  <si>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</si>
  <si>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</si>
  <si>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</si>
  <si>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</si>
  <si>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</si>
  <si>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</si>
  <si>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</si>
  <si>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</si>
  <si>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</si>
  <si>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</si>
  <si>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</si>
  <si>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</si>
  <si>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</si>
  <si>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</si>
  <si>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</si>
  <si>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</si>
  <si>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469 - Stavební práce při elektromontážích</t>
  </si>
  <si>
    <t xml:space="preserve">    5 - Komunikace pozemní</t>
  </si>
  <si>
    <t xml:space="preserve">  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</si>
  <si>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</si>
  <si>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</si>
  <si>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</si>
  <si>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</si>
  <si>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</si>
  <si>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</si>
  <si>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</si>
  <si>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</si>
  <si>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</si>
  <si>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</si>
  <si>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</si>
  <si>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</si>
  <si>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</si>
  <si>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</si>
  <si>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</si>
  <si>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</si>
  <si>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</si>
  <si>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</si>
  <si>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</si>
  <si>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</si>
  <si>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</si>
  <si>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</si>
  <si>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</si>
  <si>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</si>
  <si>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</si>
  <si>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</si>
  <si>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</si>
  <si>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107506310</t>
  </si>
  <si>
    <t>VV</t>
  </si>
  <si>
    <t>100,0*0,3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</si>
  <si>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</si>
  <si>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</si>
  <si>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</si>
  <si>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1247785865</t>
  </si>
  <si>
    <t>171101121</t>
  </si>
  <si>
    <t>Uložení sypaniny do násypů s rozprostřením sypaniny ve vrstvách a s hrubým urovnáním zhutněných s uzavřením povrchu násypu z hornin nesoudržných kamenitých</t>
  </si>
  <si>
    <t>1278987396</t>
  </si>
  <si>
    <t>M</t>
  </si>
  <si>
    <t>583336740</t>
  </si>
  <si>
    <t>kamenivo těžené hrubé frakce 16-32</t>
  </si>
  <si>
    <t>t</t>
  </si>
  <si>
    <t>8</t>
  </si>
  <si>
    <t>1519788742</t>
  </si>
  <si>
    <t>30,0*1,67*1,01</t>
  </si>
  <si>
    <t>171201201</t>
  </si>
  <si>
    <t>Uložení sypaniny na skládky</t>
  </si>
  <si>
    <t>1333406319</t>
  </si>
  <si>
    <t>6</t>
  </si>
  <si>
    <t>171201211</t>
  </si>
  <si>
    <t>Uložení sypaniny poplatek za uložení sypaniny na skládce (skládkovné)</t>
  </si>
  <si>
    <t>979980966</t>
  </si>
  <si>
    <t>30,0*1,5</t>
  </si>
  <si>
    <t>7</t>
  </si>
  <si>
    <t>00-1</t>
  </si>
  <si>
    <t>Geotextilie D+M</t>
  </si>
  <si>
    <t>m2</t>
  </si>
  <si>
    <t>-1520246098</t>
  </si>
  <si>
    <t>100,0*1,02</t>
  </si>
  <si>
    <t>Zemní práce</t>
  </si>
  <si>
    <t>111201101</t>
  </si>
  <si>
    <t>Odstranění křovin a stromů s odstraněním kořenů průměru kmene do 100 mm do sklonu terénu 1 : 5, při celkové ploše do 1 000 m2</t>
  </si>
  <si>
    <t>2029638367</t>
  </si>
  <si>
    <t>dle TZ</t>
  </si>
  <si>
    <t>80,0</t>
  </si>
  <si>
    <t>9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</si>
  <si>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</si>
  <si>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</si>
  <si>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1396947515</t>
  </si>
  <si>
    <t>10</t>
  </si>
  <si>
    <t>113107143</t>
  </si>
  <si>
    <t>Odstranění podkladů nebo krytů s přemístěním hmot na skládku na vzdálenost do 3 m nebo s naložením na dopravní prostředek v ploše jednotlivě do 50 m2 živičných, o tl. vrstvy přes 100 do 150 mm</t>
  </si>
  <si>
    <t>1272416320</t>
  </si>
  <si>
    <t>17,0</t>
  </si>
  <si>
    <t>11</t>
  </si>
  <si>
    <t>113154122</t>
  </si>
  <si>
    <t>Frézování živičného podkladu nebo krytu s naložením na dopravní prostředek plochy do 500 m2 bez překážek v trase pruhu šířky přes 0,5 m do 1 m, tloušťky vrstvy 40 mm</t>
  </si>
  <si>
    <t>2088190070</t>
  </si>
  <si>
    <t>325,0</t>
  </si>
  <si>
    <t>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</si>
  <si>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</si>
  <si>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</si>
  <si>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</si>
  <si>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-14524973</t>
  </si>
  <si>
    <t>101,0</t>
  </si>
  <si>
    <t>13</t>
  </si>
  <si>
    <t>121101103</t>
  </si>
  <si>
    <t>Sejmutí ornice nebo lesní půdy s vodorovným přemístěním na hromady v místě upotřebení nebo na dočasné či trvalé skládky se složením, na vzdálenost přes 100 do 250 m</t>
  </si>
  <si>
    <t>-90393202</t>
  </si>
  <si>
    <t>17,0*0,2</t>
  </si>
  <si>
    <t>153,0*0,1</t>
  </si>
  <si>
    <t>14</t>
  </si>
  <si>
    <t>122101101</t>
  </si>
  <si>
    <t>Odkopávky a prokopávky nezapažené s přehozením výkopku na vzdálenost do 3 m nebo s naložením na dopravní prostředek v horninách tř. 1 a 2 do 100 m3</t>
  </si>
  <si>
    <t>1443616360</t>
  </si>
  <si>
    <t>těžení a naložení ornice na meziskládce pro ohumusování</t>
  </si>
  <si>
    <t>7,5</t>
  </si>
  <si>
    <t>Těžení a naložení ornice pro odvoz</t>
  </si>
  <si>
    <t>18,7-7,5</t>
  </si>
  <si>
    <t>1111396193</t>
  </si>
  <si>
    <t>výkop</t>
  </si>
  <si>
    <t>153,0*0,4</t>
  </si>
  <si>
    <t>16</t>
  </si>
  <si>
    <t>132201201</t>
  </si>
  <si>
    <t>Hloubení zapažených i nezapažených rýh šířky přes 600 do 2 000 mm s urovnáním dna do předepsaného profilu a spádu v hornině tř. 3 do 100 m3</t>
  </si>
  <si>
    <t>700819462</t>
  </si>
  <si>
    <t>pro chráničky</t>
  </si>
  <si>
    <t>8,0*2,2*0,6</t>
  </si>
  <si>
    <t>20,0*0,6*0,5</t>
  </si>
  <si>
    <t>17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</si>
  <si>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</si>
  <si>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</si>
  <si>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650863165</t>
  </si>
  <si>
    <t>dovoz ornice z meziskládky pro ohumusování</t>
  </si>
  <si>
    <t>18</t>
  </si>
  <si>
    <t>162301501</t>
  </si>
  <si>
    <t>Vodorovné přemístění smýcených křovin do průměru kmene 100 mm na vzdálenost do 5 000 m</t>
  </si>
  <si>
    <t>1723890811</t>
  </si>
  <si>
    <t>19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</si>
  <si>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</si>
  <si>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</si>
  <si>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1160592537</t>
  </si>
  <si>
    <t>odvoz přebytečné ornice na skládku</t>
  </si>
  <si>
    <t>20</t>
  </si>
  <si>
    <t>-1904963534</t>
  </si>
  <si>
    <t>odvoz přebytečné zeminy</t>
  </si>
  <si>
    <t>(22,56+61,5)-1,3</t>
  </si>
  <si>
    <t>-919457488</t>
  </si>
  <si>
    <t>22</t>
  </si>
  <si>
    <t>-809885990</t>
  </si>
  <si>
    <t>82,76*1,5</t>
  </si>
  <si>
    <t>23</t>
  </si>
  <si>
    <t>174101101</t>
  </si>
  <si>
    <t>Zásyp sypaninou z jakékoliv horniny s uložením výkopku ve vrstvách se zhutněním jam, šachet, rýh nebo kolem objektů v těchto vykopávkách</t>
  </si>
  <si>
    <t>-1004858477</t>
  </si>
  <si>
    <t>chráničky</t>
  </si>
  <si>
    <t>5,5</t>
  </si>
  <si>
    <t>24</t>
  </si>
  <si>
    <t>-866961932</t>
  </si>
  <si>
    <t>5,5*1,67*1,01</t>
  </si>
  <si>
    <t>25</t>
  </si>
  <si>
    <t>181411131</t>
  </si>
  <si>
    <t>Založení trávníku na půdě předem připravené plochy do 1000 m2 výsevem včetně utažení parkového v rovině nebo na svahu do 1:5</t>
  </si>
  <si>
    <t>-647706028</t>
  </si>
  <si>
    <t>26</t>
  </si>
  <si>
    <t>005724100</t>
  </si>
  <si>
    <t>osivo směs travní parková</t>
  </si>
  <si>
    <t>kg</t>
  </si>
  <si>
    <t>1159422326</t>
  </si>
  <si>
    <t>75*0,025 'Přepočtené koeficientem množství</t>
  </si>
  <si>
    <t>27</t>
  </si>
  <si>
    <t>181301101</t>
  </si>
  <si>
    <t>Rozprostření a urovnání ornice v rovině nebo ve svahu sklonu do 1:5 při souvislé ploše do 500 m2, tl. vrstvy do 100 mm</t>
  </si>
  <si>
    <t>-270502806</t>
  </si>
  <si>
    <t>28</t>
  </si>
  <si>
    <t>181951102</t>
  </si>
  <si>
    <t>Úprava pláně vyrovnáním výškových rozdílů v hornině tř. 1 až 4 se zhutněním</t>
  </si>
  <si>
    <t>-1834602998</t>
  </si>
  <si>
    <t>29</t>
  </si>
  <si>
    <t>185803111</t>
  </si>
  <si>
    <t>Ošetření trávníku jednorázové v rovině nebo na svahu do 1:5</t>
  </si>
  <si>
    <t>1511500026</t>
  </si>
  <si>
    <t>75,0*2</t>
  </si>
  <si>
    <t>Zakládání</t>
  </si>
  <si>
    <t>30</t>
  </si>
  <si>
    <t>291211111</t>
  </si>
  <si>
    <t>Zřízení zpevněné plochy ze silničních panelů osazených do lože tl. 50 mm z kameniva</t>
  </si>
  <si>
    <t>425665857</t>
  </si>
  <si>
    <t>3,0*2,0*3</t>
  </si>
  <si>
    <t>3,0*1,0*2</t>
  </si>
  <si>
    <t>31</t>
  </si>
  <si>
    <t>593811970</t>
  </si>
  <si>
    <t xml:space="preserve">panel silniční 300x200x18 cm, 20t- jednorázové </t>
  </si>
  <si>
    <t>kus</t>
  </si>
  <si>
    <t>-106636390</t>
  </si>
  <si>
    <t>32</t>
  </si>
  <si>
    <t>593812340</t>
  </si>
  <si>
    <t>panel silniční 300x100x18 cm</t>
  </si>
  <si>
    <t>235724760</t>
  </si>
  <si>
    <t>P</t>
  </si>
  <si>
    <t>Poznámka k položce:
dohodou</t>
  </si>
  <si>
    <t>469</t>
  </si>
  <si>
    <t>Stavební práce při elektromontážích</t>
  </si>
  <si>
    <t>33</t>
  </si>
  <si>
    <t>469-1</t>
  </si>
  <si>
    <t>Chránička AROT+Kopoflex vč.lože a obsypu</t>
  </si>
  <si>
    <t>1584794896</t>
  </si>
  <si>
    <t>34</t>
  </si>
  <si>
    <t>469-2</t>
  </si>
  <si>
    <t>Plastové chráničky vč.lože a obsypu</t>
  </si>
  <si>
    <t>1964722576</t>
  </si>
  <si>
    <t>35</t>
  </si>
  <si>
    <t>469-3</t>
  </si>
  <si>
    <t>Uložení stávajících kabelů do pískového lože+výstražná folie</t>
  </si>
  <si>
    <t>1198972470</t>
  </si>
  <si>
    <t>Komunikace pozemní</t>
  </si>
  <si>
    <t>36</t>
  </si>
  <si>
    <t>564251111</t>
  </si>
  <si>
    <t>Podklad nebo podsyp ze štěrkopísku ŠP s rozprostřením, vlhčením a zhutněním, po zhutnění tl. 150 mm</t>
  </si>
  <si>
    <t>-429017982</t>
  </si>
  <si>
    <t>dleTZ-pod panely</t>
  </si>
  <si>
    <t>30,0</t>
  </si>
  <si>
    <t>37</t>
  </si>
  <si>
    <t>564851111</t>
  </si>
  <si>
    <t>Podklad ze štěrkodrti ŠD s rozprostřením a zhutněním, po zhutnění tl. 150 mm</t>
  </si>
  <si>
    <t>1833543681</t>
  </si>
  <si>
    <t xml:space="preserve">dle TZ a situace </t>
  </si>
  <si>
    <t>asfaltový chodník</t>
  </si>
  <si>
    <t>15,0</t>
  </si>
  <si>
    <t>asfaltová příjezdová komunikace</t>
  </si>
  <si>
    <t>11,0*2</t>
  </si>
  <si>
    <t>pod silničními panely</t>
  </si>
  <si>
    <t>38</t>
  </si>
  <si>
    <t>564871111</t>
  </si>
  <si>
    <t>Podklad ze štěrkodrti ŠD s rozprostřením a zhutněním, po zhutnění tl. 250 mm</t>
  </si>
  <si>
    <t>-1182272089</t>
  </si>
  <si>
    <t>dle TZ a situace-dlážděné parkoviště</t>
  </si>
  <si>
    <t>70,0</t>
  </si>
  <si>
    <t>39</t>
  </si>
  <si>
    <t>564921411</t>
  </si>
  <si>
    <t>Podklad nebo podsyp z asfaltového recyklátu s rozprostřením a zhutněním, po zhutnění tl. 60 mm</t>
  </si>
  <si>
    <t>-1644104999</t>
  </si>
  <si>
    <t>dle TZ a vzorových řezů</t>
  </si>
  <si>
    <t>40</t>
  </si>
  <si>
    <t>565175111</t>
  </si>
  <si>
    <t>Asfaltový beton vrstva podkladní ACP 16 (obalované kamenivo střednězrnné - OKS) s rozprostřením a zhutněním v pruhu šířky do 3 m, po zhutnění tl. 100 mm</t>
  </si>
  <si>
    <t>342604242</t>
  </si>
  <si>
    <t>asfaltová příjezdná komunikace-rekonsrukce</t>
  </si>
  <si>
    <t>305,0</t>
  </si>
  <si>
    <t>41</t>
  </si>
  <si>
    <t>569903311</t>
  </si>
  <si>
    <t>Zřízení zemních krajnic z hornin jakékoliv třídy se zhutněním</t>
  </si>
  <si>
    <t>1317342333</t>
  </si>
  <si>
    <t>42</t>
  </si>
  <si>
    <t>573191111</t>
  </si>
  <si>
    <t>Postřik infiltrační kationaktivní emulzí v množství 1,00 kg/m2</t>
  </si>
  <si>
    <t>603534845</t>
  </si>
  <si>
    <t>dle TZ a vzorových řezů,asfaltová příjezdná komunikace</t>
  </si>
  <si>
    <t>11,0</t>
  </si>
  <si>
    <t>43</t>
  </si>
  <si>
    <t>573211108</t>
  </si>
  <si>
    <t>Postřik spojovací PS bez posypu kamenivem z asfaltu silničního, v množství 0,40 kg/m2</t>
  </si>
  <si>
    <t>-1431612992</t>
  </si>
  <si>
    <t>asfaltová příjezdná komunikace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</si>
  <si>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</si>
  <si>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</si>
  <si>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</si>
  <si>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326283459</t>
  </si>
  <si>
    <t>asfaltová příjezdná komunikace-rekonstrukce</t>
  </si>
  <si>
    <t>45</t>
  </si>
  <si>
    <t>577145111</t>
  </si>
  <si>
    <t>Asfaltový beton vrstva obrusná ACO 16 (ABH) s rozprostřením a zhutněním z nemodifikovaného asfaltu, po zhutnění v pruhu šířky do 3 m tl. 50 mm</t>
  </si>
  <si>
    <t>1735776658</t>
  </si>
  <si>
    <t>46</t>
  </si>
  <si>
    <t>596411112</t>
  </si>
  <si>
    <t>Kladení dlažby z betonových vegetačních dlaždic komunikací pro pěší s ložem z kameniva těženého nebo drceného tl. do 40 mm, s vyplněním spár a vegetačních otvorů, s hutněním vibrováním tl. 80 mm, pro plochy přes 50 do 100 m2</t>
  </si>
  <si>
    <t>1409905444</t>
  </si>
  <si>
    <t>parkoviště dlážděné</t>
  </si>
  <si>
    <t>47</t>
  </si>
  <si>
    <t>5-1</t>
  </si>
  <si>
    <t xml:space="preserve">Zatravňovací dlažba </t>
  </si>
  <si>
    <t>1438933883</t>
  </si>
  <si>
    <t>Trubní vedení</t>
  </si>
  <si>
    <t>48</t>
  </si>
  <si>
    <t>8-0</t>
  </si>
  <si>
    <t>Pročištění stávající vpustí</t>
  </si>
  <si>
    <t>ks</t>
  </si>
  <si>
    <t>-1203255646</t>
  </si>
  <si>
    <t>49</t>
  </si>
  <si>
    <t>899231111</t>
  </si>
  <si>
    <t>Výšková úprava uličního vstupu nebo vpusti do 200 mm zvýšením mříže</t>
  </si>
  <si>
    <t>-1184507926</t>
  </si>
  <si>
    <t>50</t>
  </si>
  <si>
    <t>899331111</t>
  </si>
  <si>
    <t>Výšková úprava uličního vstupu nebo vpusti do 200 mm zvýšením poklopu</t>
  </si>
  <si>
    <t>898676269</t>
  </si>
  <si>
    <t>Ostatní konstrukce a práce, bourání</t>
  </si>
  <si>
    <t>51</t>
  </si>
  <si>
    <t>9-0</t>
  </si>
  <si>
    <t>Provizorní DZ</t>
  </si>
  <si>
    <t>celk</t>
  </si>
  <si>
    <t>2054273825</t>
  </si>
  <si>
    <t>52</t>
  </si>
  <si>
    <t>914111111</t>
  </si>
  <si>
    <t>Montáž svislé dopravní značky základní velikosti do 1 m2 objímkami na sloupky nebo konzoly</t>
  </si>
  <si>
    <t>2097023354</t>
  </si>
  <si>
    <t>dle TZ a situace</t>
  </si>
  <si>
    <t>Nové DZ</t>
  </si>
  <si>
    <t>přemístění</t>
  </si>
  <si>
    <t>53</t>
  </si>
  <si>
    <t>404442320</t>
  </si>
  <si>
    <t>značka dopravní svislá reflexní AL- 3M 500 x 500 mm</t>
  </si>
  <si>
    <t>-1540415135</t>
  </si>
  <si>
    <t>IP11a</t>
  </si>
  <si>
    <t>54</t>
  </si>
  <si>
    <t>914511112</t>
  </si>
  <si>
    <t>Montáž sloupku dopravních značek délky do 3,5 m do hliníkové patky</t>
  </si>
  <si>
    <t>1949488459</t>
  </si>
  <si>
    <t>55</t>
  </si>
  <si>
    <t>404452250</t>
  </si>
  <si>
    <t>sloupek Zn 60 - 350</t>
  </si>
  <si>
    <t>-10418111</t>
  </si>
  <si>
    <t>56</t>
  </si>
  <si>
    <t>404452400</t>
  </si>
  <si>
    <t>patka hliníková pro sloupek D 60 mm</t>
  </si>
  <si>
    <t>1005244751</t>
  </si>
  <si>
    <t>57</t>
  </si>
  <si>
    <t>404452530</t>
  </si>
  <si>
    <t>víčko plastové na sloupek 60</t>
  </si>
  <si>
    <t>1596763164</t>
  </si>
  <si>
    <t>58</t>
  </si>
  <si>
    <t>404452560</t>
  </si>
  <si>
    <t>upínací svorka na sloupek D 60 mm</t>
  </si>
  <si>
    <t>1753167004</t>
  </si>
  <si>
    <t>59</t>
  </si>
  <si>
    <t>915111112</t>
  </si>
  <si>
    <t>Vodorovné dopravní značení stříkané barvou dělící čára šířky 125 mm souvislá bílá retroreflexní</t>
  </si>
  <si>
    <t>-968338165</t>
  </si>
  <si>
    <t>V10b</t>
  </si>
  <si>
    <t>40,0</t>
  </si>
  <si>
    <t>60</t>
  </si>
  <si>
    <t>915121112</t>
  </si>
  <si>
    <t>Vodorovné dopravní značení stříkané barvou vodící čára bílá šířky 250 mm souvislá retroreflexní</t>
  </si>
  <si>
    <t>-1153723376</t>
  </si>
  <si>
    <t>V10e</t>
  </si>
  <si>
    <t>16,0*8</t>
  </si>
  <si>
    <t>61</t>
  </si>
  <si>
    <t>915131112</t>
  </si>
  <si>
    <t>Vodorovné dopravní značení stříkané barvou přechody pro chodce, šipky, symboly bílé retroreflexní</t>
  </si>
  <si>
    <t>-759485788</t>
  </si>
  <si>
    <t>V10f</t>
  </si>
  <si>
    <t>5,0*1</t>
  </si>
  <si>
    <t>62</t>
  </si>
  <si>
    <t>915611111</t>
  </si>
  <si>
    <t>Předznačení pro vodorovné značení stříkané barvou nebo prováděné z nátěrových hmot liniové dělicí čáry, vodicí proužky</t>
  </si>
  <si>
    <t>1778522642</t>
  </si>
  <si>
    <t>63</t>
  </si>
  <si>
    <t>915621111</t>
  </si>
  <si>
    <t>Předznačení pro vodorovné značení stříkané barvou nebo prováděné z nátěrových hmot plošné šipky, symboly, nápisy</t>
  </si>
  <si>
    <t>-857372764</t>
  </si>
  <si>
    <t>64</t>
  </si>
  <si>
    <t>916231213</t>
  </si>
  <si>
    <t>-60027250</t>
  </si>
  <si>
    <t>dle TZ a situace-obruby rovné i zaoblené</t>
  </si>
  <si>
    <t>obrubník 80/250</t>
  </si>
  <si>
    <t>8,0</t>
  </si>
  <si>
    <t>obrubník 100/250</t>
  </si>
  <si>
    <t>25,0</t>
  </si>
  <si>
    <t>obrubník 150/250</t>
  </si>
  <si>
    <t>65</t>
  </si>
  <si>
    <t>592174100</t>
  </si>
  <si>
    <t>obrubník betonový chodníkový 100x10x25 cm</t>
  </si>
  <si>
    <t>-1840903307</t>
  </si>
  <si>
    <t>66</t>
  </si>
  <si>
    <t>592173150</t>
  </si>
  <si>
    <t>obrubník betonový zahradní přírodní  50x8x25 cm</t>
  </si>
  <si>
    <t>-416567036</t>
  </si>
  <si>
    <t>8,0*2</t>
  </si>
  <si>
    <t>67</t>
  </si>
  <si>
    <t>592174600</t>
  </si>
  <si>
    <t>obrubník betonový chodníkový silniční vibrolisovaný 100x15x25 cm</t>
  </si>
  <si>
    <t>743468387</t>
  </si>
  <si>
    <t>68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</si>
  <si>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</si>
  <si>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</si>
  <si>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-1507844333</t>
  </si>
  <si>
    <t>69</t>
  </si>
  <si>
    <t>919735112</t>
  </si>
  <si>
    <t>Řezání stávajícího živičného krytu nebo podkladu hloubky přes 50 do 100 mm</t>
  </si>
  <si>
    <t>882662479</t>
  </si>
  <si>
    <t>70</t>
  </si>
  <si>
    <t>936104213</t>
  </si>
  <si>
    <t>Montáž odpadkového koše přichycením kotevními šrouby</t>
  </si>
  <si>
    <t>-1198046821</t>
  </si>
  <si>
    <t>71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</si>
  <si>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</si>
  <si>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</si>
  <si>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1500203400</t>
  </si>
  <si>
    <t>72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</si>
  <si>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</si>
  <si>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</si>
  <si>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-1697995406</t>
  </si>
  <si>
    <t>73</t>
  </si>
  <si>
    <t>9-1</t>
  </si>
  <si>
    <t xml:space="preserve">Odpadkový koš KOPENHAGEN,zelené barvy </t>
  </si>
  <si>
    <t>1419267019</t>
  </si>
  <si>
    <t>997</t>
  </si>
  <si>
    <t>Přesun sutě</t>
  </si>
  <si>
    <t>74</t>
  </si>
  <si>
    <t>997221551</t>
  </si>
  <si>
    <t>Vodorovná doprava suti bez naložení, ale se složením a s hrubým urovnáním ze sypkých materiálů, na vzdálenost do 1 km</t>
  </si>
  <si>
    <t>1776432961</t>
  </si>
  <si>
    <t>75</t>
  </si>
  <si>
    <t>997221559</t>
  </si>
  <si>
    <t>Vodorovná doprava suti bez naložení, ale se složením a s hrubým urovnáním Příplatek k ceně za každý další i započatý 1 km přes 1 km</t>
  </si>
  <si>
    <t>-1428769047</t>
  </si>
  <si>
    <t>64,482*9</t>
  </si>
  <si>
    <t>76</t>
  </si>
  <si>
    <t>997221611</t>
  </si>
  <si>
    <t>Nakládání na dopravní prostředky pro vodorovnou dopravu suti</t>
  </si>
  <si>
    <t>-2108747949</t>
  </si>
  <si>
    <t>77</t>
  </si>
  <si>
    <t>997221815</t>
  </si>
  <si>
    <t>Poplatek za uložení stavebního odpadu na skládce (skládkovné) betonového</t>
  </si>
  <si>
    <t>-966920667</t>
  </si>
  <si>
    <t>78</t>
  </si>
  <si>
    <t>997221845</t>
  </si>
  <si>
    <t>Poplatek za uložení stavebního odpadu na skládce (skládkovné) z asfaltových povrchů</t>
  </si>
  <si>
    <t>-642356859</t>
  </si>
  <si>
    <t>79</t>
  </si>
  <si>
    <t>997221855</t>
  </si>
  <si>
    <t>Poplatek za uložení stavebního odpadu na skládce (skládkovné) z kameniva</t>
  </si>
  <si>
    <t>868714213</t>
  </si>
  <si>
    <t>998</t>
  </si>
  <si>
    <t>Přesun hmot</t>
  </si>
  <si>
    <t>80</t>
  </si>
  <si>
    <t>998225111</t>
  </si>
  <si>
    <t>Přesun hmot pro komunikace s krytem z kameniva, monolitickým betonovým nebo živičným dopravní vzdálenost do 200 m jakékoliv délky objektu</t>
  </si>
  <si>
    <t>1459246042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</si>
  <si>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</si>
  <si>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</si>
  <si>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</si>
  <si>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</si>
  <si>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</si>
  <si>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</si>
  <si>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</si>
  <si>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</si>
  <si>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</si>
  <si>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</si>
  <si>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</si>
  <si>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</si>
  <si>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</si>
  <si>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</si>
  <si>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</si>
  <si>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</si>
  <si>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</si>
  <si>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</si>
  <si>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</si>
  <si>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</si>
  <si>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</si>
  <si>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</si>
  <si>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</si>
  <si>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</si>
  <si>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</si>
  <si>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</si>
  <si>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</si>
  <si>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</si>
  <si>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</si>
  <si>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</si>
  <si>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</si>
  <si>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</si>
  <si>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</si>
  <si>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</si>
  <si>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</si>
  <si>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</si>
  <si>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</si>
  <si>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</si>
  <si>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</si>
  <si>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</si>
  <si>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</si>
  <si>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</si>
  <si>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</si>
  <si>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</si>
  <si>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</si>
  <si>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</si>
  <si>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</si>
  <si>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</si>
  <si>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</si>
  <si>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</si>
  <si>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</si>
  <si>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</si>
  <si>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</si>
  <si>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</si>
  <si>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</si>
  <si>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</si>
  <si>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</si>
  <si>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</si>
  <si>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</si>
  <si>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</si>
  <si>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</si>
  <si>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</si>
  <si>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</si>
  <si>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</si>
  <si>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</si>
  <si>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</si>
  <si>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</si>
  <si>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</si>
  <si>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</si>
  <si>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</si>
  <si>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</si>
  <si>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</si>
  <si>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</si>
  <si>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</si>
  <si>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</si>
  <si>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</si>
  <si>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</si>
  <si>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</si>
  <si>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</si>
  <si>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</si>
  <si>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</si>
  <si>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</si>
  <si>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</si>
  <si>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</si>
  <si>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</si>
  <si>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</si>
  <si>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</si>
  <si>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</si>
  <si>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</si>
  <si>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</si>
  <si>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</si>
  <si>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</si>
  <si>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</si>
  <si>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</si>
  <si>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</si>
  <si>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</si>
  <si>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</si>
  <si>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</si>
  <si>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</si>
  <si>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</si>
  <si>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</si>
  <si>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</si>
  <si>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</si>
  <si>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</si>
  <si>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</si>
  <si>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</si>
  <si>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</si>
  <si>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</si>
  <si>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</si>
  <si>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</si>
  <si>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</si>
  <si>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</si>
  <si>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</si>
  <si>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</si>
  <si>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</si>
  <si>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</si>
  <si>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</si>
  <si>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</si>
  <si>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</si>
  <si>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</si>
  <si>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</si>
  <si>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</si>
  <si>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</si>
  <si>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</si>
  <si>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</si>
  <si>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</si>
  <si>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</si>
  <si>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</si>
  <si>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</si>
  <si>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</si>
  <si>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</si>
  <si>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</si>
  <si>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</si>
  <si>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</si>
  <si>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</si>
  <si>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</si>
  <si>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</si>
  <si>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</si>
  <si>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</si>
  <si>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</si>
  <si>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</si>
  <si>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</si>
  <si>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</si>
  <si>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</si>
  <si>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</si>
  <si>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</si>
  <si>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</si>
  <si>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</si>
  <si>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</si>
  <si>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</si>
  <si>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</si>
  <si>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</si>
  <si>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</si>
  <si>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</si>
  <si>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</si>
  <si>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</si>
  <si>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</si>
  <si>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</si>
  <si>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</si>
  <si>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</si>
  <si>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</si>
  <si>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</si>
  <si>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</si>
  <si>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</si>
  <si>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</si>
  <si>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</si>
  <si>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</si>
  <si>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</si>
  <si>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</si>
  <si>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</si>
  <si>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</si>
  <si>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</si>
  <si>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</si>
  <si>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</si>
  <si>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</si>
  <si>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</si>
  <si>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</si>
  <si>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</si>
  <si>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</si>
  <si>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</si>
  <si>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</si>
  <si>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</si>
  <si>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</si>
  <si>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Osazení chodníkového obrubníku betonového se zřízením lože, s vyplněním a zatřením spár cementovou maltou stojatého s boční opěrou z betonu prostého tř. C 20/25, do lože z betonu prostého téže značky</t>
  </si>
  <si>
    <t>Ing.Ondřej Bojko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</si>
</sst>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9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 applyProtection="1">
      <alignment vertical="center"/>
      <protection locked="0"/>
    </xf>
    <xf numFmtId="4" fontId="4" fillId="3" borderId="11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166" fontId="21" fillId="0" borderId="9" xfId="0" applyNumberFormat="1" applyFont="1" applyBorder="1" applyAlignment="1">
      <alignment/>
    </xf>
    <xf numFmtId="166" fontId="21" fillId="0" borderId="20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4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4" fillId="0" borderId="4" xfId="0" applyFont="1" applyBorder="1" applyAlignment="1">
      <alignment vertical="center"/>
    </xf>
    <xf numFmtId="0" fontId="24" fillId="4" borderId="22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7" fillId="0" borderId="3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2" borderId="0" xfId="20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1"/>
  <sheetViews>
    <sheetView showGridLines="0" tabSelected="1" workbookViewId="0" topLeftCell="A1">
      <pane ySplit="1" topLeftCell="A2" activePane="bottomLeft" state="frozen"/>
      <selection pane="bottomLeft" activeCell="F17" sqref="F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6"/>
      <c r="C1" s="46"/>
      <c r="D1" s="47" t="s">
        <v>0</v>
      </c>
      <c r="E1" s="46"/>
      <c r="F1" s="48" t="s">
        <v>47</v>
      </c>
      <c r="G1" s="267" t="s">
        <v>48</v>
      </c>
      <c r="H1" s="267"/>
      <c r="I1" s="49"/>
      <c r="J1" s="48" t="s">
        <v>49</v>
      </c>
      <c r="K1" s="47" t="s">
        <v>50</v>
      </c>
      <c r="L1" s="48" t="s">
        <v>51</v>
      </c>
      <c r="M1" s="48"/>
      <c r="N1" s="48"/>
      <c r="O1" s="48"/>
      <c r="P1" s="48"/>
      <c r="Q1" s="48"/>
      <c r="R1" s="48"/>
      <c r="S1" s="48"/>
      <c r="T1" s="48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260" t="s">
        <v>3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3" t="s">
        <v>42</v>
      </c>
    </row>
    <row r="3" spans="2:46" ht="6.95" customHeight="1">
      <c r="B3" s="14"/>
      <c r="C3" s="15"/>
      <c r="D3" s="15"/>
      <c r="E3" s="15"/>
      <c r="F3" s="15"/>
      <c r="G3" s="15"/>
      <c r="H3" s="15"/>
      <c r="I3" s="50"/>
      <c r="J3" s="15"/>
      <c r="K3" s="16"/>
      <c r="AT3" s="13" t="s">
        <v>43</v>
      </c>
    </row>
    <row r="4" spans="2:46" ht="36.95" customHeight="1">
      <c r="B4" s="17"/>
      <c r="C4" s="18"/>
      <c r="D4" s="19" t="s">
        <v>52</v>
      </c>
      <c r="E4" s="18"/>
      <c r="F4" s="18"/>
      <c r="G4" s="18"/>
      <c r="H4" s="18"/>
      <c r="I4" s="51"/>
      <c r="J4" s="18"/>
      <c r="K4" s="20"/>
      <c r="M4" s="21" t="s">
        <v>6</v>
      </c>
      <c r="AT4" s="13" t="s">
        <v>2</v>
      </c>
    </row>
    <row r="5" spans="2:11" ht="6.95" customHeight="1">
      <c r="B5" s="17"/>
      <c r="C5" s="18"/>
      <c r="D5" s="18"/>
      <c r="E5" s="18"/>
      <c r="F5" s="18"/>
      <c r="G5" s="18"/>
      <c r="H5" s="18"/>
      <c r="I5" s="51"/>
      <c r="J5" s="18"/>
      <c r="K5" s="20"/>
    </row>
    <row r="6" spans="2:11" ht="15">
      <c r="B6" s="17"/>
      <c r="C6" s="18"/>
      <c r="D6" s="23" t="s">
        <v>7</v>
      </c>
      <c r="E6" s="18"/>
      <c r="F6" s="18"/>
      <c r="G6" s="18"/>
      <c r="H6" s="18"/>
      <c r="I6" s="51"/>
      <c r="J6" s="18"/>
      <c r="K6" s="20"/>
    </row>
    <row r="7" spans="2:11" ht="22.5" customHeight="1">
      <c r="B7" s="17"/>
      <c r="C7" s="18"/>
      <c r="D7" s="18"/>
      <c r="E7" s="270" t="s">
        <v>8</v>
      </c>
      <c r="F7" s="271"/>
      <c r="G7" s="271"/>
      <c r="H7" s="271"/>
      <c r="I7" s="51"/>
      <c r="J7" s="18"/>
      <c r="K7" s="20"/>
    </row>
    <row r="8" spans="2:11" s="1" customFormat="1" ht="15">
      <c r="B8" s="24"/>
      <c r="C8" s="25"/>
      <c r="D8" s="23" t="s">
        <v>53</v>
      </c>
      <c r="E8" s="25"/>
      <c r="F8" s="25"/>
      <c r="G8" s="25"/>
      <c r="H8" s="25"/>
      <c r="I8" s="52"/>
      <c r="J8" s="25"/>
      <c r="K8" s="26"/>
    </row>
    <row r="9" spans="2:11" s="1" customFormat="1" ht="36.95" customHeight="1">
      <c r="B9" s="24"/>
      <c r="C9" s="25"/>
      <c r="D9" s="25"/>
      <c r="E9" s="270" t="s">
        <v>40</v>
      </c>
      <c r="F9" s="271"/>
      <c r="G9" s="271"/>
      <c r="H9" s="271"/>
      <c r="I9" s="52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2"/>
      <c r="J10" s="25"/>
      <c r="K10" s="26"/>
    </row>
    <row r="11" spans="2:11" s="1" customFormat="1" ht="14.45" customHeight="1">
      <c r="B11" s="24"/>
      <c r="C11" s="25"/>
      <c r="D11" s="23" t="s">
        <v>9</v>
      </c>
      <c r="E11" s="25"/>
      <c r="F11" s="22" t="s">
        <v>1</v>
      </c>
      <c r="G11" s="25"/>
      <c r="H11" s="25"/>
      <c r="I11" s="53" t="s">
        <v>10</v>
      </c>
      <c r="J11" s="22" t="s">
        <v>1</v>
      </c>
      <c r="K11" s="26"/>
    </row>
    <row r="12" spans="2:11" s="1" customFormat="1" ht="14.45" customHeight="1">
      <c r="B12" s="24"/>
      <c r="C12" s="25"/>
      <c r="D12" s="23" t="s">
        <v>11</v>
      </c>
      <c r="E12" s="25"/>
      <c r="F12" s="22" t="s">
        <v>12</v>
      </c>
      <c r="G12" s="25"/>
      <c r="H12" s="25"/>
      <c r="I12" s="53" t="s">
        <v>13</v>
      </c>
      <c r="J12" s="54">
        <v>42894</v>
      </c>
      <c r="K12" s="26"/>
    </row>
    <row r="13" spans="2:11" s="1" customFormat="1" ht="10.9" customHeight="1">
      <c r="B13" s="24"/>
      <c r="C13" s="25"/>
      <c r="D13" s="25"/>
      <c r="E13" s="25"/>
      <c r="F13" s="25"/>
      <c r="G13" s="25"/>
      <c r="H13" s="25"/>
      <c r="I13" s="52"/>
      <c r="J13" s="25"/>
      <c r="K13" s="26"/>
    </row>
    <row r="14" spans="2:11" s="1" customFormat="1" ht="14.45" customHeight="1">
      <c r="B14" s="24"/>
      <c r="C14" s="25"/>
      <c r="D14" s="23" t="s">
        <v>14</v>
      </c>
      <c r="E14" s="25"/>
      <c r="F14" s="25"/>
      <c r="G14" s="25"/>
      <c r="H14" s="25"/>
      <c r="I14" s="53" t="s">
        <v>15</v>
      </c>
      <c r="J14" s="22" t="s">
        <v>1</v>
      </c>
      <c r="K14" s="26"/>
    </row>
    <row r="15" spans="2:11" s="1" customFormat="1" ht="18" customHeight="1">
      <c r="B15" s="24"/>
      <c r="C15" s="25"/>
      <c r="D15" s="25"/>
      <c r="E15" s="22" t="s">
        <v>16</v>
      </c>
      <c r="F15" s="25"/>
      <c r="G15" s="25"/>
      <c r="H15" s="25"/>
      <c r="I15" s="53" t="s">
        <v>17</v>
      </c>
      <c r="J15" s="22" t="s">
        <v>1</v>
      </c>
      <c r="K15" s="26"/>
    </row>
    <row r="16" spans="2:11" s="1" customFormat="1" ht="6.95" customHeight="1">
      <c r="B16" s="24"/>
      <c r="C16" s="25"/>
      <c r="D16" s="25"/>
      <c r="E16" s="25"/>
      <c r="F16" s="25"/>
      <c r="G16" s="25"/>
      <c r="H16" s="25"/>
      <c r="I16" s="52"/>
      <c r="J16" s="25"/>
      <c r="K16" s="26"/>
    </row>
    <row r="17" spans="2:11" s="1" customFormat="1" ht="14.45" customHeight="1">
      <c r="B17" s="24"/>
      <c r="C17" s="25"/>
      <c r="D17" s="23" t="s">
        <v>18</v>
      </c>
      <c r="E17" s="25"/>
      <c r="F17" s="25"/>
      <c r="G17" s="25"/>
      <c r="H17" s="25"/>
      <c r="I17" s="53" t="s">
        <v>15</v>
      </c>
      <c r="J17" s="22"/>
      <c r="K17" s="26"/>
    </row>
    <row r="18" spans="2:11" s="1" customFormat="1" ht="18" customHeight="1">
      <c r="B18" s="24"/>
      <c r="C18" s="25"/>
      <c r="D18" s="25"/>
      <c r="E18" s="22"/>
      <c r="F18" s="25"/>
      <c r="G18" s="25"/>
      <c r="H18" s="25"/>
      <c r="I18" s="53" t="s">
        <v>17</v>
      </c>
      <c r="J18" s="22"/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2"/>
      <c r="J19" s="25"/>
      <c r="K19" s="26"/>
    </row>
    <row r="20" spans="2:11" s="1" customFormat="1" ht="14.45" customHeight="1">
      <c r="B20" s="24"/>
      <c r="C20" s="25"/>
      <c r="D20" s="23" t="s">
        <v>19</v>
      </c>
      <c r="E20" s="25"/>
      <c r="F20" s="25"/>
      <c r="G20" s="25"/>
      <c r="H20" s="25"/>
      <c r="I20" s="53" t="s">
        <v>15</v>
      </c>
      <c r="J20" s="22"/>
      <c r="K20" s="26"/>
    </row>
    <row r="21" spans="2:11" s="1" customFormat="1" ht="18" customHeight="1">
      <c r="B21" s="24"/>
      <c r="C21" s="25"/>
      <c r="D21" s="25"/>
      <c r="E21" s="22" t="s">
        <v>668</v>
      </c>
      <c r="F21" s="25"/>
      <c r="G21" s="25"/>
      <c r="H21" s="25"/>
      <c r="I21" s="53" t="s">
        <v>17</v>
      </c>
      <c r="J21" s="22"/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2"/>
      <c r="J22" s="25"/>
      <c r="K22" s="26"/>
    </row>
    <row r="23" spans="2:11" s="1" customFormat="1" ht="14.45" customHeight="1">
      <c r="B23" s="24"/>
      <c r="C23" s="25"/>
      <c r="D23" s="23" t="s">
        <v>21</v>
      </c>
      <c r="E23" s="25"/>
      <c r="F23" s="25"/>
      <c r="G23" s="25"/>
      <c r="H23" s="25"/>
      <c r="I23" s="52"/>
      <c r="J23" s="25"/>
      <c r="K23" s="26"/>
    </row>
    <row r="24" spans="2:11" s="2" customFormat="1" ht="22.5" customHeight="1">
      <c r="B24" s="55"/>
      <c r="C24" s="56"/>
      <c r="D24" s="56"/>
      <c r="E24" s="263" t="s">
        <v>1</v>
      </c>
      <c r="F24" s="263"/>
      <c r="G24" s="263"/>
      <c r="H24" s="263"/>
      <c r="I24" s="57"/>
      <c r="J24" s="56"/>
      <c r="K24" s="58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2"/>
      <c r="J25" s="25"/>
      <c r="K25" s="26"/>
    </row>
    <row r="26" spans="2:11" s="1" customFormat="1" ht="6.95" customHeight="1">
      <c r="B26" s="24"/>
      <c r="C26" s="25"/>
      <c r="D26" s="37"/>
      <c r="E26" s="37"/>
      <c r="F26" s="37"/>
      <c r="G26" s="37"/>
      <c r="H26" s="37"/>
      <c r="I26" s="59"/>
      <c r="J26" s="37"/>
      <c r="K26" s="60"/>
    </row>
    <row r="27" spans="2:11" s="1" customFormat="1" ht="25.35" customHeight="1">
      <c r="B27" s="24"/>
      <c r="C27" s="25"/>
      <c r="D27" s="61" t="s">
        <v>22</v>
      </c>
      <c r="E27" s="25"/>
      <c r="F27" s="25"/>
      <c r="G27" s="25"/>
      <c r="H27" s="25"/>
      <c r="I27" s="52"/>
      <c r="J27" s="62">
        <f>ROUND(J86,2)</f>
        <v>0</v>
      </c>
      <c r="K27" s="26"/>
    </row>
    <row r="28" spans="2:11" s="1" customFormat="1" ht="6.95" customHeight="1">
      <c r="B28" s="24"/>
      <c r="C28" s="25"/>
      <c r="D28" s="37"/>
      <c r="E28" s="37"/>
      <c r="F28" s="37"/>
      <c r="G28" s="37"/>
      <c r="H28" s="37"/>
      <c r="I28" s="59"/>
      <c r="J28" s="37"/>
      <c r="K28" s="60"/>
    </row>
    <row r="29" spans="2:11" s="1" customFormat="1" ht="14.45" customHeight="1">
      <c r="B29" s="24"/>
      <c r="C29" s="25"/>
      <c r="D29" s="25"/>
      <c r="E29" s="25"/>
      <c r="F29" s="27" t="s">
        <v>24</v>
      </c>
      <c r="G29" s="25"/>
      <c r="H29" s="25"/>
      <c r="I29" s="63" t="s">
        <v>23</v>
      </c>
      <c r="J29" s="27" t="s">
        <v>25</v>
      </c>
      <c r="K29" s="26"/>
    </row>
    <row r="30" spans="2:11" s="1" customFormat="1" ht="14.45" customHeight="1">
      <c r="B30" s="24"/>
      <c r="C30" s="25"/>
      <c r="D30" s="28" t="s">
        <v>26</v>
      </c>
      <c r="E30" s="28" t="s">
        <v>27</v>
      </c>
      <c r="F30" s="64">
        <f>ROUND(SUM(BE86:BE310),2)</f>
        <v>0</v>
      </c>
      <c r="G30" s="25"/>
      <c r="H30" s="25"/>
      <c r="I30" s="65">
        <v>0.21</v>
      </c>
      <c r="J30" s="64">
        <f>ROUND(ROUND((SUM(BE86:BE310)),2)*I30,2)</f>
        <v>0</v>
      </c>
      <c r="K30" s="26"/>
    </row>
    <row r="31" spans="2:11" s="1" customFormat="1" ht="14.45" customHeight="1">
      <c r="B31" s="24"/>
      <c r="C31" s="25"/>
      <c r="D31" s="25"/>
      <c r="E31" s="28" t="s">
        <v>28</v>
      </c>
      <c r="F31" s="64">
        <f>ROUND(SUM(BF86:BF310),2)</f>
        <v>0</v>
      </c>
      <c r="G31" s="25"/>
      <c r="H31" s="25"/>
      <c r="I31" s="65">
        <v>0.15</v>
      </c>
      <c r="J31" s="64">
        <f>ROUND(ROUND((SUM(BF86:BF310)),2)*I31,2)</f>
        <v>0</v>
      </c>
      <c r="K31" s="26"/>
    </row>
    <row r="32" spans="2:11" s="1" customFormat="1" ht="14.45" customHeight="1" hidden="1">
      <c r="B32" s="24"/>
      <c r="C32" s="25"/>
      <c r="D32" s="25"/>
      <c r="E32" s="28" t="s">
        <v>29</v>
      </c>
      <c r="F32" s="64">
        <f>ROUND(SUM(BG86:BG310),2)</f>
        <v>0</v>
      </c>
      <c r="G32" s="25"/>
      <c r="H32" s="25"/>
      <c r="I32" s="65">
        <v>0.21</v>
      </c>
      <c r="J32" s="64">
        <v>0</v>
      </c>
      <c r="K32" s="26"/>
    </row>
    <row r="33" spans="2:11" s="1" customFormat="1" ht="14.45" customHeight="1" hidden="1">
      <c r="B33" s="24"/>
      <c r="C33" s="25"/>
      <c r="D33" s="25"/>
      <c r="E33" s="28" t="s">
        <v>30</v>
      </c>
      <c r="F33" s="64">
        <f>ROUND(SUM(BH86:BH310),2)</f>
        <v>0</v>
      </c>
      <c r="G33" s="25"/>
      <c r="H33" s="25"/>
      <c r="I33" s="65">
        <v>0.15</v>
      </c>
      <c r="J33" s="64">
        <v>0</v>
      </c>
      <c r="K33" s="26"/>
    </row>
    <row r="34" spans="2:11" s="1" customFormat="1" ht="14.45" customHeight="1" hidden="1">
      <c r="B34" s="24"/>
      <c r="C34" s="25"/>
      <c r="D34" s="25"/>
      <c r="E34" s="28" t="s">
        <v>31</v>
      </c>
      <c r="F34" s="64">
        <f>ROUND(SUM(BI86:BI310),2)</f>
        <v>0</v>
      </c>
      <c r="G34" s="25"/>
      <c r="H34" s="25"/>
      <c r="I34" s="65">
        <v>0</v>
      </c>
      <c r="J34" s="64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2"/>
      <c r="J35" s="25"/>
      <c r="K35" s="26"/>
    </row>
    <row r="36" spans="2:11" s="1" customFormat="1" ht="25.35" customHeight="1">
      <c r="B36" s="24"/>
      <c r="C36" s="66"/>
      <c r="D36" s="67" t="s">
        <v>32</v>
      </c>
      <c r="E36" s="39"/>
      <c r="F36" s="39"/>
      <c r="G36" s="68" t="s">
        <v>33</v>
      </c>
      <c r="H36" s="69" t="s">
        <v>34</v>
      </c>
      <c r="I36" s="70"/>
      <c r="J36" s="71">
        <f>SUM(J27:J34)</f>
        <v>0</v>
      </c>
      <c r="K36" s="72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3"/>
      <c r="J37" s="30"/>
      <c r="K37" s="31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74"/>
      <c r="J41" s="33"/>
      <c r="K41" s="75"/>
    </row>
    <row r="42" spans="2:11" s="1" customFormat="1" ht="36.95" customHeight="1">
      <c r="B42" s="24"/>
      <c r="C42" s="19" t="s">
        <v>54</v>
      </c>
      <c r="D42" s="25"/>
      <c r="E42" s="25"/>
      <c r="F42" s="25"/>
      <c r="G42" s="25"/>
      <c r="H42" s="25"/>
      <c r="I42" s="52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2"/>
      <c r="J43" s="25"/>
      <c r="K43" s="26"/>
    </row>
    <row r="44" spans="2:11" s="1" customFormat="1" ht="14.45" customHeight="1">
      <c r="B44" s="24"/>
      <c r="C44" s="23" t="s">
        <v>7</v>
      </c>
      <c r="D44" s="25"/>
      <c r="E44" s="25"/>
      <c r="F44" s="25"/>
      <c r="G44" s="25"/>
      <c r="H44" s="25"/>
      <c r="I44" s="52"/>
      <c r="J44" s="25"/>
      <c r="K44" s="26"/>
    </row>
    <row r="45" spans="2:11" s="1" customFormat="1" ht="22.5" customHeight="1">
      <c r="B45" s="24"/>
      <c r="C45" s="25"/>
      <c r="D45" s="25"/>
      <c r="E45" s="268" t="str">
        <f>E7</f>
        <v>Parkoviště u Komerční banky</v>
      </c>
      <c r="F45" s="269"/>
      <c r="G45" s="269"/>
      <c r="H45" s="269"/>
      <c r="I45" s="52"/>
      <c r="J45" s="25"/>
      <c r="K45" s="26"/>
    </row>
    <row r="46" spans="2:11" s="1" customFormat="1" ht="14.45" customHeight="1">
      <c r="B46" s="24"/>
      <c r="C46" s="23" t="s">
        <v>53</v>
      </c>
      <c r="D46" s="25"/>
      <c r="E46" s="25"/>
      <c r="F46" s="25"/>
      <c r="G46" s="25"/>
      <c r="H46" s="25"/>
      <c r="I46" s="52"/>
      <c r="J46" s="25"/>
      <c r="K46" s="26"/>
    </row>
    <row r="47" spans="2:11" s="1" customFormat="1" ht="23.25" customHeight="1">
      <c r="B47" s="24"/>
      <c r="C47" s="25"/>
      <c r="D47" s="25"/>
      <c r="E47" s="270" t="str">
        <f>E9</f>
        <v>SO 101 Parkoviště u ul.Čs.armády</v>
      </c>
      <c r="F47" s="271"/>
      <c r="G47" s="271"/>
      <c r="H47" s="271"/>
      <c r="I47" s="52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2"/>
      <c r="J48" s="25"/>
      <c r="K48" s="26"/>
    </row>
    <row r="49" spans="2:11" s="1" customFormat="1" ht="18" customHeight="1">
      <c r="B49" s="24"/>
      <c r="C49" s="23" t="s">
        <v>11</v>
      </c>
      <c r="D49" s="25"/>
      <c r="E49" s="25"/>
      <c r="F49" s="22" t="str">
        <f>F12</f>
        <v xml:space="preserve"> </v>
      </c>
      <c r="G49" s="25"/>
      <c r="H49" s="25"/>
      <c r="I49" s="53" t="s">
        <v>13</v>
      </c>
      <c r="J49" s="54">
        <f>IF(J12="","",J12)</f>
        <v>42894</v>
      </c>
      <c r="K49" s="26"/>
    </row>
    <row r="50" spans="2:11" s="1" customFormat="1" ht="6.95" customHeight="1">
      <c r="B50" s="24"/>
      <c r="C50" s="25"/>
      <c r="D50" s="25"/>
      <c r="E50" s="25"/>
      <c r="F50" s="25"/>
      <c r="G50" s="25"/>
      <c r="H50" s="25"/>
      <c r="I50" s="52"/>
      <c r="J50" s="25"/>
      <c r="K50" s="26"/>
    </row>
    <row r="51" spans="2:11" s="1" customFormat="1" ht="15">
      <c r="B51" s="24"/>
      <c r="C51" s="23" t="s">
        <v>14</v>
      </c>
      <c r="D51" s="25"/>
      <c r="E51" s="25"/>
      <c r="F51" s="22" t="str">
        <f>E15</f>
        <v>Město Kopřivnice</v>
      </c>
      <c r="G51" s="25"/>
      <c r="H51" s="25"/>
      <c r="I51" s="53" t="s">
        <v>19</v>
      </c>
      <c r="J51" s="22" t="str">
        <f>E21</f>
        <v>Ing.Ondřej Bojko</v>
      </c>
      <c r="K51" s="26"/>
    </row>
    <row r="52" spans="2:11" s="1" customFormat="1" ht="14.45" customHeight="1">
      <c r="B52" s="24"/>
      <c r="C52" s="23" t="s">
        <v>18</v>
      </c>
      <c r="D52" s="25"/>
      <c r="E52" s="25"/>
      <c r="F52" s="22" t="str">
        <f>IF(E18="","",E18)</f>
        <v/>
      </c>
      <c r="G52" s="25"/>
      <c r="H52" s="25"/>
      <c r="I52" s="52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2"/>
      <c r="J53" s="25"/>
      <c r="K53" s="26"/>
    </row>
    <row r="54" spans="2:11" s="1" customFormat="1" ht="29.25" customHeight="1">
      <c r="B54" s="24"/>
      <c r="C54" s="76" t="s">
        <v>55</v>
      </c>
      <c r="D54" s="66"/>
      <c r="E54" s="66"/>
      <c r="F54" s="66"/>
      <c r="G54" s="66"/>
      <c r="H54" s="66"/>
      <c r="I54" s="77"/>
      <c r="J54" s="78" t="s">
        <v>56</v>
      </c>
      <c r="K54" s="79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2"/>
      <c r="J55" s="25"/>
      <c r="K55" s="26"/>
    </row>
    <row r="56" spans="2:47" s="1" customFormat="1" ht="29.25" customHeight="1">
      <c r="B56" s="24"/>
      <c r="C56" s="80" t="s">
        <v>57</v>
      </c>
      <c r="D56" s="25"/>
      <c r="E56" s="25"/>
      <c r="F56" s="25"/>
      <c r="G56" s="25"/>
      <c r="H56" s="25"/>
      <c r="I56" s="52"/>
      <c r="J56" s="62">
        <f>J86</f>
        <v>0</v>
      </c>
      <c r="K56" s="26"/>
      <c r="AU56" s="13" t="s">
        <v>58</v>
      </c>
    </row>
    <row r="57" spans="2:11" s="3" customFormat="1" ht="24.95" customHeight="1">
      <c r="B57" s="81"/>
      <c r="C57" s="82"/>
      <c r="D57" s="83" t="s">
        <v>59</v>
      </c>
      <c r="E57" s="84"/>
      <c r="F57" s="84"/>
      <c r="G57" s="84"/>
      <c r="H57" s="84"/>
      <c r="I57" s="85"/>
      <c r="J57" s="86">
        <f>J87</f>
        <v>0</v>
      </c>
      <c r="K57" s="87"/>
    </row>
    <row r="58" spans="2:11" s="4" customFormat="1" ht="19.9" customHeight="1">
      <c r="B58" s="88"/>
      <c r="C58" s="89"/>
      <c r="D58" s="90" t="s">
        <v>60</v>
      </c>
      <c r="E58" s="91"/>
      <c r="F58" s="91"/>
      <c r="G58" s="91"/>
      <c r="H58" s="91"/>
      <c r="I58" s="92"/>
      <c r="J58" s="93">
        <f>J88</f>
        <v>0</v>
      </c>
      <c r="K58" s="94"/>
    </row>
    <row r="59" spans="2:11" s="4" customFormat="1" ht="19.9" customHeight="1">
      <c r="B59" s="88"/>
      <c r="C59" s="89"/>
      <c r="D59" s="90" t="s">
        <v>61</v>
      </c>
      <c r="E59" s="91"/>
      <c r="F59" s="91"/>
      <c r="G59" s="91"/>
      <c r="H59" s="91"/>
      <c r="I59" s="92"/>
      <c r="J59" s="93">
        <f>J104</f>
        <v>0</v>
      </c>
      <c r="K59" s="94"/>
    </row>
    <row r="60" spans="2:11" s="4" customFormat="1" ht="19.9" customHeight="1">
      <c r="B60" s="88"/>
      <c r="C60" s="89"/>
      <c r="D60" s="90" t="s">
        <v>62</v>
      </c>
      <c r="E60" s="91"/>
      <c r="F60" s="91"/>
      <c r="G60" s="91"/>
      <c r="H60" s="91"/>
      <c r="I60" s="92"/>
      <c r="J60" s="93">
        <f>J175</f>
        <v>0</v>
      </c>
      <c r="K60" s="94"/>
    </row>
    <row r="61" spans="2:11" s="4" customFormat="1" ht="19.9" customHeight="1">
      <c r="B61" s="88"/>
      <c r="C61" s="89"/>
      <c r="D61" s="90" t="s">
        <v>63</v>
      </c>
      <c r="E61" s="91"/>
      <c r="F61" s="91"/>
      <c r="G61" s="91"/>
      <c r="H61" s="91"/>
      <c r="I61" s="92"/>
      <c r="J61" s="93">
        <f>J184</f>
        <v>0</v>
      </c>
      <c r="K61" s="94"/>
    </row>
    <row r="62" spans="2:11" s="4" customFormat="1" ht="19.9" customHeight="1">
      <c r="B62" s="88"/>
      <c r="C62" s="89"/>
      <c r="D62" s="90" t="s">
        <v>64</v>
      </c>
      <c r="E62" s="91"/>
      <c r="F62" s="91"/>
      <c r="G62" s="91"/>
      <c r="H62" s="91"/>
      <c r="I62" s="92"/>
      <c r="J62" s="93">
        <f>J188</f>
        <v>0</v>
      </c>
      <c r="K62" s="94"/>
    </row>
    <row r="63" spans="2:11" s="4" customFormat="1" ht="14.85" customHeight="1">
      <c r="B63" s="88"/>
      <c r="C63" s="89"/>
      <c r="D63" s="90" t="s">
        <v>65</v>
      </c>
      <c r="E63" s="91"/>
      <c r="F63" s="91"/>
      <c r="G63" s="91"/>
      <c r="H63" s="91"/>
      <c r="I63" s="92"/>
      <c r="J63" s="93">
        <f>J244</f>
        <v>0</v>
      </c>
      <c r="K63" s="94"/>
    </row>
    <row r="64" spans="2:11" s="4" customFormat="1" ht="19.9" customHeight="1">
      <c r="B64" s="88"/>
      <c r="C64" s="89"/>
      <c r="D64" s="90" t="s">
        <v>66</v>
      </c>
      <c r="E64" s="91"/>
      <c r="F64" s="91"/>
      <c r="G64" s="91"/>
      <c r="H64" s="91"/>
      <c r="I64" s="92"/>
      <c r="J64" s="93">
        <f>J248</f>
        <v>0</v>
      </c>
      <c r="K64" s="94"/>
    </row>
    <row r="65" spans="2:11" s="4" customFormat="1" ht="19.9" customHeight="1">
      <c r="B65" s="88"/>
      <c r="C65" s="89"/>
      <c r="D65" s="90" t="s">
        <v>67</v>
      </c>
      <c r="E65" s="91"/>
      <c r="F65" s="91"/>
      <c r="G65" s="91"/>
      <c r="H65" s="91"/>
      <c r="I65" s="92"/>
      <c r="J65" s="93">
        <f>J300</f>
        <v>0</v>
      </c>
      <c r="K65" s="94"/>
    </row>
    <row r="66" spans="2:11" s="4" customFormat="1" ht="19.9" customHeight="1">
      <c r="B66" s="88"/>
      <c r="C66" s="89"/>
      <c r="D66" s="90" t="s">
        <v>68</v>
      </c>
      <c r="E66" s="91"/>
      <c r="F66" s="91"/>
      <c r="G66" s="91"/>
      <c r="H66" s="91"/>
      <c r="I66" s="92"/>
      <c r="J66" s="93">
        <f>J309</f>
        <v>0</v>
      </c>
      <c r="K66" s="94"/>
    </row>
    <row r="67" spans="2:11" s="1" customFormat="1" ht="21.75" customHeight="1">
      <c r="B67" s="24"/>
      <c r="C67" s="25"/>
      <c r="D67" s="25"/>
      <c r="E67" s="25"/>
      <c r="F67" s="25"/>
      <c r="G67" s="25"/>
      <c r="H67" s="25"/>
      <c r="I67" s="52"/>
      <c r="J67" s="25"/>
      <c r="K67" s="26"/>
    </row>
    <row r="68" spans="2:11" s="1" customFormat="1" ht="6.95" customHeight="1">
      <c r="B68" s="29"/>
      <c r="C68" s="30"/>
      <c r="D68" s="30"/>
      <c r="E68" s="30"/>
      <c r="F68" s="30"/>
      <c r="G68" s="30"/>
      <c r="H68" s="30"/>
      <c r="I68" s="73"/>
      <c r="J68" s="30"/>
      <c r="K68" s="31"/>
    </row>
    <row r="72" spans="2:12" s="1" customFormat="1" ht="6.95" customHeight="1">
      <c r="B72" s="32"/>
      <c r="C72" s="33"/>
      <c r="D72" s="33"/>
      <c r="E72" s="33"/>
      <c r="F72" s="33"/>
      <c r="G72" s="33"/>
      <c r="H72" s="33"/>
      <c r="I72" s="74"/>
      <c r="J72" s="33"/>
      <c r="K72" s="33"/>
      <c r="L72" s="24"/>
    </row>
    <row r="73" spans="2:12" s="1" customFormat="1" ht="36.95" customHeight="1">
      <c r="B73" s="24"/>
      <c r="C73" s="34" t="s">
        <v>69</v>
      </c>
      <c r="L73" s="24"/>
    </row>
    <row r="74" spans="2:12" s="1" customFormat="1" ht="6.95" customHeight="1">
      <c r="B74" s="24"/>
      <c r="L74" s="24"/>
    </row>
    <row r="75" spans="2:12" s="1" customFormat="1" ht="14.45" customHeight="1">
      <c r="B75" s="24"/>
      <c r="C75" s="35" t="s">
        <v>7</v>
      </c>
      <c r="L75" s="24"/>
    </row>
    <row r="76" spans="2:12" s="1" customFormat="1" ht="22.5" customHeight="1">
      <c r="B76" s="24"/>
      <c r="E76" s="264" t="str">
        <f>E7</f>
        <v>Parkoviště u Komerční banky</v>
      </c>
      <c r="F76" s="265"/>
      <c r="G76" s="265"/>
      <c r="H76" s="265"/>
      <c r="L76" s="24"/>
    </row>
    <row r="77" spans="2:12" s="1" customFormat="1" ht="14.45" customHeight="1">
      <c r="B77" s="24"/>
      <c r="C77" s="35" t="s">
        <v>53</v>
      </c>
      <c r="L77" s="24"/>
    </row>
    <row r="78" spans="2:12" s="1" customFormat="1" ht="23.25" customHeight="1">
      <c r="B78" s="24"/>
      <c r="E78" s="262" t="str">
        <f>E9</f>
        <v>SO 101 Parkoviště u ul.Čs.armády</v>
      </c>
      <c r="F78" s="266"/>
      <c r="G78" s="266"/>
      <c r="H78" s="266"/>
      <c r="L78" s="24"/>
    </row>
    <row r="79" spans="2:12" s="1" customFormat="1" ht="6.95" customHeight="1">
      <c r="B79" s="24"/>
      <c r="L79" s="24"/>
    </row>
    <row r="80" spans="2:12" s="1" customFormat="1" ht="18" customHeight="1">
      <c r="B80" s="24"/>
      <c r="C80" s="35" t="s">
        <v>11</v>
      </c>
      <c r="F80" s="95" t="str">
        <f>F12</f>
        <v xml:space="preserve"> </v>
      </c>
      <c r="I80" s="96" t="s">
        <v>13</v>
      </c>
      <c r="J80" s="36">
        <f>IF(J12="","",J12)</f>
        <v>42894</v>
      </c>
      <c r="L80" s="24"/>
    </row>
    <row r="81" spans="2:12" s="1" customFormat="1" ht="6.95" customHeight="1">
      <c r="B81" s="24"/>
      <c r="L81" s="24"/>
    </row>
    <row r="82" spans="2:12" s="1" customFormat="1" ht="15">
      <c r="B82" s="24"/>
      <c r="C82" s="35" t="s">
        <v>14</v>
      </c>
      <c r="F82" s="95" t="str">
        <f>E15</f>
        <v>Město Kopřivnice</v>
      </c>
      <c r="I82" s="96" t="s">
        <v>19</v>
      </c>
      <c r="J82" s="95" t="str">
        <f>E21</f>
        <v>Ing.Ondřej Bojko</v>
      </c>
      <c r="L82" s="24"/>
    </row>
    <row r="83" spans="2:12" s="1" customFormat="1" ht="14.45" customHeight="1">
      <c r="B83" s="24"/>
      <c r="C83" s="35" t="s">
        <v>18</v>
      </c>
      <c r="F83" s="95" t="str">
        <f>IF(E18="","",E18)</f>
        <v/>
      </c>
      <c r="L83" s="24"/>
    </row>
    <row r="84" spans="2:12" s="1" customFormat="1" ht="10.35" customHeight="1">
      <c r="B84" s="24"/>
      <c r="L84" s="24"/>
    </row>
    <row r="85" spans="2:20" s="5" customFormat="1" ht="29.25" customHeight="1">
      <c r="B85" s="97"/>
      <c r="C85" s="98" t="s">
        <v>70</v>
      </c>
      <c r="D85" s="99" t="s">
        <v>36</v>
      </c>
      <c r="E85" s="99" t="s">
        <v>35</v>
      </c>
      <c r="F85" s="99" t="s">
        <v>71</v>
      </c>
      <c r="G85" s="99" t="s">
        <v>72</v>
      </c>
      <c r="H85" s="99" t="s">
        <v>73</v>
      </c>
      <c r="I85" s="100" t="s">
        <v>74</v>
      </c>
      <c r="J85" s="99" t="s">
        <v>56</v>
      </c>
      <c r="K85" s="101" t="s">
        <v>75</v>
      </c>
      <c r="L85" s="97"/>
      <c r="M85" s="40" t="s">
        <v>76</v>
      </c>
      <c r="N85" s="41" t="s">
        <v>26</v>
      </c>
      <c r="O85" s="41" t="s">
        <v>77</v>
      </c>
      <c r="P85" s="41" t="s">
        <v>78</v>
      </c>
      <c r="Q85" s="41" t="s">
        <v>79</v>
      </c>
      <c r="R85" s="41" t="s">
        <v>80</v>
      </c>
      <c r="S85" s="41" t="s">
        <v>81</v>
      </c>
      <c r="T85" s="42" t="s">
        <v>82</v>
      </c>
    </row>
    <row r="86" spans="2:63" s="1" customFormat="1" ht="29.25" customHeight="1">
      <c r="B86" s="24"/>
      <c r="C86" s="44" t="s">
        <v>57</v>
      </c>
      <c r="J86" s="102">
        <f>BK86</f>
        <v>0</v>
      </c>
      <c r="L86" s="24"/>
      <c r="M86" s="43"/>
      <c r="N86" s="37"/>
      <c r="O86" s="37"/>
      <c r="P86" s="103">
        <f>P87</f>
        <v>0</v>
      </c>
      <c r="Q86" s="37"/>
      <c r="R86" s="103">
        <f>R87</f>
        <v>120.56719500000001</v>
      </c>
      <c r="S86" s="37"/>
      <c r="T86" s="104">
        <f>T87</f>
        <v>64.752</v>
      </c>
      <c r="AT86" s="13" t="s">
        <v>37</v>
      </c>
      <c r="AU86" s="13" t="s">
        <v>58</v>
      </c>
      <c r="BK86" s="105">
        <f>BK87</f>
        <v>0</v>
      </c>
    </row>
    <row r="87" spans="2:63" s="6" customFormat="1" ht="37.35" customHeight="1">
      <c r="B87" s="106"/>
      <c r="D87" s="107" t="s">
        <v>37</v>
      </c>
      <c r="E87" s="108" t="s">
        <v>83</v>
      </c>
      <c r="F87" s="108" t="s">
        <v>84</v>
      </c>
      <c r="I87" s="109"/>
      <c r="J87" s="110">
        <f>BK87</f>
        <v>0</v>
      </c>
      <c r="L87" s="106"/>
      <c r="M87" s="111"/>
      <c r="N87" s="112"/>
      <c r="O87" s="112"/>
      <c r="P87" s="113">
        <f>P88+P104+P175+P184+P188+P248+P300+P309</f>
        <v>0</v>
      </c>
      <c r="Q87" s="112"/>
      <c r="R87" s="113">
        <f>R88+R104+R175+R184+R188+R248+R300+R309</f>
        <v>120.56719500000001</v>
      </c>
      <c r="S87" s="112"/>
      <c r="T87" s="114">
        <f>T88+T104+T175+T184+T188+T248+T300+T309</f>
        <v>64.752</v>
      </c>
      <c r="AR87" s="107" t="s">
        <v>39</v>
      </c>
      <c r="AT87" s="115" t="s">
        <v>37</v>
      </c>
      <c r="AU87" s="115" t="s">
        <v>38</v>
      </c>
      <c r="AY87" s="107" t="s">
        <v>85</v>
      </c>
      <c r="BK87" s="116">
        <f>BK88+BK104+BK175+BK184+BK188+BK248+BK300+BK309</f>
        <v>0</v>
      </c>
    </row>
    <row r="88" spans="2:63" s="6" customFormat="1" ht="19.9" customHeight="1">
      <c r="B88" s="106"/>
      <c r="D88" s="117" t="s">
        <v>37</v>
      </c>
      <c r="E88" s="118" t="s">
        <v>86</v>
      </c>
      <c r="F88" s="118" t="s">
        <v>87</v>
      </c>
      <c r="I88" s="109"/>
      <c r="J88" s="119">
        <f>BK88</f>
        <v>0</v>
      </c>
      <c r="L88" s="106"/>
      <c r="M88" s="111"/>
      <c r="N88" s="112"/>
      <c r="O88" s="112"/>
      <c r="P88" s="113">
        <f>SUM(P89:P103)</f>
        <v>0</v>
      </c>
      <c r="Q88" s="112"/>
      <c r="R88" s="113">
        <f>SUM(R89:R103)</f>
        <v>50.601</v>
      </c>
      <c r="S88" s="112"/>
      <c r="T88" s="114">
        <f>SUM(T89:T103)</f>
        <v>0</v>
      </c>
      <c r="AR88" s="107" t="s">
        <v>39</v>
      </c>
      <c r="AT88" s="115" t="s">
        <v>37</v>
      </c>
      <c r="AU88" s="115" t="s">
        <v>39</v>
      </c>
      <c r="AY88" s="107" t="s">
        <v>85</v>
      </c>
      <c r="BK88" s="116">
        <f>SUM(BK89:BK103)</f>
        <v>0</v>
      </c>
    </row>
    <row r="89" spans="2:65" s="1" customFormat="1" ht="44.25" customHeight="1">
      <c r="B89" s="120"/>
      <c r="C89" s="121" t="s">
        <v>39</v>
      </c>
      <c r="D89" s="121" t="s">
        <v>88</v>
      </c>
      <c r="E89" s="122" t="s">
        <v>89</v>
      </c>
      <c r="F89" s="123" t="s">
        <v>90</v>
      </c>
      <c r="G89" s="124" t="s">
        <v>91</v>
      </c>
      <c r="H89" s="125">
        <v>30</v>
      </c>
      <c r="I89" s="126"/>
      <c r="J89" s="127">
        <f>ROUND(I89*H89,2)</f>
        <v>0</v>
      </c>
      <c r="K89" s="123" t="s">
        <v>92</v>
      </c>
      <c r="L89" s="24"/>
      <c r="M89" s="128" t="s">
        <v>1</v>
      </c>
      <c r="N89" s="129" t="s">
        <v>27</v>
      </c>
      <c r="O89" s="25"/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3" t="s">
        <v>45</v>
      </c>
      <c r="AT89" s="13" t="s">
        <v>88</v>
      </c>
      <c r="AU89" s="13" t="s">
        <v>43</v>
      </c>
      <c r="AY89" s="13" t="s">
        <v>85</v>
      </c>
      <c r="BE89" s="132">
        <f>IF(N89="základní",J89,0)</f>
        <v>0</v>
      </c>
      <c r="BF89" s="132">
        <f>IF(N89="snížená",J89,0)</f>
        <v>0</v>
      </c>
      <c r="BG89" s="132">
        <f>IF(N89="zákl. přenesená",J89,0)</f>
        <v>0</v>
      </c>
      <c r="BH89" s="132">
        <f>IF(N89="sníž. přenesená",J89,0)</f>
        <v>0</v>
      </c>
      <c r="BI89" s="132">
        <f>IF(N89="nulová",J89,0)</f>
        <v>0</v>
      </c>
      <c r="BJ89" s="13" t="s">
        <v>39</v>
      </c>
      <c r="BK89" s="132">
        <f>ROUND(I89*H89,2)</f>
        <v>0</v>
      </c>
      <c r="BL89" s="13" t="s">
        <v>45</v>
      </c>
      <c r="BM89" s="13" t="s">
        <v>93</v>
      </c>
    </row>
    <row r="90" spans="2:51" s="7" customFormat="1" ht="13.5">
      <c r="B90" s="133"/>
      <c r="D90" s="134" t="s">
        <v>94</v>
      </c>
      <c r="E90" s="135" t="s">
        <v>1</v>
      </c>
      <c r="F90" s="136" t="s">
        <v>95</v>
      </c>
      <c r="H90" s="137">
        <v>30</v>
      </c>
      <c r="I90" s="138"/>
      <c r="L90" s="133"/>
      <c r="M90" s="139"/>
      <c r="N90" s="140"/>
      <c r="O90" s="140"/>
      <c r="P90" s="140"/>
      <c r="Q90" s="140"/>
      <c r="R90" s="140"/>
      <c r="S90" s="140"/>
      <c r="T90" s="141"/>
      <c r="AT90" s="135" t="s">
        <v>94</v>
      </c>
      <c r="AU90" s="135" t="s">
        <v>43</v>
      </c>
      <c r="AV90" s="7" t="s">
        <v>43</v>
      </c>
      <c r="AW90" s="7" t="s">
        <v>20</v>
      </c>
      <c r="AX90" s="7" t="s">
        <v>38</v>
      </c>
      <c r="AY90" s="135" t="s">
        <v>85</v>
      </c>
    </row>
    <row r="91" spans="2:51" s="8" customFormat="1" ht="13.5">
      <c r="B91" s="142"/>
      <c r="D91" s="143" t="s">
        <v>94</v>
      </c>
      <c r="E91" s="144" t="s">
        <v>1</v>
      </c>
      <c r="F91" s="145" t="s">
        <v>96</v>
      </c>
      <c r="H91" s="146">
        <v>30</v>
      </c>
      <c r="I91" s="147"/>
      <c r="L91" s="142"/>
      <c r="M91" s="148"/>
      <c r="N91" s="149"/>
      <c r="O91" s="149"/>
      <c r="P91" s="149"/>
      <c r="Q91" s="149"/>
      <c r="R91" s="149"/>
      <c r="S91" s="149"/>
      <c r="T91" s="150"/>
      <c r="AT91" s="151" t="s">
        <v>94</v>
      </c>
      <c r="AU91" s="151" t="s">
        <v>43</v>
      </c>
      <c r="AV91" s="8" t="s">
        <v>45</v>
      </c>
      <c r="AW91" s="8" t="s">
        <v>20</v>
      </c>
      <c r="AX91" s="8" t="s">
        <v>39</v>
      </c>
      <c r="AY91" s="151" t="s">
        <v>85</v>
      </c>
    </row>
    <row r="92" spans="2:65" s="1" customFormat="1" ht="44.25" customHeight="1">
      <c r="B92" s="120"/>
      <c r="C92" s="121" t="s">
        <v>43</v>
      </c>
      <c r="D92" s="121" t="s">
        <v>88</v>
      </c>
      <c r="E92" s="122" t="s">
        <v>97</v>
      </c>
      <c r="F92" s="123" t="s">
        <v>98</v>
      </c>
      <c r="G92" s="124" t="s">
        <v>91</v>
      </c>
      <c r="H92" s="125">
        <v>30</v>
      </c>
      <c r="I92" s="126"/>
      <c r="J92" s="127">
        <f>ROUND(I92*H92,2)</f>
        <v>0</v>
      </c>
      <c r="K92" s="123" t="s">
        <v>92</v>
      </c>
      <c r="L92" s="24"/>
      <c r="M92" s="128" t="s">
        <v>1</v>
      </c>
      <c r="N92" s="129" t="s">
        <v>27</v>
      </c>
      <c r="O92" s="25"/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" t="s">
        <v>45</v>
      </c>
      <c r="AT92" s="13" t="s">
        <v>88</v>
      </c>
      <c r="AU92" s="13" t="s">
        <v>43</v>
      </c>
      <c r="AY92" s="13" t="s">
        <v>85</v>
      </c>
      <c r="BE92" s="132">
        <f>IF(N92="základní",J92,0)</f>
        <v>0</v>
      </c>
      <c r="BF92" s="132">
        <f>IF(N92="snížená",J92,0)</f>
        <v>0</v>
      </c>
      <c r="BG92" s="132">
        <f>IF(N92="zákl. přenesená",J92,0)</f>
        <v>0</v>
      </c>
      <c r="BH92" s="132">
        <f>IF(N92="sníž. přenesená",J92,0)</f>
        <v>0</v>
      </c>
      <c r="BI92" s="132">
        <f>IF(N92="nulová",J92,0)</f>
        <v>0</v>
      </c>
      <c r="BJ92" s="13" t="s">
        <v>39</v>
      </c>
      <c r="BK92" s="132">
        <f>ROUND(I92*H92,2)</f>
        <v>0</v>
      </c>
      <c r="BL92" s="13" t="s">
        <v>45</v>
      </c>
      <c r="BM92" s="13" t="s">
        <v>99</v>
      </c>
    </row>
    <row r="93" spans="2:65" s="1" customFormat="1" ht="31.5" customHeight="1">
      <c r="B93" s="120"/>
      <c r="C93" s="121" t="s">
        <v>44</v>
      </c>
      <c r="D93" s="121" t="s">
        <v>88</v>
      </c>
      <c r="E93" s="122" t="s">
        <v>100</v>
      </c>
      <c r="F93" s="123" t="s">
        <v>101</v>
      </c>
      <c r="G93" s="124" t="s">
        <v>91</v>
      </c>
      <c r="H93" s="125">
        <v>30</v>
      </c>
      <c r="I93" s="126"/>
      <c r="J93" s="127">
        <f>ROUND(I93*H93,2)</f>
        <v>0</v>
      </c>
      <c r="K93" s="123" t="s">
        <v>92</v>
      </c>
      <c r="L93" s="24"/>
      <c r="M93" s="128" t="s">
        <v>1</v>
      </c>
      <c r="N93" s="129" t="s">
        <v>27</v>
      </c>
      <c r="O93" s="25"/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" t="s">
        <v>45</v>
      </c>
      <c r="AT93" s="13" t="s">
        <v>88</v>
      </c>
      <c r="AU93" s="13" t="s">
        <v>43</v>
      </c>
      <c r="AY93" s="13" t="s">
        <v>85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3" t="s">
        <v>39</v>
      </c>
      <c r="BK93" s="132">
        <f>ROUND(I93*H93,2)</f>
        <v>0</v>
      </c>
      <c r="BL93" s="13" t="s">
        <v>45</v>
      </c>
      <c r="BM93" s="13" t="s">
        <v>102</v>
      </c>
    </row>
    <row r="94" spans="2:65" s="1" customFormat="1" ht="22.5" customHeight="1">
      <c r="B94" s="120"/>
      <c r="C94" s="152" t="s">
        <v>45</v>
      </c>
      <c r="D94" s="152" t="s">
        <v>103</v>
      </c>
      <c r="E94" s="153" t="s">
        <v>104</v>
      </c>
      <c r="F94" s="154" t="s">
        <v>105</v>
      </c>
      <c r="G94" s="155" t="s">
        <v>106</v>
      </c>
      <c r="H94" s="156">
        <v>50.601</v>
      </c>
      <c r="I94" s="157"/>
      <c r="J94" s="158">
        <f>ROUND(I94*H94,2)</f>
        <v>0</v>
      </c>
      <c r="K94" s="154" t="s">
        <v>92</v>
      </c>
      <c r="L94" s="159"/>
      <c r="M94" s="160" t="s">
        <v>1</v>
      </c>
      <c r="N94" s="161" t="s">
        <v>27</v>
      </c>
      <c r="O94" s="25"/>
      <c r="P94" s="130">
        <f>O94*H94</f>
        <v>0</v>
      </c>
      <c r="Q94" s="130">
        <v>1</v>
      </c>
      <c r="R94" s="130">
        <f>Q94*H94</f>
        <v>50.601</v>
      </c>
      <c r="S94" s="130">
        <v>0</v>
      </c>
      <c r="T94" s="131">
        <f>S94*H94</f>
        <v>0</v>
      </c>
      <c r="AR94" s="13" t="s">
        <v>107</v>
      </c>
      <c r="AT94" s="13" t="s">
        <v>103</v>
      </c>
      <c r="AU94" s="13" t="s">
        <v>43</v>
      </c>
      <c r="AY94" s="13" t="s">
        <v>85</v>
      </c>
      <c r="BE94" s="132">
        <f>IF(N94="základní",J94,0)</f>
        <v>0</v>
      </c>
      <c r="BF94" s="132">
        <f>IF(N94="snížená",J94,0)</f>
        <v>0</v>
      </c>
      <c r="BG94" s="132">
        <f>IF(N94="zákl. přenesená",J94,0)</f>
        <v>0</v>
      </c>
      <c r="BH94" s="132">
        <f>IF(N94="sníž. přenesená",J94,0)</f>
        <v>0</v>
      </c>
      <c r="BI94" s="132">
        <f>IF(N94="nulová",J94,0)</f>
        <v>0</v>
      </c>
      <c r="BJ94" s="13" t="s">
        <v>39</v>
      </c>
      <c r="BK94" s="132">
        <f>ROUND(I94*H94,2)</f>
        <v>0</v>
      </c>
      <c r="BL94" s="13" t="s">
        <v>45</v>
      </c>
      <c r="BM94" s="13" t="s">
        <v>108</v>
      </c>
    </row>
    <row r="95" spans="2:51" s="7" customFormat="1" ht="13.5">
      <c r="B95" s="133"/>
      <c r="D95" s="134" t="s">
        <v>94</v>
      </c>
      <c r="E95" s="135" t="s">
        <v>1</v>
      </c>
      <c r="F95" s="136" t="s">
        <v>109</v>
      </c>
      <c r="H95" s="137">
        <v>50.601</v>
      </c>
      <c r="I95" s="138"/>
      <c r="L95" s="133"/>
      <c r="M95" s="139"/>
      <c r="N95" s="140"/>
      <c r="O95" s="140"/>
      <c r="P95" s="140"/>
      <c r="Q95" s="140"/>
      <c r="R95" s="140"/>
      <c r="S95" s="140"/>
      <c r="T95" s="141"/>
      <c r="AT95" s="135" t="s">
        <v>94</v>
      </c>
      <c r="AU95" s="135" t="s">
        <v>43</v>
      </c>
      <c r="AV95" s="7" t="s">
        <v>43</v>
      </c>
      <c r="AW95" s="7" t="s">
        <v>20</v>
      </c>
      <c r="AX95" s="7" t="s">
        <v>38</v>
      </c>
      <c r="AY95" s="135" t="s">
        <v>85</v>
      </c>
    </row>
    <row r="96" spans="2:51" s="8" customFormat="1" ht="13.5">
      <c r="B96" s="142"/>
      <c r="D96" s="143" t="s">
        <v>94</v>
      </c>
      <c r="E96" s="144" t="s">
        <v>1</v>
      </c>
      <c r="F96" s="145" t="s">
        <v>96</v>
      </c>
      <c r="H96" s="146">
        <v>50.601</v>
      </c>
      <c r="I96" s="147"/>
      <c r="L96" s="142"/>
      <c r="M96" s="148"/>
      <c r="N96" s="149"/>
      <c r="O96" s="149"/>
      <c r="P96" s="149"/>
      <c r="Q96" s="149"/>
      <c r="R96" s="149"/>
      <c r="S96" s="149"/>
      <c r="T96" s="150"/>
      <c r="AT96" s="151" t="s">
        <v>94</v>
      </c>
      <c r="AU96" s="151" t="s">
        <v>43</v>
      </c>
      <c r="AV96" s="8" t="s">
        <v>45</v>
      </c>
      <c r="AW96" s="8" t="s">
        <v>20</v>
      </c>
      <c r="AX96" s="8" t="s">
        <v>39</v>
      </c>
      <c r="AY96" s="151" t="s">
        <v>85</v>
      </c>
    </row>
    <row r="97" spans="2:65" s="1" customFormat="1" ht="22.5" customHeight="1">
      <c r="B97" s="120"/>
      <c r="C97" s="121" t="s">
        <v>46</v>
      </c>
      <c r="D97" s="121" t="s">
        <v>88</v>
      </c>
      <c r="E97" s="122" t="s">
        <v>110</v>
      </c>
      <c r="F97" s="123" t="s">
        <v>111</v>
      </c>
      <c r="G97" s="124" t="s">
        <v>91</v>
      </c>
      <c r="H97" s="125">
        <v>30</v>
      </c>
      <c r="I97" s="126"/>
      <c r="J97" s="127">
        <f>ROUND(I97*H97,2)</f>
        <v>0</v>
      </c>
      <c r="K97" s="123" t="s">
        <v>92</v>
      </c>
      <c r="L97" s="24"/>
      <c r="M97" s="128" t="s">
        <v>1</v>
      </c>
      <c r="N97" s="129" t="s">
        <v>27</v>
      </c>
      <c r="O97" s="25"/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" t="s">
        <v>45</v>
      </c>
      <c r="AT97" s="13" t="s">
        <v>88</v>
      </c>
      <c r="AU97" s="13" t="s">
        <v>43</v>
      </c>
      <c r="AY97" s="13" t="s">
        <v>85</v>
      </c>
      <c r="BE97" s="132">
        <f>IF(N97="základní",J97,0)</f>
        <v>0</v>
      </c>
      <c r="BF97" s="132">
        <f>IF(N97="snížená",J97,0)</f>
        <v>0</v>
      </c>
      <c r="BG97" s="132">
        <f>IF(N97="zákl. přenesená",J97,0)</f>
        <v>0</v>
      </c>
      <c r="BH97" s="132">
        <f>IF(N97="sníž. přenesená",J97,0)</f>
        <v>0</v>
      </c>
      <c r="BI97" s="132">
        <f>IF(N97="nulová",J97,0)</f>
        <v>0</v>
      </c>
      <c r="BJ97" s="13" t="s">
        <v>39</v>
      </c>
      <c r="BK97" s="132">
        <f>ROUND(I97*H97,2)</f>
        <v>0</v>
      </c>
      <c r="BL97" s="13" t="s">
        <v>45</v>
      </c>
      <c r="BM97" s="13" t="s">
        <v>112</v>
      </c>
    </row>
    <row r="98" spans="2:65" s="1" customFormat="1" ht="22.5" customHeight="1">
      <c r="B98" s="120"/>
      <c r="C98" s="121" t="s">
        <v>113</v>
      </c>
      <c r="D98" s="121" t="s">
        <v>88</v>
      </c>
      <c r="E98" s="122" t="s">
        <v>114</v>
      </c>
      <c r="F98" s="123" t="s">
        <v>115</v>
      </c>
      <c r="G98" s="124" t="s">
        <v>106</v>
      </c>
      <c r="H98" s="125">
        <v>45</v>
      </c>
      <c r="I98" s="126"/>
      <c r="J98" s="127">
        <f>ROUND(I98*H98,2)</f>
        <v>0</v>
      </c>
      <c r="K98" s="123" t="s">
        <v>92</v>
      </c>
      <c r="L98" s="24"/>
      <c r="M98" s="128" t="s">
        <v>1</v>
      </c>
      <c r="N98" s="129" t="s">
        <v>27</v>
      </c>
      <c r="O98" s="25"/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" t="s">
        <v>45</v>
      </c>
      <c r="AT98" s="13" t="s">
        <v>88</v>
      </c>
      <c r="AU98" s="13" t="s">
        <v>43</v>
      </c>
      <c r="AY98" s="13" t="s">
        <v>85</v>
      </c>
      <c r="BE98" s="132">
        <f>IF(N98="základní",J98,0)</f>
        <v>0</v>
      </c>
      <c r="BF98" s="132">
        <f>IF(N98="snížená",J98,0)</f>
        <v>0</v>
      </c>
      <c r="BG98" s="132">
        <f>IF(N98="zákl. přenesená",J98,0)</f>
        <v>0</v>
      </c>
      <c r="BH98" s="132">
        <f>IF(N98="sníž. přenesená",J98,0)</f>
        <v>0</v>
      </c>
      <c r="BI98" s="132">
        <f>IF(N98="nulová",J98,0)</f>
        <v>0</v>
      </c>
      <c r="BJ98" s="13" t="s">
        <v>39</v>
      </c>
      <c r="BK98" s="132">
        <f>ROUND(I98*H98,2)</f>
        <v>0</v>
      </c>
      <c r="BL98" s="13" t="s">
        <v>45</v>
      </c>
      <c r="BM98" s="13" t="s">
        <v>116</v>
      </c>
    </row>
    <row r="99" spans="2:51" s="7" customFormat="1" ht="13.5">
      <c r="B99" s="133"/>
      <c r="D99" s="134" t="s">
        <v>94</v>
      </c>
      <c r="E99" s="135" t="s">
        <v>1</v>
      </c>
      <c r="F99" s="136" t="s">
        <v>117</v>
      </c>
      <c r="H99" s="137">
        <v>45</v>
      </c>
      <c r="I99" s="138"/>
      <c r="L99" s="133"/>
      <c r="M99" s="139"/>
      <c r="N99" s="140"/>
      <c r="O99" s="140"/>
      <c r="P99" s="140"/>
      <c r="Q99" s="140"/>
      <c r="R99" s="140"/>
      <c r="S99" s="140"/>
      <c r="T99" s="141"/>
      <c r="AT99" s="135" t="s">
        <v>94</v>
      </c>
      <c r="AU99" s="135" t="s">
        <v>43</v>
      </c>
      <c r="AV99" s="7" t="s">
        <v>43</v>
      </c>
      <c r="AW99" s="7" t="s">
        <v>20</v>
      </c>
      <c r="AX99" s="7" t="s">
        <v>38</v>
      </c>
      <c r="AY99" s="135" t="s">
        <v>85</v>
      </c>
    </row>
    <row r="100" spans="2:51" s="8" customFormat="1" ht="13.5">
      <c r="B100" s="142"/>
      <c r="D100" s="143" t="s">
        <v>94</v>
      </c>
      <c r="E100" s="144" t="s">
        <v>1</v>
      </c>
      <c r="F100" s="145" t="s">
        <v>96</v>
      </c>
      <c r="H100" s="146">
        <v>45</v>
      </c>
      <c r="I100" s="147"/>
      <c r="L100" s="142"/>
      <c r="M100" s="148"/>
      <c r="N100" s="149"/>
      <c r="O100" s="149"/>
      <c r="P100" s="149"/>
      <c r="Q100" s="149"/>
      <c r="R100" s="149"/>
      <c r="S100" s="149"/>
      <c r="T100" s="150"/>
      <c r="AT100" s="151" t="s">
        <v>94</v>
      </c>
      <c r="AU100" s="151" t="s">
        <v>43</v>
      </c>
      <c r="AV100" s="8" t="s">
        <v>45</v>
      </c>
      <c r="AW100" s="8" t="s">
        <v>20</v>
      </c>
      <c r="AX100" s="8" t="s">
        <v>39</v>
      </c>
      <c r="AY100" s="151" t="s">
        <v>85</v>
      </c>
    </row>
    <row r="101" spans="2:65" s="1" customFormat="1" ht="22.5" customHeight="1">
      <c r="B101" s="120"/>
      <c r="C101" s="152" t="s">
        <v>118</v>
      </c>
      <c r="D101" s="152" t="s">
        <v>103</v>
      </c>
      <c r="E101" s="153" t="s">
        <v>119</v>
      </c>
      <c r="F101" s="154" t="s">
        <v>120</v>
      </c>
      <c r="G101" s="155" t="s">
        <v>121</v>
      </c>
      <c r="H101" s="156">
        <v>102</v>
      </c>
      <c r="I101" s="157"/>
      <c r="J101" s="158">
        <f>ROUND(I101*H101,2)</f>
        <v>0</v>
      </c>
      <c r="K101" s="154" t="s">
        <v>1</v>
      </c>
      <c r="L101" s="159"/>
      <c r="M101" s="160" t="s">
        <v>1</v>
      </c>
      <c r="N101" s="161" t="s">
        <v>27</v>
      </c>
      <c r="O101" s="25"/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3" t="s">
        <v>107</v>
      </c>
      <c r="AT101" s="13" t="s">
        <v>103</v>
      </c>
      <c r="AU101" s="13" t="s">
        <v>43</v>
      </c>
      <c r="AY101" s="13" t="s">
        <v>85</v>
      </c>
      <c r="BE101" s="132">
        <f>IF(N101="základní",J101,0)</f>
        <v>0</v>
      </c>
      <c r="BF101" s="132">
        <f>IF(N101="snížená",J101,0)</f>
        <v>0</v>
      </c>
      <c r="BG101" s="132">
        <f>IF(N101="zákl. přenesená",J101,0)</f>
        <v>0</v>
      </c>
      <c r="BH101" s="132">
        <f>IF(N101="sníž. přenesená",J101,0)</f>
        <v>0</v>
      </c>
      <c r="BI101" s="132">
        <f>IF(N101="nulová",J101,0)</f>
        <v>0</v>
      </c>
      <c r="BJ101" s="13" t="s">
        <v>39</v>
      </c>
      <c r="BK101" s="132">
        <f>ROUND(I101*H101,2)</f>
        <v>0</v>
      </c>
      <c r="BL101" s="13" t="s">
        <v>45</v>
      </c>
      <c r="BM101" s="13" t="s">
        <v>122</v>
      </c>
    </row>
    <row r="102" spans="2:51" s="7" customFormat="1" ht="13.5">
      <c r="B102" s="133"/>
      <c r="D102" s="134" t="s">
        <v>94</v>
      </c>
      <c r="E102" s="135" t="s">
        <v>1</v>
      </c>
      <c r="F102" s="136" t="s">
        <v>123</v>
      </c>
      <c r="H102" s="137">
        <v>102</v>
      </c>
      <c r="I102" s="138"/>
      <c r="L102" s="133"/>
      <c r="M102" s="139"/>
      <c r="N102" s="140"/>
      <c r="O102" s="140"/>
      <c r="P102" s="140"/>
      <c r="Q102" s="140"/>
      <c r="R102" s="140"/>
      <c r="S102" s="140"/>
      <c r="T102" s="141"/>
      <c r="AT102" s="135" t="s">
        <v>94</v>
      </c>
      <c r="AU102" s="135" t="s">
        <v>43</v>
      </c>
      <c r="AV102" s="7" t="s">
        <v>43</v>
      </c>
      <c r="AW102" s="7" t="s">
        <v>20</v>
      </c>
      <c r="AX102" s="7" t="s">
        <v>38</v>
      </c>
      <c r="AY102" s="135" t="s">
        <v>85</v>
      </c>
    </row>
    <row r="103" spans="2:51" s="8" customFormat="1" ht="13.5">
      <c r="B103" s="142"/>
      <c r="D103" s="134" t="s">
        <v>94</v>
      </c>
      <c r="E103" s="162" t="s">
        <v>1</v>
      </c>
      <c r="F103" s="163" t="s">
        <v>96</v>
      </c>
      <c r="H103" s="164">
        <v>102</v>
      </c>
      <c r="I103" s="147"/>
      <c r="L103" s="142"/>
      <c r="M103" s="148"/>
      <c r="N103" s="149"/>
      <c r="O103" s="149"/>
      <c r="P103" s="149"/>
      <c r="Q103" s="149"/>
      <c r="R103" s="149"/>
      <c r="S103" s="149"/>
      <c r="T103" s="150"/>
      <c r="AT103" s="151" t="s">
        <v>94</v>
      </c>
      <c r="AU103" s="151" t="s">
        <v>43</v>
      </c>
      <c r="AV103" s="8" t="s">
        <v>45</v>
      </c>
      <c r="AW103" s="8" t="s">
        <v>20</v>
      </c>
      <c r="AX103" s="8" t="s">
        <v>39</v>
      </c>
      <c r="AY103" s="151" t="s">
        <v>85</v>
      </c>
    </row>
    <row r="104" spans="2:63" s="6" customFormat="1" ht="29.85" customHeight="1">
      <c r="B104" s="106"/>
      <c r="D104" s="117" t="s">
        <v>37</v>
      </c>
      <c r="E104" s="118" t="s">
        <v>39</v>
      </c>
      <c r="F104" s="118" t="s">
        <v>124</v>
      </c>
      <c r="I104" s="109"/>
      <c r="J104" s="119">
        <f>BK104</f>
        <v>0</v>
      </c>
      <c r="L104" s="106"/>
      <c r="M104" s="111"/>
      <c r="N104" s="112"/>
      <c r="O104" s="112"/>
      <c r="P104" s="113">
        <f>SUM(P105:P174)</f>
        <v>0</v>
      </c>
      <c r="Q104" s="112"/>
      <c r="R104" s="113">
        <f>SUM(R105:R174)</f>
        <v>9.291875</v>
      </c>
      <c r="S104" s="112"/>
      <c r="T104" s="114">
        <f>SUM(T105:T174)</f>
        <v>64.482</v>
      </c>
      <c r="AR104" s="107" t="s">
        <v>39</v>
      </c>
      <c r="AT104" s="115" t="s">
        <v>37</v>
      </c>
      <c r="AU104" s="115" t="s">
        <v>39</v>
      </c>
      <c r="AY104" s="107" t="s">
        <v>85</v>
      </c>
      <c r="BK104" s="116">
        <f>SUM(BK105:BK174)</f>
        <v>0</v>
      </c>
    </row>
    <row r="105" spans="2:65" s="1" customFormat="1" ht="31.5" customHeight="1">
      <c r="B105" s="120"/>
      <c r="C105" s="121" t="s">
        <v>107</v>
      </c>
      <c r="D105" s="121" t="s">
        <v>88</v>
      </c>
      <c r="E105" s="122" t="s">
        <v>125</v>
      </c>
      <c r="F105" s="123" t="s">
        <v>126</v>
      </c>
      <c r="G105" s="124" t="s">
        <v>121</v>
      </c>
      <c r="H105" s="125">
        <v>80</v>
      </c>
      <c r="I105" s="126"/>
      <c r="J105" s="127">
        <f>ROUND(I105*H105,2)</f>
        <v>0</v>
      </c>
      <c r="K105" s="123" t="s">
        <v>92</v>
      </c>
      <c r="L105" s="24"/>
      <c r="M105" s="128" t="s">
        <v>1</v>
      </c>
      <c r="N105" s="129" t="s">
        <v>27</v>
      </c>
      <c r="O105" s="25"/>
      <c r="P105" s="130">
        <f>O105*H105</f>
        <v>0</v>
      </c>
      <c r="Q105" s="130">
        <v>0</v>
      </c>
      <c r="R105" s="130">
        <f>Q105*H105</f>
        <v>0</v>
      </c>
      <c r="S105" s="130">
        <v>0</v>
      </c>
      <c r="T105" s="131">
        <f>S105*H105</f>
        <v>0</v>
      </c>
      <c r="AR105" s="13" t="s">
        <v>45</v>
      </c>
      <c r="AT105" s="13" t="s">
        <v>88</v>
      </c>
      <c r="AU105" s="13" t="s">
        <v>43</v>
      </c>
      <c r="AY105" s="13" t="s">
        <v>85</v>
      </c>
      <c r="BE105" s="132">
        <f>IF(N105="základní",J105,0)</f>
        <v>0</v>
      </c>
      <c r="BF105" s="132">
        <f>IF(N105="snížená",J105,0)</f>
        <v>0</v>
      </c>
      <c r="BG105" s="132">
        <f>IF(N105="zákl. přenesená",J105,0)</f>
        <v>0</v>
      </c>
      <c r="BH105" s="132">
        <f>IF(N105="sníž. přenesená",J105,0)</f>
        <v>0</v>
      </c>
      <c r="BI105" s="132">
        <f>IF(N105="nulová",J105,0)</f>
        <v>0</v>
      </c>
      <c r="BJ105" s="13" t="s">
        <v>39</v>
      </c>
      <c r="BK105" s="132">
        <f>ROUND(I105*H105,2)</f>
        <v>0</v>
      </c>
      <c r="BL105" s="13" t="s">
        <v>45</v>
      </c>
      <c r="BM105" s="13" t="s">
        <v>127</v>
      </c>
    </row>
    <row r="106" spans="2:51" s="9" customFormat="1" ht="13.5">
      <c r="B106" s="165"/>
      <c r="D106" s="134" t="s">
        <v>94</v>
      </c>
      <c r="E106" s="166" t="s">
        <v>1</v>
      </c>
      <c r="F106" s="167" t="s">
        <v>128</v>
      </c>
      <c r="H106" s="168" t="s">
        <v>1</v>
      </c>
      <c r="I106" s="169"/>
      <c r="L106" s="165"/>
      <c r="M106" s="170"/>
      <c r="N106" s="171"/>
      <c r="O106" s="171"/>
      <c r="P106" s="171"/>
      <c r="Q106" s="171"/>
      <c r="R106" s="171"/>
      <c r="S106" s="171"/>
      <c r="T106" s="172"/>
      <c r="AT106" s="168" t="s">
        <v>94</v>
      </c>
      <c r="AU106" s="168" t="s">
        <v>43</v>
      </c>
      <c r="AV106" s="9" t="s">
        <v>39</v>
      </c>
      <c r="AW106" s="9" t="s">
        <v>20</v>
      </c>
      <c r="AX106" s="9" t="s">
        <v>38</v>
      </c>
      <c r="AY106" s="168" t="s">
        <v>85</v>
      </c>
    </row>
    <row r="107" spans="2:51" s="7" customFormat="1" ht="13.5">
      <c r="B107" s="133"/>
      <c r="D107" s="134" t="s">
        <v>94</v>
      </c>
      <c r="E107" s="135" t="s">
        <v>1</v>
      </c>
      <c r="F107" s="136" t="s">
        <v>129</v>
      </c>
      <c r="H107" s="137">
        <v>80</v>
      </c>
      <c r="I107" s="138"/>
      <c r="L107" s="133"/>
      <c r="M107" s="139"/>
      <c r="N107" s="140"/>
      <c r="O107" s="140"/>
      <c r="P107" s="140"/>
      <c r="Q107" s="140"/>
      <c r="R107" s="140"/>
      <c r="S107" s="140"/>
      <c r="T107" s="141"/>
      <c r="AT107" s="135" t="s">
        <v>94</v>
      </c>
      <c r="AU107" s="135" t="s">
        <v>43</v>
      </c>
      <c r="AV107" s="7" t="s">
        <v>43</v>
      </c>
      <c r="AW107" s="7" t="s">
        <v>20</v>
      </c>
      <c r="AX107" s="7" t="s">
        <v>38</v>
      </c>
      <c r="AY107" s="135" t="s">
        <v>85</v>
      </c>
    </row>
    <row r="108" spans="2:51" s="8" customFormat="1" ht="13.5">
      <c r="B108" s="142"/>
      <c r="D108" s="143" t="s">
        <v>94</v>
      </c>
      <c r="E108" s="144" t="s">
        <v>1</v>
      </c>
      <c r="F108" s="145" t="s">
        <v>96</v>
      </c>
      <c r="H108" s="146">
        <v>80</v>
      </c>
      <c r="I108" s="147"/>
      <c r="L108" s="142"/>
      <c r="M108" s="148"/>
      <c r="N108" s="149"/>
      <c r="O108" s="149"/>
      <c r="P108" s="149"/>
      <c r="Q108" s="149"/>
      <c r="R108" s="149"/>
      <c r="S108" s="149"/>
      <c r="T108" s="150"/>
      <c r="AT108" s="151" t="s">
        <v>94</v>
      </c>
      <c r="AU108" s="151" t="s">
        <v>43</v>
      </c>
      <c r="AV108" s="8" t="s">
        <v>45</v>
      </c>
      <c r="AW108" s="8" t="s">
        <v>20</v>
      </c>
      <c r="AX108" s="8" t="s">
        <v>39</v>
      </c>
      <c r="AY108" s="151" t="s">
        <v>85</v>
      </c>
    </row>
    <row r="109" spans="2:65" s="1" customFormat="1" ht="44.25" customHeight="1">
      <c r="B109" s="120"/>
      <c r="C109" s="121" t="s">
        <v>130</v>
      </c>
      <c r="D109" s="121" t="s">
        <v>88</v>
      </c>
      <c r="E109" s="122" t="s">
        <v>131</v>
      </c>
      <c r="F109" s="123" t="s">
        <v>132</v>
      </c>
      <c r="G109" s="124" t="s">
        <v>121</v>
      </c>
      <c r="H109" s="125">
        <v>17</v>
      </c>
      <c r="I109" s="126"/>
      <c r="J109" s="127">
        <f>ROUND(I109*H109,2)</f>
        <v>0</v>
      </c>
      <c r="K109" s="123" t="s">
        <v>92</v>
      </c>
      <c r="L109" s="24"/>
      <c r="M109" s="128" t="s">
        <v>1</v>
      </c>
      <c r="N109" s="129" t="s">
        <v>27</v>
      </c>
      <c r="O109" s="25"/>
      <c r="P109" s="130">
        <f>O109*H109</f>
        <v>0</v>
      </c>
      <c r="Q109" s="130">
        <v>0</v>
      </c>
      <c r="R109" s="130">
        <f>Q109*H109</f>
        <v>0</v>
      </c>
      <c r="S109" s="130">
        <v>0.29</v>
      </c>
      <c r="T109" s="131">
        <f>S109*H109</f>
        <v>4.93</v>
      </c>
      <c r="AR109" s="13" t="s">
        <v>45</v>
      </c>
      <c r="AT109" s="13" t="s">
        <v>88</v>
      </c>
      <c r="AU109" s="13" t="s">
        <v>43</v>
      </c>
      <c r="AY109" s="13" t="s">
        <v>85</v>
      </c>
      <c r="BE109" s="132">
        <f>IF(N109="základní",J109,0)</f>
        <v>0</v>
      </c>
      <c r="BF109" s="132">
        <f>IF(N109="snížená",J109,0)</f>
        <v>0</v>
      </c>
      <c r="BG109" s="132">
        <f>IF(N109="zákl. přenesená",J109,0)</f>
        <v>0</v>
      </c>
      <c r="BH109" s="132">
        <f>IF(N109="sníž. přenesená",J109,0)</f>
        <v>0</v>
      </c>
      <c r="BI109" s="132">
        <f>IF(N109="nulová",J109,0)</f>
        <v>0</v>
      </c>
      <c r="BJ109" s="13" t="s">
        <v>39</v>
      </c>
      <c r="BK109" s="132">
        <f>ROUND(I109*H109,2)</f>
        <v>0</v>
      </c>
      <c r="BL109" s="13" t="s">
        <v>45</v>
      </c>
      <c r="BM109" s="13" t="s">
        <v>133</v>
      </c>
    </row>
    <row r="110" spans="2:65" s="1" customFormat="1" ht="44.25" customHeight="1">
      <c r="B110" s="120"/>
      <c r="C110" s="121" t="s">
        <v>134</v>
      </c>
      <c r="D110" s="121" t="s">
        <v>88</v>
      </c>
      <c r="E110" s="122" t="s">
        <v>135</v>
      </c>
      <c r="F110" s="123" t="s">
        <v>136</v>
      </c>
      <c r="G110" s="124" t="s">
        <v>121</v>
      </c>
      <c r="H110" s="125">
        <v>17</v>
      </c>
      <c r="I110" s="126"/>
      <c r="J110" s="127">
        <f>ROUND(I110*H110,2)</f>
        <v>0</v>
      </c>
      <c r="K110" s="123" t="s">
        <v>92</v>
      </c>
      <c r="L110" s="24"/>
      <c r="M110" s="128" t="s">
        <v>1</v>
      </c>
      <c r="N110" s="129" t="s">
        <v>27</v>
      </c>
      <c r="O110" s="25"/>
      <c r="P110" s="130">
        <f>O110*H110</f>
        <v>0</v>
      </c>
      <c r="Q110" s="130">
        <v>0</v>
      </c>
      <c r="R110" s="130">
        <f>Q110*H110</f>
        <v>0</v>
      </c>
      <c r="S110" s="130">
        <v>0.316</v>
      </c>
      <c r="T110" s="131">
        <f>S110*H110</f>
        <v>5.372</v>
      </c>
      <c r="AR110" s="13" t="s">
        <v>45</v>
      </c>
      <c r="AT110" s="13" t="s">
        <v>88</v>
      </c>
      <c r="AU110" s="13" t="s">
        <v>43</v>
      </c>
      <c r="AY110" s="13" t="s">
        <v>85</v>
      </c>
      <c r="BE110" s="132">
        <f>IF(N110="základní",J110,0)</f>
        <v>0</v>
      </c>
      <c r="BF110" s="132">
        <f>IF(N110="snížená",J110,0)</f>
        <v>0</v>
      </c>
      <c r="BG110" s="132">
        <f>IF(N110="zákl. přenesená",J110,0)</f>
        <v>0</v>
      </c>
      <c r="BH110" s="132">
        <f>IF(N110="sníž. přenesená",J110,0)</f>
        <v>0</v>
      </c>
      <c r="BI110" s="132">
        <f>IF(N110="nulová",J110,0)</f>
        <v>0</v>
      </c>
      <c r="BJ110" s="13" t="s">
        <v>39</v>
      </c>
      <c r="BK110" s="132">
        <f>ROUND(I110*H110,2)</f>
        <v>0</v>
      </c>
      <c r="BL110" s="13" t="s">
        <v>45</v>
      </c>
      <c r="BM110" s="13" t="s">
        <v>137</v>
      </c>
    </row>
    <row r="111" spans="2:51" s="9" customFormat="1" ht="13.5">
      <c r="B111" s="165"/>
      <c r="D111" s="134" t="s">
        <v>94</v>
      </c>
      <c r="E111" s="166" t="s">
        <v>1</v>
      </c>
      <c r="F111" s="167" t="s">
        <v>128</v>
      </c>
      <c r="H111" s="168" t="s">
        <v>1</v>
      </c>
      <c r="I111" s="169"/>
      <c r="L111" s="165"/>
      <c r="M111" s="170"/>
      <c r="N111" s="171"/>
      <c r="O111" s="171"/>
      <c r="P111" s="171"/>
      <c r="Q111" s="171"/>
      <c r="R111" s="171"/>
      <c r="S111" s="171"/>
      <c r="T111" s="172"/>
      <c r="AT111" s="168" t="s">
        <v>94</v>
      </c>
      <c r="AU111" s="168" t="s">
        <v>43</v>
      </c>
      <c r="AV111" s="9" t="s">
        <v>39</v>
      </c>
      <c r="AW111" s="9" t="s">
        <v>20</v>
      </c>
      <c r="AX111" s="9" t="s">
        <v>38</v>
      </c>
      <c r="AY111" s="168" t="s">
        <v>85</v>
      </c>
    </row>
    <row r="112" spans="2:51" s="7" customFormat="1" ht="13.5">
      <c r="B112" s="133"/>
      <c r="D112" s="134" t="s">
        <v>94</v>
      </c>
      <c r="E112" s="135" t="s">
        <v>1</v>
      </c>
      <c r="F112" s="136" t="s">
        <v>138</v>
      </c>
      <c r="H112" s="137">
        <v>17</v>
      </c>
      <c r="I112" s="138"/>
      <c r="L112" s="133"/>
      <c r="M112" s="139"/>
      <c r="N112" s="140"/>
      <c r="O112" s="140"/>
      <c r="P112" s="140"/>
      <c r="Q112" s="140"/>
      <c r="R112" s="140"/>
      <c r="S112" s="140"/>
      <c r="T112" s="141"/>
      <c r="AT112" s="135" t="s">
        <v>94</v>
      </c>
      <c r="AU112" s="135" t="s">
        <v>43</v>
      </c>
      <c r="AV112" s="7" t="s">
        <v>43</v>
      </c>
      <c r="AW112" s="7" t="s">
        <v>20</v>
      </c>
      <c r="AX112" s="7" t="s">
        <v>38</v>
      </c>
      <c r="AY112" s="135" t="s">
        <v>85</v>
      </c>
    </row>
    <row r="113" spans="2:51" s="8" customFormat="1" ht="13.5">
      <c r="B113" s="142"/>
      <c r="D113" s="143" t="s">
        <v>94</v>
      </c>
      <c r="E113" s="144" t="s">
        <v>1</v>
      </c>
      <c r="F113" s="145" t="s">
        <v>96</v>
      </c>
      <c r="H113" s="146">
        <v>17</v>
      </c>
      <c r="I113" s="147"/>
      <c r="L113" s="142"/>
      <c r="M113" s="148"/>
      <c r="N113" s="149"/>
      <c r="O113" s="149"/>
      <c r="P113" s="149"/>
      <c r="Q113" s="149"/>
      <c r="R113" s="149"/>
      <c r="S113" s="149"/>
      <c r="T113" s="150"/>
      <c r="AT113" s="151" t="s">
        <v>94</v>
      </c>
      <c r="AU113" s="151" t="s">
        <v>43</v>
      </c>
      <c r="AV113" s="8" t="s">
        <v>45</v>
      </c>
      <c r="AW113" s="8" t="s">
        <v>20</v>
      </c>
      <c r="AX113" s="8" t="s">
        <v>39</v>
      </c>
      <c r="AY113" s="151" t="s">
        <v>85</v>
      </c>
    </row>
    <row r="114" spans="2:65" s="1" customFormat="1" ht="31.5" customHeight="1">
      <c r="B114" s="120"/>
      <c r="C114" s="121" t="s">
        <v>139</v>
      </c>
      <c r="D114" s="121" t="s">
        <v>88</v>
      </c>
      <c r="E114" s="122" t="s">
        <v>140</v>
      </c>
      <c r="F114" s="123" t="s">
        <v>141</v>
      </c>
      <c r="G114" s="124" t="s">
        <v>121</v>
      </c>
      <c r="H114" s="125">
        <v>325</v>
      </c>
      <c r="I114" s="126"/>
      <c r="J114" s="127">
        <f>ROUND(I114*H114,2)</f>
        <v>0</v>
      </c>
      <c r="K114" s="123" t="s">
        <v>92</v>
      </c>
      <c r="L114" s="24"/>
      <c r="M114" s="128" t="s">
        <v>1</v>
      </c>
      <c r="N114" s="129" t="s">
        <v>27</v>
      </c>
      <c r="O114" s="25"/>
      <c r="P114" s="130">
        <f>O114*H114</f>
        <v>0</v>
      </c>
      <c r="Q114" s="130">
        <v>4E-05</v>
      </c>
      <c r="R114" s="130">
        <f>Q114*H114</f>
        <v>0.013000000000000001</v>
      </c>
      <c r="S114" s="130">
        <v>0.103</v>
      </c>
      <c r="T114" s="131">
        <f>S114*H114</f>
        <v>33.475</v>
      </c>
      <c r="AR114" s="13" t="s">
        <v>45</v>
      </c>
      <c r="AT114" s="13" t="s">
        <v>88</v>
      </c>
      <c r="AU114" s="13" t="s">
        <v>43</v>
      </c>
      <c r="AY114" s="13" t="s">
        <v>85</v>
      </c>
      <c r="BE114" s="132">
        <f>IF(N114="základní",J114,0)</f>
        <v>0</v>
      </c>
      <c r="BF114" s="132">
        <f>IF(N114="snížená",J114,0)</f>
        <v>0</v>
      </c>
      <c r="BG114" s="132">
        <f>IF(N114="zákl. přenesená",J114,0)</f>
        <v>0</v>
      </c>
      <c r="BH114" s="132">
        <f>IF(N114="sníž. přenesená",J114,0)</f>
        <v>0</v>
      </c>
      <c r="BI114" s="132">
        <f>IF(N114="nulová",J114,0)</f>
        <v>0</v>
      </c>
      <c r="BJ114" s="13" t="s">
        <v>39</v>
      </c>
      <c r="BK114" s="132">
        <f>ROUND(I114*H114,2)</f>
        <v>0</v>
      </c>
      <c r="BL114" s="13" t="s">
        <v>45</v>
      </c>
      <c r="BM114" s="13" t="s">
        <v>142</v>
      </c>
    </row>
    <row r="115" spans="2:51" s="9" customFormat="1" ht="13.5">
      <c r="B115" s="165"/>
      <c r="D115" s="134" t="s">
        <v>94</v>
      </c>
      <c r="E115" s="166" t="s">
        <v>1</v>
      </c>
      <c r="F115" s="167" t="s">
        <v>128</v>
      </c>
      <c r="H115" s="168" t="s">
        <v>1</v>
      </c>
      <c r="I115" s="169"/>
      <c r="L115" s="165"/>
      <c r="M115" s="170"/>
      <c r="N115" s="171"/>
      <c r="O115" s="171"/>
      <c r="P115" s="171"/>
      <c r="Q115" s="171"/>
      <c r="R115" s="171"/>
      <c r="S115" s="171"/>
      <c r="T115" s="172"/>
      <c r="AT115" s="168" t="s">
        <v>94</v>
      </c>
      <c r="AU115" s="168" t="s">
        <v>43</v>
      </c>
      <c r="AV115" s="9" t="s">
        <v>39</v>
      </c>
      <c r="AW115" s="9" t="s">
        <v>20</v>
      </c>
      <c r="AX115" s="9" t="s">
        <v>38</v>
      </c>
      <c r="AY115" s="168" t="s">
        <v>85</v>
      </c>
    </row>
    <row r="116" spans="2:51" s="7" customFormat="1" ht="13.5">
      <c r="B116" s="133"/>
      <c r="D116" s="134" t="s">
        <v>94</v>
      </c>
      <c r="E116" s="135" t="s">
        <v>1</v>
      </c>
      <c r="F116" s="136" t="s">
        <v>143</v>
      </c>
      <c r="H116" s="137">
        <v>325</v>
      </c>
      <c r="I116" s="138"/>
      <c r="L116" s="133"/>
      <c r="M116" s="139"/>
      <c r="N116" s="140"/>
      <c r="O116" s="140"/>
      <c r="P116" s="140"/>
      <c r="Q116" s="140"/>
      <c r="R116" s="140"/>
      <c r="S116" s="140"/>
      <c r="T116" s="141"/>
      <c r="AT116" s="135" t="s">
        <v>94</v>
      </c>
      <c r="AU116" s="135" t="s">
        <v>43</v>
      </c>
      <c r="AV116" s="7" t="s">
        <v>43</v>
      </c>
      <c r="AW116" s="7" t="s">
        <v>20</v>
      </c>
      <c r="AX116" s="7" t="s">
        <v>38</v>
      </c>
      <c r="AY116" s="135" t="s">
        <v>85</v>
      </c>
    </row>
    <row r="117" spans="2:51" s="8" customFormat="1" ht="13.5">
      <c r="B117" s="142"/>
      <c r="D117" s="143" t="s">
        <v>94</v>
      </c>
      <c r="E117" s="144" t="s">
        <v>1</v>
      </c>
      <c r="F117" s="145" t="s">
        <v>96</v>
      </c>
      <c r="H117" s="146">
        <v>325</v>
      </c>
      <c r="I117" s="147"/>
      <c r="L117" s="142"/>
      <c r="M117" s="148"/>
      <c r="N117" s="149"/>
      <c r="O117" s="149"/>
      <c r="P117" s="149"/>
      <c r="Q117" s="149"/>
      <c r="R117" s="149"/>
      <c r="S117" s="149"/>
      <c r="T117" s="150"/>
      <c r="AT117" s="151" t="s">
        <v>94</v>
      </c>
      <c r="AU117" s="151" t="s">
        <v>43</v>
      </c>
      <c r="AV117" s="8" t="s">
        <v>45</v>
      </c>
      <c r="AW117" s="8" t="s">
        <v>20</v>
      </c>
      <c r="AX117" s="8" t="s">
        <v>39</v>
      </c>
      <c r="AY117" s="151" t="s">
        <v>85</v>
      </c>
    </row>
    <row r="118" spans="2:65" s="1" customFormat="1" ht="31.5" customHeight="1">
      <c r="B118" s="120"/>
      <c r="C118" s="121" t="s">
        <v>144</v>
      </c>
      <c r="D118" s="121" t="s">
        <v>88</v>
      </c>
      <c r="E118" s="122" t="s">
        <v>145</v>
      </c>
      <c r="F118" s="123" t="s">
        <v>146</v>
      </c>
      <c r="G118" s="124" t="s">
        <v>147</v>
      </c>
      <c r="H118" s="125">
        <v>101</v>
      </c>
      <c r="I118" s="126"/>
      <c r="J118" s="127">
        <f>ROUND(I118*H118,2)</f>
        <v>0</v>
      </c>
      <c r="K118" s="123" t="s">
        <v>92</v>
      </c>
      <c r="L118" s="24"/>
      <c r="M118" s="128" t="s">
        <v>1</v>
      </c>
      <c r="N118" s="129" t="s">
        <v>27</v>
      </c>
      <c r="O118" s="25"/>
      <c r="P118" s="130">
        <f>O118*H118</f>
        <v>0</v>
      </c>
      <c r="Q118" s="130">
        <v>0</v>
      </c>
      <c r="R118" s="130">
        <f>Q118*H118</f>
        <v>0</v>
      </c>
      <c r="S118" s="130">
        <v>0.205</v>
      </c>
      <c r="T118" s="131">
        <f>S118*H118</f>
        <v>20.705</v>
      </c>
      <c r="AR118" s="13" t="s">
        <v>45</v>
      </c>
      <c r="AT118" s="13" t="s">
        <v>88</v>
      </c>
      <c r="AU118" s="13" t="s">
        <v>43</v>
      </c>
      <c r="AY118" s="13" t="s">
        <v>85</v>
      </c>
      <c r="BE118" s="132">
        <f>IF(N118="základní",J118,0)</f>
        <v>0</v>
      </c>
      <c r="BF118" s="132">
        <f>IF(N118="snížená",J118,0)</f>
        <v>0</v>
      </c>
      <c r="BG118" s="132">
        <f>IF(N118="zákl. přenesená",J118,0)</f>
        <v>0</v>
      </c>
      <c r="BH118" s="132">
        <f>IF(N118="sníž. přenesená",J118,0)</f>
        <v>0</v>
      </c>
      <c r="BI118" s="132">
        <f>IF(N118="nulová",J118,0)</f>
        <v>0</v>
      </c>
      <c r="BJ118" s="13" t="s">
        <v>39</v>
      </c>
      <c r="BK118" s="132">
        <f>ROUND(I118*H118,2)</f>
        <v>0</v>
      </c>
      <c r="BL118" s="13" t="s">
        <v>45</v>
      </c>
      <c r="BM118" s="13" t="s">
        <v>148</v>
      </c>
    </row>
    <row r="119" spans="2:51" s="9" customFormat="1" ht="13.5">
      <c r="B119" s="165"/>
      <c r="D119" s="134" t="s">
        <v>94</v>
      </c>
      <c r="E119" s="166" t="s">
        <v>1</v>
      </c>
      <c r="F119" s="167" t="s">
        <v>128</v>
      </c>
      <c r="H119" s="168" t="s">
        <v>1</v>
      </c>
      <c r="I119" s="169"/>
      <c r="L119" s="165"/>
      <c r="M119" s="170"/>
      <c r="N119" s="171"/>
      <c r="O119" s="171"/>
      <c r="P119" s="171"/>
      <c r="Q119" s="171"/>
      <c r="R119" s="171"/>
      <c r="S119" s="171"/>
      <c r="T119" s="172"/>
      <c r="AT119" s="168" t="s">
        <v>94</v>
      </c>
      <c r="AU119" s="168" t="s">
        <v>43</v>
      </c>
      <c r="AV119" s="9" t="s">
        <v>39</v>
      </c>
      <c r="AW119" s="9" t="s">
        <v>20</v>
      </c>
      <c r="AX119" s="9" t="s">
        <v>38</v>
      </c>
      <c r="AY119" s="168" t="s">
        <v>85</v>
      </c>
    </row>
    <row r="120" spans="2:51" s="7" customFormat="1" ht="13.5">
      <c r="B120" s="133"/>
      <c r="D120" s="134" t="s">
        <v>94</v>
      </c>
      <c r="E120" s="135" t="s">
        <v>1</v>
      </c>
      <c r="F120" s="136" t="s">
        <v>149</v>
      </c>
      <c r="H120" s="137">
        <v>101</v>
      </c>
      <c r="I120" s="138"/>
      <c r="L120" s="133"/>
      <c r="M120" s="139"/>
      <c r="N120" s="140"/>
      <c r="O120" s="140"/>
      <c r="P120" s="140"/>
      <c r="Q120" s="140"/>
      <c r="R120" s="140"/>
      <c r="S120" s="140"/>
      <c r="T120" s="141"/>
      <c r="AT120" s="135" t="s">
        <v>94</v>
      </c>
      <c r="AU120" s="135" t="s">
        <v>43</v>
      </c>
      <c r="AV120" s="7" t="s">
        <v>43</v>
      </c>
      <c r="AW120" s="7" t="s">
        <v>20</v>
      </c>
      <c r="AX120" s="7" t="s">
        <v>38</v>
      </c>
      <c r="AY120" s="135" t="s">
        <v>85</v>
      </c>
    </row>
    <row r="121" spans="2:51" s="8" customFormat="1" ht="13.5">
      <c r="B121" s="142"/>
      <c r="D121" s="143" t="s">
        <v>94</v>
      </c>
      <c r="E121" s="144" t="s">
        <v>1</v>
      </c>
      <c r="F121" s="145" t="s">
        <v>96</v>
      </c>
      <c r="H121" s="146">
        <v>101</v>
      </c>
      <c r="I121" s="147"/>
      <c r="L121" s="142"/>
      <c r="M121" s="148"/>
      <c r="N121" s="149"/>
      <c r="O121" s="149"/>
      <c r="P121" s="149"/>
      <c r="Q121" s="149"/>
      <c r="R121" s="149"/>
      <c r="S121" s="149"/>
      <c r="T121" s="150"/>
      <c r="AT121" s="151" t="s">
        <v>94</v>
      </c>
      <c r="AU121" s="151" t="s">
        <v>43</v>
      </c>
      <c r="AV121" s="8" t="s">
        <v>45</v>
      </c>
      <c r="AW121" s="8" t="s">
        <v>20</v>
      </c>
      <c r="AX121" s="8" t="s">
        <v>39</v>
      </c>
      <c r="AY121" s="151" t="s">
        <v>85</v>
      </c>
    </row>
    <row r="122" spans="2:65" s="1" customFormat="1" ht="44.25" customHeight="1">
      <c r="B122" s="120"/>
      <c r="C122" s="121" t="s">
        <v>150</v>
      </c>
      <c r="D122" s="121" t="s">
        <v>88</v>
      </c>
      <c r="E122" s="122" t="s">
        <v>151</v>
      </c>
      <c r="F122" s="123" t="s">
        <v>152</v>
      </c>
      <c r="G122" s="124" t="s">
        <v>91</v>
      </c>
      <c r="H122" s="125">
        <v>18.7</v>
      </c>
      <c r="I122" s="126"/>
      <c r="J122" s="127">
        <f>ROUND(I122*H122,2)</f>
        <v>0</v>
      </c>
      <c r="K122" s="123" t="s">
        <v>92</v>
      </c>
      <c r="L122" s="24"/>
      <c r="M122" s="128" t="s">
        <v>1</v>
      </c>
      <c r="N122" s="129" t="s">
        <v>27</v>
      </c>
      <c r="O122" s="25"/>
      <c r="P122" s="130">
        <f>O122*H122</f>
        <v>0</v>
      </c>
      <c r="Q122" s="130">
        <v>0</v>
      </c>
      <c r="R122" s="130">
        <f>Q122*H122</f>
        <v>0</v>
      </c>
      <c r="S122" s="130">
        <v>0</v>
      </c>
      <c r="T122" s="131">
        <f>S122*H122</f>
        <v>0</v>
      </c>
      <c r="AR122" s="13" t="s">
        <v>45</v>
      </c>
      <c r="AT122" s="13" t="s">
        <v>88</v>
      </c>
      <c r="AU122" s="13" t="s">
        <v>43</v>
      </c>
      <c r="AY122" s="13" t="s">
        <v>85</v>
      </c>
      <c r="BE122" s="132">
        <f>IF(N122="základní",J122,0)</f>
        <v>0</v>
      </c>
      <c r="BF122" s="132">
        <f>IF(N122="snížená",J122,0)</f>
        <v>0</v>
      </c>
      <c r="BG122" s="132">
        <f>IF(N122="zákl. přenesená",J122,0)</f>
        <v>0</v>
      </c>
      <c r="BH122" s="132">
        <f>IF(N122="sníž. přenesená",J122,0)</f>
        <v>0</v>
      </c>
      <c r="BI122" s="132">
        <f>IF(N122="nulová",J122,0)</f>
        <v>0</v>
      </c>
      <c r="BJ122" s="13" t="s">
        <v>39</v>
      </c>
      <c r="BK122" s="132">
        <f>ROUND(I122*H122,2)</f>
        <v>0</v>
      </c>
      <c r="BL122" s="13" t="s">
        <v>45</v>
      </c>
      <c r="BM122" s="13" t="s">
        <v>153</v>
      </c>
    </row>
    <row r="123" spans="2:51" s="9" customFormat="1" ht="13.5">
      <c r="B123" s="165"/>
      <c r="D123" s="134" t="s">
        <v>94</v>
      </c>
      <c r="E123" s="166" t="s">
        <v>1</v>
      </c>
      <c r="F123" s="167" t="s">
        <v>128</v>
      </c>
      <c r="H123" s="168" t="s">
        <v>1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8" t="s">
        <v>94</v>
      </c>
      <c r="AU123" s="168" t="s">
        <v>43</v>
      </c>
      <c r="AV123" s="9" t="s">
        <v>39</v>
      </c>
      <c r="AW123" s="9" t="s">
        <v>20</v>
      </c>
      <c r="AX123" s="9" t="s">
        <v>38</v>
      </c>
      <c r="AY123" s="168" t="s">
        <v>85</v>
      </c>
    </row>
    <row r="124" spans="2:51" s="7" customFormat="1" ht="13.5">
      <c r="B124" s="133"/>
      <c r="D124" s="134" t="s">
        <v>94</v>
      </c>
      <c r="E124" s="135" t="s">
        <v>1</v>
      </c>
      <c r="F124" s="136" t="s">
        <v>154</v>
      </c>
      <c r="H124" s="137">
        <v>3.4</v>
      </c>
      <c r="I124" s="138"/>
      <c r="L124" s="133"/>
      <c r="M124" s="139"/>
      <c r="N124" s="140"/>
      <c r="O124" s="140"/>
      <c r="P124" s="140"/>
      <c r="Q124" s="140"/>
      <c r="R124" s="140"/>
      <c r="S124" s="140"/>
      <c r="T124" s="141"/>
      <c r="AT124" s="135" t="s">
        <v>94</v>
      </c>
      <c r="AU124" s="135" t="s">
        <v>43</v>
      </c>
      <c r="AV124" s="7" t="s">
        <v>43</v>
      </c>
      <c r="AW124" s="7" t="s">
        <v>20</v>
      </c>
      <c r="AX124" s="7" t="s">
        <v>38</v>
      </c>
      <c r="AY124" s="135" t="s">
        <v>85</v>
      </c>
    </row>
    <row r="125" spans="2:51" s="7" customFormat="1" ht="13.5">
      <c r="B125" s="133"/>
      <c r="D125" s="134" t="s">
        <v>94</v>
      </c>
      <c r="E125" s="135" t="s">
        <v>1</v>
      </c>
      <c r="F125" s="136" t="s">
        <v>155</v>
      </c>
      <c r="H125" s="137">
        <v>15.3</v>
      </c>
      <c r="I125" s="138"/>
      <c r="L125" s="133"/>
      <c r="M125" s="139"/>
      <c r="N125" s="140"/>
      <c r="O125" s="140"/>
      <c r="P125" s="140"/>
      <c r="Q125" s="140"/>
      <c r="R125" s="140"/>
      <c r="S125" s="140"/>
      <c r="T125" s="141"/>
      <c r="AT125" s="135" t="s">
        <v>94</v>
      </c>
      <c r="AU125" s="135" t="s">
        <v>43</v>
      </c>
      <c r="AV125" s="7" t="s">
        <v>43</v>
      </c>
      <c r="AW125" s="7" t="s">
        <v>20</v>
      </c>
      <c r="AX125" s="7" t="s">
        <v>38</v>
      </c>
      <c r="AY125" s="135" t="s">
        <v>85</v>
      </c>
    </row>
    <row r="126" spans="2:51" s="8" customFormat="1" ht="13.5">
      <c r="B126" s="142"/>
      <c r="D126" s="143" t="s">
        <v>94</v>
      </c>
      <c r="E126" s="144" t="s">
        <v>1</v>
      </c>
      <c r="F126" s="145" t="s">
        <v>96</v>
      </c>
      <c r="H126" s="146">
        <v>18.7</v>
      </c>
      <c r="I126" s="147"/>
      <c r="L126" s="142"/>
      <c r="M126" s="148"/>
      <c r="N126" s="149"/>
      <c r="O126" s="149"/>
      <c r="P126" s="149"/>
      <c r="Q126" s="149"/>
      <c r="R126" s="149"/>
      <c r="S126" s="149"/>
      <c r="T126" s="150"/>
      <c r="AT126" s="151" t="s">
        <v>94</v>
      </c>
      <c r="AU126" s="151" t="s">
        <v>43</v>
      </c>
      <c r="AV126" s="8" t="s">
        <v>45</v>
      </c>
      <c r="AW126" s="8" t="s">
        <v>20</v>
      </c>
      <c r="AX126" s="8" t="s">
        <v>39</v>
      </c>
      <c r="AY126" s="151" t="s">
        <v>85</v>
      </c>
    </row>
    <row r="127" spans="2:65" s="1" customFormat="1" ht="31.5" customHeight="1">
      <c r="B127" s="120"/>
      <c r="C127" s="121" t="s">
        <v>156</v>
      </c>
      <c r="D127" s="121" t="s">
        <v>88</v>
      </c>
      <c r="E127" s="122" t="s">
        <v>157</v>
      </c>
      <c r="F127" s="123" t="s">
        <v>158</v>
      </c>
      <c r="G127" s="124" t="s">
        <v>91</v>
      </c>
      <c r="H127" s="125">
        <v>18.7</v>
      </c>
      <c r="I127" s="126"/>
      <c r="J127" s="127">
        <f>ROUND(I127*H127,2)</f>
        <v>0</v>
      </c>
      <c r="K127" s="123" t="s">
        <v>92</v>
      </c>
      <c r="L127" s="24"/>
      <c r="M127" s="128" t="s">
        <v>1</v>
      </c>
      <c r="N127" s="129" t="s">
        <v>27</v>
      </c>
      <c r="O127" s="25"/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" t="s">
        <v>45</v>
      </c>
      <c r="AT127" s="13" t="s">
        <v>88</v>
      </c>
      <c r="AU127" s="13" t="s">
        <v>43</v>
      </c>
      <c r="AY127" s="13" t="s">
        <v>85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3" t="s">
        <v>39</v>
      </c>
      <c r="BK127" s="132">
        <f>ROUND(I127*H127,2)</f>
        <v>0</v>
      </c>
      <c r="BL127" s="13" t="s">
        <v>45</v>
      </c>
      <c r="BM127" s="13" t="s">
        <v>159</v>
      </c>
    </row>
    <row r="128" spans="2:51" s="9" customFormat="1" ht="13.5">
      <c r="B128" s="165"/>
      <c r="D128" s="134" t="s">
        <v>94</v>
      </c>
      <c r="E128" s="166" t="s">
        <v>1</v>
      </c>
      <c r="F128" s="167" t="s">
        <v>160</v>
      </c>
      <c r="H128" s="168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8" t="s">
        <v>94</v>
      </c>
      <c r="AU128" s="168" t="s">
        <v>43</v>
      </c>
      <c r="AV128" s="9" t="s">
        <v>39</v>
      </c>
      <c r="AW128" s="9" t="s">
        <v>20</v>
      </c>
      <c r="AX128" s="9" t="s">
        <v>38</v>
      </c>
      <c r="AY128" s="168" t="s">
        <v>85</v>
      </c>
    </row>
    <row r="129" spans="2:51" s="7" customFormat="1" ht="13.5">
      <c r="B129" s="133"/>
      <c r="D129" s="134" t="s">
        <v>94</v>
      </c>
      <c r="E129" s="135" t="s">
        <v>1</v>
      </c>
      <c r="F129" s="136" t="s">
        <v>161</v>
      </c>
      <c r="H129" s="137">
        <v>7.5</v>
      </c>
      <c r="I129" s="138"/>
      <c r="L129" s="133"/>
      <c r="M129" s="139"/>
      <c r="N129" s="140"/>
      <c r="O129" s="140"/>
      <c r="P129" s="140"/>
      <c r="Q129" s="140"/>
      <c r="R129" s="140"/>
      <c r="S129" s="140"/>
      <c r="T129" s="141"/>
      <c r="AT129" s="135" t="s">
        <v>94</v>
      </c>
      <c r="AU129" s="135" t="s">
        <v>43</v>
      </c>
      <c r="AV129" s="7" t="s">
        <v>43</v>
      </c>
      <c r="AW129" s="7" t="s">
        <v>20</v>
      </c>
      <c r="AX129" s="7" t="s">
        <v>38</v>
      </c>
      <c r="AY129" s="135" t="s">
        <v>85</v>
      </c>
    </row>
    <row r="130" spans="2:51" s="9" customFormat="1" ht="13.5">
      <c r="B130" s="165"/>
      <c r="D130" s="134" t="s">
        <v>94</v>
      </c>
      <c r="E130" s="166" t="s">
        <v>1</v>
      </c>
      <c r="F130" s="167" t="s">
        <v>162</v>
      </c>
      <c r="H130" s="168" t="s">
        <v>1</v>
      </c>
      <c r="I130" s="169"/>
      <c r="L130" s="165"/>
      <c r="M130" s="170"/>
      <c r="N130" s="171"/>
      <c r="O130" s="171"/>
      <c r="P130" s="171"/>
      <c r="Q130" s="171"/>
      <c r="R130" s="171"/>
      <c r="S130" s="171"/>
      <c r="T130" s="172"/>
      <c r="AT130" s="168" t="s">
        <v>94</v>
      </c>
      <c r="AU130" s="168" t="s">
        <v>43</v>
      </c>
      <c r="AV130" s="9" t="s">
        <v>39</v>
      </c>
      <c r="AW130" s="9" t="s">
        <v>20</v>
      </c>
      <c r="AX130" s="9" t="s">
        <v>38</v>
      </c>
      <c r="AY130" s="168" t="s">
        <v>85</v>
      </c>
    </row>
    <row r="131" spans="2:51" s="7" customFormat="1" ht="13.5">
      <c r="B131" s="133"/>
      <c r="D131" s="134" t="s">
        <v>94</v>
      </c>
      <c r="E131" s="135" t="s">
        <v>1</v>
      </c>
      <c r="F131" s="136" t="s">
        <v>163</v>
      </c>
      <c r="H131" s="137">
        <v>11.2</v>
      </c>
      <c r="I131" s="138"/>
      <c r="L131" s="133"/>
      <c r="M131" s="139"/>
      <c r="N131" s="140"/>
      <c r="O131" s="140"/>
      <c r="P131" s="140"/>
      <c r="Q131" s="140"/>
      <c r="R131" s="140"/>
      <c r="S131" s="140"/>
      <c r="T131" s="141"/>
      <c r="AT131" s="135" t="s">
        <v>94</v>
      </c>
      <c r="AU131" s="135" t="s">
        <v>43</v>
      </c>
      <c r="AV131" s="7" t="s">
        <v>43</v>
      </c>
      <c r="AW131" s="7" t="s">
        <v>20</v>
      </c>
      <c r="AX131" s="7" t="s">
        <v>38</v>
      </c>
      <c r="AY131" s="135" t="s">
        <v>85</v>
      </c>
    </row>
    <row r="132" spans="2:51" s="8" customFormat="1" ht="13.5">
      <c r="B132" s="142"/>
      <c r="D132" s="143" t="s">
        <v>94</v>
      </c>
      <c r="E132" s="144" t="s">
        <v>1</v>
      </c>
      <c r="F132" s="145" t="s">
        <v>96</v>
      </c>
      <c r="H132" s="146">
        <v>18.7</v>
      </c>
      <c r="I132" s="147"/>
      <c r="L132" s="142"/>
      <c r="M132" s="148"/>
      <c r="N132" s="149"/>
      <c r="O132" s="149"/>
      <c r="P132" s="149"/>
      <c r="Q132" s="149"/>
      <c r="R132" s="149"/>
      <c r="S132" s="149"/>
      <c r="T132" s="150"/>
      <c r="AT132" s="151" t="s">
        <v>94</v>
      </c>
      <c r="AU132" s="151" t="s">
        <v>43</v>
      </c>
      <c r="AV132" s="8" t="s">
        <v>45</v>
      </c>
      <c r="AW132" s="8" t="s">
        <v>20</v>
      </c>
      <c r="AX132" s="8" t="s">
        <v>39</v>
      </c>
      <c r="AY132" s="151" t="s">
        <v>85</v>
      </c>
    </row>
    <row r="133" spans="2:65" s="1" customFormat="1" ht="44.25" customHeight="1">
      <c r="B133" s="120"/>
      <c r="C133" s="121" t="s">
        <v>5</v>
      </c>
      <c r="D133" s="121" t="s">
        <v>88</v>
      </c>
      <c r="E133" s="122" t="s">
        <v>89</v>
      </c>
      <c r="F133" s="123" t="s">
        <v>90</v>
      </c>
      <c r="G133" s="124" t="s">
        <v>91</v>
      </c>
      <c r="H133" s="125">
        <v>61.2</v>
      </c>
      <c r="I133" s="126"/>
      <c r="J133" s="127">
        <f>ROUND(I133*H133,2)</f>
        <v>0</v>
      </c>
      <c r="K133" s="123" t="s">
        <v>92</v>
      </c>
      <c r="L133" s="24"/>
      <c r="M133" s="128" t="s">
        <v>1</v>
      </c>
      <c r="N133" s="129" t="s">
        <v>27</v>
      </c>
      <c r="O133" s="25"/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" t="s">
        <v>45</v>
      </c>
      <c r="AT133" s="13" t="s">
        <v>88</v>
      </c>
      <c r="AU133" s="13" t="s">
        <v>43</v>
      </c>
      <c r="AY133" s="13" t="s">
        <v>85</v>
      </c>
      <c r="BE133" s="132">
        <f>IF(N133="základní",J133,0)</f>
        <v>0</v>
      </c>
      <c r="BF133" s="132">
        <f>IF(N133="snížená",J133,0)</f>
        <v>0</v>
      </c>
      <c r="BG133" s="132">
        <f>IF(N133="zákl. přenesená",J133,0)</f>
        <v>0</v>
      </c>
      <c r="BH133" s="132">
        <f>IF(N133="sníž. přenesená",J133,0)</f>
        <v>0</v>
      </c>
      <c r="BI133" s="132">
        <f>IF(N133="nulová",J133,0)</f>
        <v>0</v>
      </c>
      <c r="BJ133" s="13" t="s">
        <v>39</v>
      </c>
      <c r="BK133" s="132">
        <f>ROUND(I133*H133,2)</f>
        <v>0</v>
      </c>
      <c r="BL133" s="13" t="s">
        <v>45</v>
      </c>
      <c r="BM133" s="13" t="s">
        <v>164</v>
      </c>
    </row>
    <row r="134" spans="2:51" s="9" customFormat="1" ht="13.5">
      <c r="B134" s="165"/>
      <c r="D134" s="134" t="s">
        <v>94</v>
      </c>
      <c r="E134" s="166" t="s">
        <v>1</v>
      </c>
      <c r="F134" s="167" t="s">
        <v>165</v>
      </c>
      <c r="H134" s="168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8" t="s">
        <v>94</v>
      </c>
      <c r="AU134" s="168" t="s">
        <v>43</v>
      </c>
      <c r="AV134" s="9" t="s">
        <v>39</v>
      </c>
      <c r="AW134" s="9" t="s">
        <v>20</v>
      </c>
      <c r="AX134" s="9" t="s">
        <v>38</v>
      </c>
      <c r="AY134" s="168" t="s">
        <v>85</v>
      </c>
    </row>
    <row r="135" spans="2:51" s="7" customFormat="1" ht="13.5">
      <c r="B135" s="133"/>
      <c r="D135" s="134" t="s">
        <v>94</v>
      </c>
      <c r="E135" s="135" t="s">
        <v>1</v>
      </c>
      <c r="F135" s="136" t="s">
        <v>166</v>
      </c>
      <c r="H135" s="137">
        <v>61.2</v>
      </c>
      <c r="I135" s="138"/>
      <c r="L135" s="133"/>
      <c r="M135" s="139"/>
      <c r="N135" s="140"/>
      <c r="O135" s="140"/>
      <c r="P135" s="140"/>
      <c r="Q135" s="140"/>
      <c r="R135" s="140"/>
      <c r="S135" s="140"/>
      <c r="T135" s="141"/>
      <c r="AT135" s="135" t="s">
        <v>94</v>
      </c>
      <c r="AU135" s="135" t="s">
        <v>43</v>
      </c>
      <c r="AV135" s="7" t="s">
        <v>43</v>
      </c>
      <c r="AW135" s="7" t="s">
        <v>20</v>
      </c>
      <c r="AX135" s="7" t="s">
        <v>38</v>
      </c>
      <c r="AY135" s="135" t="s">
        <v>85</v>
      </c>
    </row>
    <row r="136" spans="2:51" s="8" customFormat="1" ht="13.5">
      <c r="B136" s="142"/>
      <c r="D136" s="143" t="s">
        <v>94</v>
      </c>
      <c r="E136" s="144" t="s">
        <v>1</v>
      </c>
      <c r="F136" s="145" t="s">
        <v>96</v>
      </c>
      <c r="H136" s="146">
        <v>61.2</v>
      </c>
      <c r="I136" s="147"/>
      <c r="L136" s="142"/>
      <c r="M136" s="148"/>
      <c r="N136" s="149"/>
      <c r="O136" s="149"/>
      <c r="P136" s="149"/>
      <c r="Q136" s="149"/>
      <c r="R136" s="149"/>
      <c r="S136" s="149"/>
      <c r="T136" s="150"/>
      <c r="AT136" s="151" t="s">
        <v>94</v>
      </c>
      <c r="AU136" s="151" t="s">
        <v>43</v>
      </c>
      <c r="AV136" s="8" t="s">
        <v>45</v>
      </c>
      <c r="AW136" s="8" t="s">
        <v>20</v>
      </c>
      <c r="AX136" s="8" t="s">
        <v>39</v>
      </c>
      <c r="AY136" s="151" t="s">
        <v>85</v>
      </c>
    </row>
    <row r="137" spans="2:65" s="1" customFormat="1" ht="31.5" customHeight="1">
      <c r="B137" s="120"/>
      <c r="C137" s="121" t="s">
        <v>167</v>
      </c>
      <c r="D137" s="121" t="s">
        <v>88</v>
      </c>
      <c r="E137" s="122" t="s">
        <v>168</v>
      </c>
      <c r="F137" s="123" t="s">
        <v>169</v>
      </c>
      <c r="G137" s="124" t="s">
        <v>91</v>
      </c>
      <c r="H137" s="125">
        <v>22.56</v>
      </c>
      <c r="I137" s="126"/>
      <c r="J137" s="127">
        <f>ROUND(I137*H137,2)</f>
        <v>0</v>
      </c>
      <c r="K137" s="123" t="s">
        <v>92</v>
      </c>
      <c r="L137" s="24"/>
      <c r="M137" s="128" t="s">
        <v>1</v>
      </c>
      <c r="N137" s="129" t="s">
        <v>27</v>
      </c>
      <c r="O137" s="25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" t="s">
        <v>45</v>
      </c>
      <c r="AT137" s="13" t="s">
        <v>88</v>
      </c>
      <c r="AU137" s="13" t="s">
        <v>43</v>
      </c>
      <c r="AY137" s="13" t="s">
        <v>85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13" t="s">
        <v>39</v>
      </c>
      <c r="BK137" s="132">
        <f>ROUND(I137*H137,2)</f>
        <v>0</v>
      </c>
      <c r="BL137" s="13" t="s">
        <v>45</v>
      </c>
      <c r="BM137" s="13" t="s">
        <v>170</v>
      </c>
    </row>
    <row r="138" spans="2:51" s="9" customFormat="1" ht="13.5">
      <c r="B138" s="165"/>
      <c r="D138" s="134" t="s">
        <v>94</v>
      </c>
      <c r="E138" s="166" t="s">
        <v>1</v>
      </c>
      <c r="F138" s="167" t="s">
        <v>171</v>
      </c>
      <c r="H138" s="168" t="s">
        <v>1</v>
      </c>
      <c r="I138" s="169"/>
      <c r="L138" s="165"/>
      <c r="M138" s="170"/>
      <c r="N138" s="171"/>
      <c r="O138" s="171"/>
      <c r="P138" s="171"/>
      <c r="Q138" s="171"/>
      <c r="R138" s="171"/>
      <c r="S138" s="171"/>
      <c r="T138" s="172"/>
      <c r="AT138" s="168" t="s">
        <v>94</v>
      </c>
      <c r="AU138" s="168" t="s">
        <v>43</v>
      </c>
      <c r="AV138" s="9" t="s">
        <v>39</v>
      </c>
      <c r="AW138" s="9" t="s">
        <v>20</v>
      </c>
      <c r="AX138" s="9" t="s">
        <v>38</v>
      </c>
      <c r="AY138" s="168" t="s">
        <v>85</v>
      </c>
    </row>
    <row r="139" spans="2:51" s="7" customFormat="1" ht="13.5">
      <c r="B139" s="133"/>
      <c r="D139" s="134" t="s">
        <v>94</v>
      </c>
      <c r="E139" s="135" t="s">
        <v>1</v>
      </c>
      <c r="F139" s="136" t="s">
        <v>172</v>
      </c>
      <c r="H139" s="137">
        <v>10.56</v>
      </c>
      <c r="I139" s="138"/>
      <c r="L139" s="133"/>
      <c r="M139" s="139"/>
      <c r="N139" s="140"/>
      <c r="O139" s="140"/>
      <c r="P139" s="140"/>
      <c r="Q139" s="140"/>
      <c r="R139" s="140"/>
      <c r="S139" s="140"/>
      <c r="T139" s="141"/>
      <c r="AT139" s="135" t="s">
        <v>94</v>
      </c>
      <c r="AU139" s="135" t="s">
        <v>43</v>
      </c>
      <c r="AV139" s="7" t="s">
        <v>43</v>
      </c>
      <c r="AW139" s="7" t="s">
        <v>20</v>
      </c>
      <c r="AX139" s="7" t="s">
        <v>38</v>
      </c>
      <c r="AY139" s="135" t="s">
        <v>85</v>
      </c>
    </row>
    <row r="140" spans="2:51" s="7" customFormat="1" ht="13.5">
      <c r="B140" s="133"/>
      <c r="D140" s="134" t="s">
        <v>94</v>
      </c>
      <c r="E140" s="135" t="s">
        <v>1</v>
      </c>
      <c r="F140" s="136" t="s">
        <v>173</v>
      </c>
      <c r="H140" s="137">
        <v>6</v>
      </c>
      <c r="I140" s="138"/>
      <c r="L140" s="133"/>
      <c r="M140" s="139"/>
      <c r="N140" s="140"/>
      <c r="O140" s="140"/>
      <c r="P140" s="140"/>
      <c r="Q140" s="140"/>
      <c r="R140" s="140"/>
      <c r="S140" s="140"/>
      <c r="T140" s="141"/>
      <c r="AT140" s="135" t="s">
        <v>94</v>
      </c>
      <c r="AU140" s="135" t="s">
        <v>43</v>
      </c>
      <c r="AV140" s="7" t="s">
        <v>43</v>
      </c>
      <c r="AW140" s="7" t="s">
        <v>20</v>
      </c>
      <c r="AX140" s="7" t="s">
        <v>38</v>
      </c>
      <c r="AY140" s="135" t="s">
        <v>85</v>
      </c>
    </row>
    <row r="141" spans="2:51" s="7" customFormat="1" ht="13.5">
      <c r="B141" s="133"/>
      <c r="D141" s="134" t="s">
        <v>94</v>
      </c>
      <c r="E141" s="135" t="s">
        <v>1</v>
      </c>
      <c r="F141" s="136" t="s">
        <v>173</v>
      </c>
      <c r="H141" s="137">
        <v>6</v>
      </c>
      <c r="I141" s="138"/>
      <c r="L141" s="133"/>
      <c r="M141" s="139"/>
      <c r="N141" s="140"/>
      <c r="O141" s="140"/>
      <c r="P141" s="140"/>
      <c r="Q141" s="140"/>
      <c r="R141" s="140"/>
      <c r="S141" s="140"/>
      <c r="T141" s="141"/>
      <c r="AT141" s="135" t="s">
        <v>94</v>
      </c>
      <c r="AU141" s="135" t="s">
        <v>43</v>
      </c>
      <c r="AV141" s="7" t="s">
        <v>43</v>
      </c>
      <c r="AW141" s="7" t="s">
        <v>20</v>
      </c>
      <c r="AX141" s="7" t="s">
        <v>38</v>
      </c>
      <c r="AY141" s="135" t="s">
        <v>85</v>
      </c>
    </row>
    <row r="142" spans="2:51" s="8" customFormat="1" ht="13.5">
      <c r="B142" s="142"/>
      <c r="D142" s="143" t="s">
        <v>94</v>
      </c>
      <c r="E142" s="144" t="s">
        <v>1</v>
      </c>
      <c r="F142" s="145" t="s">
        <v>96</v>
      </c>
      <c r="H142" s="146">
        <v>22.56</v>
      </c>
      <c r="I142" s="147"/>
      <c r="L142" s="142"/>
      <c r="M142" s="148"/>
      <c r="N142" s="149"/>
      <c r="O142" s="149"/>
      <c r="P142" s="149"/>
      <c r="Q142" s="149"/>
      <c r="R142" s="149"/>
      <c r="S142" s="149"/>
      <c r="T142" s="150"/>
      <c r="AT142" s="151" t="s">
        <v>94</v>
      </c>
      <c r="AU142" s="151" t="s">
        <v>43</v>
      </c>
      <c r="AV142" s="8" t="s">
        <v>45</v>
      </c>
      <c r="AW142" s="8" t="s">
        <v>20</v>
      </c>
      <c r="AX142" s="8" t="s">
        <v>39</v>
      </c>
      <c r="AY142" s="151" t="s">
        <v>85</v>
      </c>
    </row>
    <row r="143" spans="2:65" s="1" customFormat="1" ht="44.25" customHeight="1">
      <c r="B143" s="120"/>
      <c r="C143" s="121" t="s">
        <v>174</v>
      </c>
      <c r="D143" s="121" t="s">
        <v>88</v>
      </c>
      <c r="E143" s="122" t="s">
        <v>175</v>
      </c>
      <c r="F143" s="123" t="s">
        <v>176</v>
      </c>
      <c r="G143" s="124" t="s">
        <v>91</v>
      </c>
      <c r="H143" s="125">
        <v>7.5</v>
      </c>
      <c r="I143" s="126"/>
      <c r="J143" s="127">
        <f>ROUND(I143*H143,2)</f>
        <v>0</v>
      </c>
      <c r="K143" s="123" t="s">
        <v>92</v>
      </c>
      <c r="L143" s="24"/>
      <c r="M143" s="128" t="s">
        <v>1</v>
      </c>
      <c r="N143" s="129" t="s">
        <v>27</v>
      </c>
      <c r="O143" s="25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" t="s">
        <v>45</v>
      </c>
      <c r="AT143" s="13" t="s">
        <v>88</v>
      </c>
      <c r="AU143" s="13" t="s">
        <v>43</v>
      </c>
      <c r="AY143" s="13" t="s">
        <v>85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13" t="s">
        <v>39</v>
      </c>
      <c r="BK143" s="132">
        <f>ROUND(I143*H143,2)</f>
        <v>0</v>
      </c>
      <c r="BL143" s="13" t="s">
        <v>45</v>
      </c>
      <c r="BM143" s="13" t="s">
        <v>177</v>
      </c>
    </row>
    <row r="144" spans="2:51" s="9" customFormat="1" ht="13.5">
      <c r="B144" s="165"/>
      <c r="D144" s="134" t="s">
        <v>94</v>
      </c>
      <c r="E144" s="166" t="s">
        <v>1</v>
      </c>
      <c r="F144" s="167" t="s">
        <v>178</v>
      </c>
      <c r="H144" s="168" t="s">
        <v>1</v>
      </c>
      <c r="I144" s="169"/>
      <c r="L144" s="165"/>
      <c r="M144" s="170"/>
      <c r="N144" s="171"/>
      <c r="O144" s="171"/>
      <c r="P144" s="171"/>
      <c r="Q144" s="171"/>
      <c r="R144" s="171"/>
      <c r="S144" s="171"/>
      <c r="T144" s="172"/>
      <c r="AT144" s="168" t="s">
        <v>94</v>
      </c>
      <c r="AU144" s="168" t="s">
        <v>43</v>
      </c>
      <c r="AV144" s="9" t="s">
        <v>39</v>
      </c>
      <c r="AW144" s="9" t="s">
        <v>20</v>
      </c>
      <c r="AX144" s="9" t="s">
        <v>38</v>
      </c>
      <c r="AY144" s="168" t="s">
        <v>85</v>
      </c>
    </row>
    <row r="145" spans="2:51" s="7" customFormat="1" ht="13.5">
      <c r="B145" s="133"/>
      <c r="D145" s="134" t="s">
        <v>94</v>
      </c>
      <c r="E145" s="135" t="s">
        <v>1</v>
      </c>
      <c r="F145" s="136" t="s">
        <v>161</v>
      </c>
      <c r="H145" s="137">
        <v>7.5</v>
      </c>
      <c r="I145" s="138"/>
      <c r="L145" s="133"/>
      <c r="M145" s="139"/>
      <c r="N145" s="140"/>
      <c r="O145" s="140"/>
      <c r="P145" s="140"/>
      <c r="Q145" s="140"/>
      <c r="R145" s="140"/>
      <c r="S145" s="140"/>
      <c r="T145" s="141"/>
      <c r="AT145" s="135" t="s">
        <v>94</v>
      </c>
      <c r="AU145" s="135" t="s">
        <v>43</v>
      </c>
      <c r="AV145" s="7" t="s">
        <v>43</v>
      </c>
      <c r="AW145" s="7" t="s">
        <v>20</v>
      </c>
      <c r="AX145" s="7" t="s">
        <v>38</v>
      </c>
      <c r="AY145" s="135" t="s">
        <v>85</v>
      </c>
    </row>
    <row r="146" spans="2:51" s="8" customFormat="1" ht="13.5">
      <c r="B146" s="142"/>
      <c r="D146" s="143" t="s">
        <v>94</v>
      </c>
      <c r="E146" s="144" t="s">
        <v>1</v>
      </c>
      <c r="F146" s="145" t="s">
        <v>96</v>
      </c>
      <c r="H146" s="146">
        <v>7.5</v>
      </c>
      <c r="I146" s="147"/>
      <c r="L146" s="142"/>
      <c r="M146" s="148"/>
      <c r="N146" s="149"/>
      <c r="O146" s="149"/>
      <c r="P146" s="149"/>
      <c r="Q146" s="149"/>
      <c r="R146" s="149"/>
      <c r="S146" s="149"/>
      <c r="T146" s="150"/>
      <c r="AT146" s="151" t="s">
        <v>94</v>
      </c>
      <c r="AU146" s="151" t="s">
        <v>43</v>
      </c>
      <c r="AV146" s="8" t="s">
        <v>45</v>
      </c>
      <c r="AW146" s="8" t="s">
        <v>20</v>
      </c>
      <c r="AX146" s="8" t="s">
        <v>39</v>
      </c>
      <c r="AY146" s="151" t="s">
        <v>85</v>
      </c>
    </row>
    <row r="147" spans="2:65" s="1" customFormat="1" ht="31.5" customHeight="1">
      <c r="B147" s="120"/>
      <c r="C147" s="121" t="s">
        <v>179</v>
      </c>
      <c r="D147" s="121" t="s">
        <v>88</v>
      </c>
      <c r="E147" s="122" t="s">
        <v>180</v>
      </c>
      <c r="F147" s="123" t="s">
        <v>181</v>
      </c>
      <c r="G147" s="124" t="s">
        <v>121</v>
      </c>
      <c r="H147" s="125">
        <v>80</v>
      </c>
      <c r="I147" s="126"/>
      <c r="J147" s="127">
        <f>ROUND(I147*H147,2)</f>
        <v>0</v>
      </c>
      <c r="K147" s="123" t="s">
        <v>92</v>
      </c>
      <c r="L147" s="24"/>
      <c r="M147" s="128" t="s">
        <v>1</v>
      </c>
      <c r="N147" s="129" t="s">
        <v>27</v>
      </c>
      <c r="O147" s="25"/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3" t="s">
        <v>45</v>
      </c>
      <c r="AT147" s="13" t="s">
        <v>88</v>
      </c>
      <c r="AU147" s="13" t="s">
        <v>43</v>
      </c>
      <c r="AY147" s="13" t="s">
        <v>85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13" t="s">
        <v>39</v>
      </c>
      <c r="BK147" s="132">
        <f>ROUND(I147*H147,2)</f>
        <v>0</v>
      </c>
      <c r="BL147" s="13" t="s">
        <v>45</v>
      </c>
      <c r="BM147" s="13" t="s">
        <v>182</v>
      </c>
    </row>
    <row r="148" spans="2:65" s="1" customFormat="1" ht="44.25" customHeight="1">
      <c r="B148" s="120"/>
      <c r="C148" s="121" t="s">
        <v>183</v>
      </c>
      <c r="D148" s="121" t="s">
        <v>88</v>
      </c>
      <c r="E148" s="122" t="s">
        <v>184</v>
      </c>
      <c r="F148" s="123" t="s">
        <v>185</v>
      </c>
      <c r="G148" s="124" t="s">
        <v>91</v>
      </c>
      <c r="H148" s="125">
        <v>11.2</v>
      </c>
      <c r="I148" s="126"/>
      <c r="J148" s="127">
        <f>ROUND(I148*H148,2)</f>
        <v>0</v>
      </c>
      <c r="K148" s="123" t="s">
        <v>92</v>
      </c>
      <c r="L148" s="24"/>
      <c r="M148" s="128" t="s">
        <v>1</v>
      </c>
      <c r="N148" s="129" t="s">
        <v>27</v>
      </c>
      <c r="O148" s="25"/>
      <c r="P148" s="130">
        <f>O148*H148</f>
        <v>0</v>
      </c>
      <c r="Q148" s="130">
        <v>0</v>
      </c>
      <c r="R148" s="130">
        <f>Q148*H148</f>
        <v>0</v>
      </c>
      <c r="S148" s="130">
        <v>0</v>
      </c>
      <c r="T148" s="131">
        <f>S148*H148</f>
        <v>0</v>
      </c>
      <c r="AR148" s="13" t="s">
        <v>45</v>
      </c>
      <c r="AT148" s="13" t="s">
        <v>88</v>
      </c>
      <c r="AU148" s="13" t="s">
        <v>43</v>
      </c>
      <c r="AY148" s="13" t="s">
        <v>85</v>
      </c>
      <c r="BE148" s="132">
        <f>IF(N148="základní",J148,0)</f>
        <v>0</v>
      </c>
      <c r="BF148" s="132">
        <f>IF(N148="snížená",J148,0)</f>
        <v>0</v>
      </c>
      <c r="BG148" s="132">
        <f>IF(N148="zákl. přenesená",J148,0)</f>
        <v>0</v>
      </c>
      <c r="BH148" s="132">
        <f>IF(N148="sníž. přenesená",J148,0)</f>
        <v>0</v>
      </c>
      <c r="BI148" s="132">
        <f>IF(N148="nulová",J148,0)</f>
        <v>0</v>
      </c>
      <c r="BJ148" s="13" t="s">
        <v>39</v>
      </c>
      <c r="BK148" s="132">
        <f>ROUND(I148*H148,2)</f>
        <v>0</v>
      </c>
      <c r="BL148" s="13" t="s">
        <v>45</v>
      </c>
      <c r="BM148" s="13" t="s">
        <v>186</v>
      </c>
    </row>
    <row r="149" spans="2:51" s="9" customFormat="1" ht="13.5">
      <c r="B149" s="165"/>
      <c r="D149" s="134" t="s">
        <v>94</v>
      </c>
      <c r="E149" s="166" t="s">
        <v>1</v>
      </c>
      <c r="F149" s="167" t="s">
        <v>187</v>
      </c>
      <c r="H149" s="168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8" t="s">
        <v>94</v>
      </c>
      <c r="AU149" s="168" t="s">
        <v>43</v>
      </c>
      <c r="AV149" s="9" t="s">
        <v>39</v>
      </c>
      <c r="AW149" s="9" t="s">
        <v>20</v>
      </c>
      <c r="AX149" s="9" t="s">
        <v>38</v>
      </c>
      <c r="AY149" s="168" t="s">
        <v>85</v>
      </c>
    </row>
    <row r="150" spans="2:51" s="7" customFormat="1" ht="13.5">
      <c r="B150" s="133"/>
      <c r="D150" s="134" t="s">
        <v>94</v>
      </c>
      <c r="E150" s="135" t="s">
        <v>1</v>
      </c>
      <c r="F150" s="136" t="s">
        <v>163</v>
      </c>
      <c r="H150" s="137">
        <v>11.2</v>
      </c>
      <c r="I150" s="138"/>
      <c r="L150" s="133"/>
      <c r="M150" s="139"/>
      <c r="N150" s="140"/>
      <c r="O150" s="140"/>
      <c r="P150" s="140"/>
      <c r="Q150" s="140"/>
      <c r="R150" s="140"/>
      <c r="S150" s="140"/>
      <c r="T150" s="141"/>
      <c r="AT150" s="135" t="s">
        <v>94</v>
      </c>
      <c r="AU150" s="135" t="s">
        <v>43</v>
      </c>
      <c r="AV150" s="7" t="s">
        <v>43</v>
      </c>
      <c r="AW150" s="7" t="s">
        <v>20</v>
      </c>
      <c r="AX150" s="7" t="s">
        <v>38</v>
      </c>
      <c r="AY150" s="135" t="s">
        <v>85</v>
      </c>
    </row>
    <row r="151" spans="2:51" s="8" customFormat="1" ht="13.5">
      <c r="B151" s="142"/>
      <c r="D151" s="143" t="s">
        <v>94</v>
      </c>
      <c r="E151" s="144" t="s">
        <v>1</v>
      </c>
      <c r="F151" s="145" t="s">
        <v>96</v>
      </c>
      <c r="H151" s="146">
        <v>11.2</v>
      </c>
      <c r="I151" s="147"/>
      <c r="L151" s="142"/>
      <c r="M151" s="148"/>
      <c r="N151" s="149"/>
      <c r="O151" s="149"/>
      <c r="P151" s="149"/>
      <c r="Q151" s="149"/>
      <c r="R151" s="149"/>
      <c r="S151" s="149"/>
      <c r="T151" s="150"/>
      <c r="AT151" s="151" t="s">
        <v>94</v>
      </c>
      <c r="AU151" s="151" t="s">
        <v>43</v>
      </c>
      <c r="AV151" s="8" t="s">
        <v>45</v>
      </c>
      <c r="AW151" s="8" t="s">
        <v>20</v>
      </c>
      <c r="AX151" s="8" t="s">
        <v>39</v>
      </c>
      <c r="AY151" s="151" t="s">
        <v>85</v>
      </c>
    </row>
    <row r="152" spans="2:65" s="1" customFormat="1" ht="44.25" customHeight="1">
      <c r="B152" s="120"/>
      <c r="C152" s="121" t="s">
        <v>188</v>
      </c>
      <c r="D152" s="121" t="s">
        <v>88</v>
      </c>
      <c r="E152" s="122" t="s">
        <v>97</v>
      </c>
      <c r="F152" s="123" t="s">
        <v>98</v>
      </c>
      <c r="G152" s="124" t="s">
        <v>91</v>
      </c>
      <c r="H152" s="125">
        <v>82.76</v>
      </c>
      <c r="I152" s="126"/>
      <c r="J152" s="127">
        <f>ROUND(I152*H152,2)</f>
        <v>0</v>
      </c>
      <c r="K152" s="123" t="s">
        <v>92</v>
      </c>
      <c r="L152" s="24"/>
      <c r="M152" s="128" t="s">
        <v>1</v>
      </c>
      <c r="N152" s="129" t="s">
        <v>27</v>
      </c>
      <c r="O152" s="25"/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AR152" s="13" t="s">
        <v>45</v>
      </c>
      <c r="AT152" s="13" t="s">
        <v>88</v>
      </c>
      <c r="AU152" s="13" t="s">
        <v>43</v>
      </c>
      <c r="AY152" s="13" t="s">
        <v>85</v>
      </c>
      <c r="BE152" s="132">
        <f>IF(N152="základní",J152,0)</f>
        <v>0</v>
      </c>
      <c r="BF152" s="132">
        <f>IF(N152="snížená",J152,0)</f>
        <v>0</v>
      </c>
      <c r="BG152" s="132">
        <f>IF(N152="zákl. přenesená",J152,0)</f>
        <v>0</v>
      </c>
      <c r="BH152" s="132">
        <f>IF(N152="sníž. přenesená",J152,0)</f>
        <v>0</v>
      </c>
      <c r="BI152" s="132">
        <f>IF(N152="nulová",J152,0)</f>
        <v>0</v>
      </c>
      <c r="BJ152" s="13" t="s">
        <v>39</v>
      </c>
      <c r="BK152" s="132">
        <f>ROUND(I152*H152,2)</f>
        <v>0</v>
      </c>
      <c r="BL152" s="13" t="s">
        <v>45</v>
      </c>
      <c r="BM152" s="13" t="s">
        <v>189</v>
      </c>
    </row>
    <row r="153" spans="2:51" s="9" customFormat="1" ht="13.5">
      <c r="B153" s="165"/>
      <c r="D153" s="134" t="s">
        <v>94</v>
      </c>
      <c r="E153" s="166" t="s">
        <v>1</v>
      </c>
      <c r="F153" s="167" t="s">
        <v>190</v>
      </c>
      <c r="H153" s="168" t="s">
        <v>1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8" t="s">
        <v>94</v>
      </c>
      <c r="AU153" s="168" t="s">
        <v>43</v>
      </c>
      <c r="AV153" s="9" t="s">
        <v>39</v>
      </c>
      <c r="AW153" s="9" t="s">
        <v>20</v>
      </c>
      <c r="AX153" s="9" t="s">
        <v>38</v>
      </c>
      <c r="AY153" s="168" t="s">
        <v>85</v>
      </c>
    </row>
    <row r="154" spans="2:51" s="7" customFormat="1" ht="13.5">
      <c r="B154" s="133"/>
      <c r="D154" s="134" t="s">
        <v>94</v>
      </c>
      <c r="E154" s="135" t="s">
        <v>1</v>
      </c>
      <c r="F154" s="136" t="s">
        <v>191</v>
      </c>
      <c r="H154" s="137">
        <v>82.76</v>
      </c>
      <c r="I154" s="138"/>
      <c r="L154" s="133"/>
      <c r="M154" s="139"/>
      <c r="N154" s="140"/>
      <c r="O154" s="140"/>
      <c r="P154" s="140"/>
      <c r="Q154" s="140"/>
      <c r="R154" s="140"/>
      <c r="S154" s="140"/>
      <c r="T154" s="141"/>
      <c r="AT154" s="135" t="s">
        <v>94</v>
      </c>
      <c r="AU154" s="135" t="s">
        <v>43</v>
      </c>
      <c r="AV154" s="7" t="s">
        <v>43</v>
      </c>
      <c r="AW154" s="7" t="s">
        <v>20</v>
      </c>
      <c r="AX154" s="7" t="s">
        <v>38</v>
      </c>
      <c r="AY154" s="135" t="s">
        <v>85</v>
      </c>
    </row>
    <row r="155" spans="2:51" s="8" customFormat="1" ht="13.5">
      <c r="B155" s="142"/>
      <c r="D155" s="143" t="s">
        <v>94</v>
      </c>
      <c r="E155" s="144" t="s">
        <v>1</v>
      </c>
      <c r="F155" s="145" t="s">
        <v>96</v>
      </c>
      <c r="H155" s="146">
        <v>82.76</v>
      </c>
      <c r="I155" s="147"/>
      <c r="L155" s="142"/>
      <c r="M155" s="148"/>
      <c r="N155" s="149"/>
      <c r="O155" s="149"/>
      <c r="P155" s="149"/>
      <c r="Q155" s="149"/>
      <c r="R155" s="149"/>
      <c r="S155" s="149"/>
      <c r="T155" s="150"/>
      <c r="AT155" s="151" t="s">
        <v>94</v>
      </c>
      <c r="AU155" s="151" t="s">
        <v>43</v>
      </c>
      <c r="AV155" s="8" t="s">
        <v>45</v>
      </c>
      <c r="AW155" s="8" t="s">
        <v>20</v>
      </c>
      <c r="AX155" s="8" t="s">
        <v>39</v>
      </c>
      <c r="AY155" s="151" t="s">
        <v>85</v>
      </c>
    </row>
    <row r="156" spans="2:65" s="1" customFormat="1" ht="22.5" customHeight="1">
      <c r="B156" s="120"/>
      <c r="C156" s="121" t="s">
        <v>4</v>
      </c>
      <c r="D156" s="121" t="s">
        <v>88</v>
      </c>
      <c r="E156" s="122" t="s">
        <v>110</v>
      </c>
      <c r="F156" s="123" t="s">
        <v>111</v>
      </c>
      <c r="G156" s="124" t="s">
        <v>91</v>
      </c>
      <c r="H156" s="125">
        <v>82.76</v>
      </c>
      <c r="I156" s="126"/>
      <c r="J156" s="127">
        <f>ROUND(I156*H156,2)</f>
        <v>0</v>
      </c>
      <c r="K156" s="123" t="s">
        <v>92</v>
      </c>
      <c r="L156" s="24"/>
      <c r="M156" s="128" t="s">
        <v>1</v>
      </c>
      <c r="N156" s="129" t="s">
        <v>27</v>
      </c>
      <c r="O156" s="25"/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AR156" s="13" t="s">
        <v>45</v>
      </c>
      <c r="AT156" s="13" t="s">
        <v>88</v>
      </c>
      <c r="AU156" s="13" t="s">
        <v>43</v>
      </c>
      <c r="AY156" s="13" t="s">
        <v>85</v>
      </c>
      <c r="BE156" s="132">
        <f>IF(N156="základní",J156,0)</f>
        <v>0</v>
      </c>
      <c r="BF156" s="132">
        <f>IF(N156="snížená",J156,0)</f>
        <v>0</v>
      </c>
      <c r="BG156" s="132">
        <f>IF(N156="zákl. přenesená",J156,0)</f>
        <v>0</v>
      </c>
      <c r="BH156" s="132">
        <f>IF(N156="sníž. přenesená",J156,0)</f>
        <v>0</v>
      </c>
      <c r="BI156" s="132">
        <f>IF(N156="nulová",J156,0)</f>
        <v>0</v>
      </c>
      <c r="BJ156" s="13" t="s">
        <v>39</v>
      </c>
      <c r="BK156" s="132">
        <f>ROUND(I156*H156,2)</f>
        <v>0</v>
      </c>
      <c r="BL156" s="13" t="s">
        <v>45</v>
      </c>
      <c r="BM156" s="13" t="s">
        <v>192</v>
      </c>
    </row>
    <row r="157" spans="2:65" s="1" customFormat="1" ht="22.5" customHeight="1">
      <c r="B157" s="120"/>
      <c r="C157" s="121" t="s">
        <v>193</v>
      </c>
      <c r="D157" s="121" t="s">
        <v>88</v>
      </c>
      <c r="E157" s="122" t="s">
        <v>114</v>
      </c>
      <c r="F157" s="123" t="s">
        <v>115</v>
      </c>
      <c r="G157" s="124" t="s">
        <v>106</v>
      </c>
      <c r="H157" s="125">
        <v>124.14</v>
      </c>
      <c r="I157" s="126"/>
      <c r="J157" s="127">
        <f>ROUND(I157*H157,2)</f>
        <v>0</v>
      </c>
      <c r="K157" s="123" t="s">
        <v>92</v>
      </c>
      <c r="L157" s="24"/>
      <c r="M157" s="128" t="s">
        <v>1</v>
      </c>
      <c r="N157" s="129" t="s">
        <v>27</v>
      </c>
      <c r="O157" s="25"/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AR157" s="13" t="s">
        <v>45</v>
      </c>
      <c r="AT157" s="13" t="s">
        <v>88</v>
      </c>
      <c r="AU157" s="13" t="s">
        <v>43</v>
      </c>
      <c r="AY157" s="13" t="s">
        <v>85</v>
      </c>
      <c r="BE157" s="132">
        <f>IF(N157="základní",J157,0)</f>
        <v>0</v>
      </c>
      <c r="BF157" s="132">
        <f>IF(N157="snížená",J157,0)</f>
        <v>0</v>
      </c>
      <c r="BG157" s="132">
        <f>IF(N157="zákl. přenesená",J157,0)</f>
        <v>0</v>
      </c>
      <c r="BH157" s="132">
        <f>IF(N157="sníž. přenesená",J157,0)</f>
        <v>0</v>
      </c>
      <c r="BI157" s="132">
        <f>IF(N157="nulová",J157,0)</f>
        <v>0</v>
      </c>
      <c r="BJ157" s="13" t="s">
        <v>39</v>
      </c>
      <c r="BK157" s="132">
        <f>ROUND(I157*H157,2)</f>
        <v>0</v>
      </c>
      <c r="BL157" s="13" t="s">
        <v>45</v>
      </c>
      <c r="BM157" s="13" t="s">
        <v>194</v>
      </c>
    </row>
    <row r="158" spans="2:51" s="7" customFormat="1" ht="13.5">
      <c r="B158" s="133"/>
      <c r="D158" s="134" t="s">
        <v>94</v>
      </c>
      <c r="E158" s="135" t="s">
        <v>1</v>
      </c>
      <c r="F158" s="136" t="s">
        <v>195</v>
      </c>
      <c r="H158" s="137">
        <v>124.14</v>
      </c>
      <c r="I158" s="138"/>
      <c r="L158" s="133"/>
      <c r="M158" s="139"/>
      <c r="N158" s="140"/>
      <c r="O158" s="140"/>
      <c r="P158" s="140"/>
      <c r="Q158" s="140"/>
      <c r="R158" s="140"/>
      <c r="S158" s="140"/>
      <c r="T158" s="141"/>
      <c r="AT158" s="135" t="s">
        <v>94</v>
      </c>
      <c r="AU158" s="135" t="s">
        <v>43</v>
      </c>
      <c r="AV158" s="7" t="s">
        <v>43</v>
      </c>
      <c r="AW158" s="7" t="s">
        <v>20</v>
      </c>
      <c r="AX158" s="7" t="s">
        <v>38</v>
      </c>
      <c r="AY158" s="135" t="s">
        <v>85</v>
      </c>
    </row>
    <row r="159" spans="2:51" s="8" customFormat="1" ht="13.5">
      <c r="B159" s="142"/>
      <c r="D159" s="143" t="s">
        <v>94</v>
      </c>
      <c r="E159" s="144" t="s">
        <v>1</v>
      </c>
      <c r="F159" s="145" t="s">
        <v>96</v>
      </c>
      <c r="H159" s="146">
        <v>124.14</v>
      </c>
      <c r="I159" s="147"/>
      <c r="L159" s="142"/>
      <c r="M159" s="148"/>
      <c r="N159" s="149"/>
      <c r="O159" s="149"/>
      <c r="P159" s="149"/>
      <c r="Q159" s="149"/>
      <c r="R159" s="149"/>
      <c r="S159" s="149"/>
      <c r="T159" s="150"/>
      <c r="AT159" s="151" t="s">
        <v>94</v>
      </c>
      <c r="AU159" s="151" t="s">
        <v>43</v>
      </c>
      <c r="AV159" s="8" t="s">
        <v>45</v>
      </c>
      <c r="AW159" s="8" t="s">
        <v>20</v>
      </c>
      <c r="AX159" s="8" t="s">
        <v>39</v>
      </c>
      <c r="AY159" s="151" t="s">
        <v>85</v>
      </c>
    </row>
    <row r="160" spans="2:65" s="1" customFormat="1" ht="31.5" customHeight="1">
      <c r="B160" s="120"/>
      <c r="C160" s="121" t="s">
        <v>196</v>
      </c>
      <c r="D160" s="121" t="s">
        <v>88</v>
      </c>
      <c r="E160" s="122" t="s">
        <v>197</v>
      </c>
      <c r="F160" s="123" t="s">
        <v>198</v>
      </c>
      <c r="G160" s="124" t="s">
        <v>91</v>
      </c>
      <c r="H160" s="125">
        <v>5.5</v>
      </c>
      <c r="I160" s="126"/>
      <c r="J160" s="127">
        <f>ROUND(I160*H160,2)</f>
        <v>0</v>
      </c>
      <c r="K160" s="123" t="s">
        <v>92</v>
      </c>
      <c r="L160" s="24"/>
      <c r="M160" s="128" t="s">
        <v>1</v>
      </c>
      <c r="N160" s="129" t="s">
        <v>27</v>
      </c>
      <c r="O160" s="25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" t="s">
        <v>45</v>
      </c>
      <c r="AT160" s="13" t="s">
        <v>88</v>
      </c>
      <c r="AU160" s="13" t="s">
        <v>43</v>
      </c>
      <c r="AY160" s="13" t="s">
        <v>85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13" t="s">
        <v>39</v>
      </c>
      <c r="BK160" s="132">
        <f>ROUND(I160*H160,2)</f>
        <v>0</v>
      </c>
      <c r="BL160" s="13" t="s">
        <v>45</v>
      </c>
      <c r="BM160" s="13" t="s">
        <v>199</v>
      </c>
    </row>
    <row r="161" spans="2:51" s="9" customFormat="1" ht="13.5">
      <c r="B161" s="165"/>
      <c r="D161" s="134" t="s">
        <v>94</v>
      </c>
      <c r="E161" s="166" t="s">
        <v>1</v>
      </c>
      <c r="F161" s="167" t="s">
        <v>200</v>
      </c>
      <c r="H161" s="168" t="s">
        <v>1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8" t="s">
        <v>94</v>
      </c>
      <c r="AU161" s="168" t="s">
        <v>43</v>
      </c>
      <c r="AV161" s="9" t="s">
        <v>39</v>
      </c>
      <c r="AW161" s="9" t="s">
        <v>20</v>
      </c>
      <c r="AX161" s="9" t="s">
        <v>38</v>
      </c>
      <c r="AY161" s="168" t="s">
        <v>85</v>
      </c>
    </row>
    <row r="162" spans="2:51" s="7" customFormat="1" ht="13.5">
      <c r="B162" s="133"/>
      <c r="D162" s="134" t="s">
        <v>94</v>
      </c>
      <c r="E162" s="135" t="s">
        <v>1</v>
      </c>
      <c r="F162" s="136" t="s">
        <v>201</v>
      </c>
      <c r="H162" s="137">
        <v>5.5</v>
      </c>
      <c r="I162" s="138"/>
      <c r="L162" s="133"/>
      <c r="M162" s="139"/>
      <c r="N162" s="140"/>
      <c r="O162" s="140"/>
      <c r="P162" s="140"/>
      <c r="Q162" s="140"/>
      <c r="R162" s="140"/>
      <c r="S162" s="140"/>
      <c r="T162" s="141"/>
      <c r="AT162" s="135" t="s">
        <v>94</v>
      </c>
      <c r="AU162" s="135" t="s">
        <v>43</v>
      </c>
      <c r="AV162" s="7" t="s">
        <v>43</v>
      </c>
      <c r="AW162" s="7" t="s">
        <v>20</v>
      </c>
      <c r="AX162" s="7" t="s">
        <v>38</v>
      </c>
      <c r="AY162" s="135" t="s">
        <v>85</v>
      </c>
    </row>
    <row r="163" spans="2:51" s="8" customFormat="1" ht="13.5">
      <c r="B163" s="142"/>
      <c r="D163" s="143" t="s">
        <v>94</v>
      </c>
      <c r="E163" s="144" t="s">
        <v>1</v>
      </c>
      <c r="F163" s="145" t="s">
        <v>96</v>
      </c>
      <c r="H163" s="146">
        <v>5.5</v>
      </c>
      <c r="I163" s="147"/>
      <c r="L163" s="142"/>
      <c r="M163" s="148"/>
      <c r="N163" s="149"/>
      <c r="O163" s="149"/>
      <c r="P163" s="149"/>
      <c r="Q163" s="149"/>
      <c r="R163" s="149"/>
      <c r="S163" s="149"/>
      <c r="T163" s="150"/>
      <c r="AT163" s="151" t="s">
        <v>94</v>
      </c>
      <c r="AU163" s="151" t="s">
        <v>43</v>
      </c>
      <c r="AV163" s="8" t="s">
        <v>45</v>
      </c>
      <c r="AW163" s="8" t="s">
        <v>20</v>
      </c>
      <c r="AX163" s="8" t="s">
        <v>39</v>
      </c>
      <c r="AY163" s="151" t="s">
        <v>85</v>
      </c>
    </row>
    <row r="164" spans="2:65" s="1" customFormat="1" ht="22.5" customHeight="1">
      <c r="B164" s="120"/>
      <c r="C164" s="152" t="s">
        <v>202</v>
      </c>
      <c r="D164" s="152" t="s">
        <v>103</v>
      </c>
      <c r="E164" s="153" t="s">
        <v>104</v>
      </c>
      <c r="F164" s="154" t="s">
        <v>105</v>
      </c>
      <c r="G164" s="155" t="s">
        <v>106</v>
      </c>
      <c r="H164" s="156">
        <v>9.277</v>
      </c>
      <c r="I164" s="157"/>
      <c r="J164" s="158">
        <f>ROUND(I164*H164,2)</f>
        <v>0</v>
      </c>
      <c r="K164" s="154" t="s">
        <v>92</v>
      </c>
      <c r="L164" s="159"/>
      <c r="M164" s="160" t="s">
        <v>1</v>
      </c>
      <c r="N164" s="161" t="s">
        <v>27</v>
      </c>
      <c r="O164" s="25"/>
      <c r="P164" s="130">
        <f>O164*H164</f>
        <v>0</v>
      </c>
      <c r="Q164" s="130">
        <v>1</v>
      </c>
      <c r="R164" s="130">
        <f>Q164*H164</f>
        <v>9.277</v>
      </c>
      <c r="S164" s="130">
        <v>0</v>
      </c>
      <c r="T164" s="131">
        <f>S164*H164</f>
        <v>0</v>
      </c>
      <c r="AR164" s="13" t="s">
        <v>107</v>
      </c>
      <c r="AT164" s="13" t="s">
        <v>103</v>
      </c>
      <c r="AU164" s="13" t="s">
        <v>43</v>
      </c>
      <c r="AY164" s="13" t="s">
        <v>85</v>
      </c>
      <c r="BE164" s="132">
        <f>IF(N164="základní",J164,0)</f>
        <v>0</v>
      </c>
      <c r="BF164" s="132">
        <f>IF(N164="snížená",J164,0)</f>
        <v>0</v>
      </c>
      <c r="BG164" s="132">
        <f>IF(N164="zákl. přenesená",J164,0)</f>
        <v>0</v>
      </c>
      <c r="BH164" s="132">
        <f>IF(N164="sníž. přenesená",J164,0)</f>
        <v>0</v>
      </c>
      <c r="BI164" s="132">
        <f>IF(N164="nulová",J164,0)</f>
        <v>0</v>
      </c>
      <c r="BJ164" s="13" t="s">
        <v>39</v>
      </c>
      <c r="BK164" s="132">
        <f>ROUND(I164*H164,2)</f>
        <v>0</v>
      </c>
      <c r="BL164" s="13" t="s">
        <v>45</v>
      </c>
      <c r="BM164" s="13" t="s">
        <v>203</v>
      </c>
    </row>
    <row r="165" spans="2:51" s="7" customFormat="1" ht="13.5">
      <c r="B165" s="133"/>
      <c r="D165" s="134" t="s">
        <v>94</v>
      </c>
      <c r="E165" s="135" t="s">
        <v>1</v>
      </c>
      <c r="F165" s="136" t="s">
        <v>204</v>
      </c>
      <c r="H165" s="137">
        <v>9.277</v>
      </c>
      <c r="I165" s="138"/>
      <c r="L165" s="133"/>
      <c r="M165" s="139"/>
      <c r="N165" s="140"/>
      <c r="O165" s="140"/>
      <c r="P165" s="140"/>
      <c r="Q165" s="140"/>
      <c r="R165" s="140"/>
      <c r="S165" s="140"/>
      <c r="T165" s="141"/>
      <c r="AT165" s="135" t="s">
        <v>94</v>
      </c>
      <c r="AU165" s="135" t="s">
        <v>43</v>
      </c>
      <c r="AV165" s="7" t="s">
        <v>43</v>
      </c>
      <c r="AW165" s="7" t="s">
        <v>20</v>
      </c>
      <c r="AX165" s="7" t="s">
        <v>38</v>
      </c>
      <c r="AY165" s="135" t="s">
        <v>85</v>
      </c>
    </row>
    <row r="166" spans="2:51" s="8" customFormat="1" ht="13.5">
      <c r="B166" s="142"/>
      <c r="D166" s="143" t="s">
        <v>94</v>
      </c>
      <c r="E166" s="144" t="s">
        <v>1</v>
      </c>
      <c r="F166" s="145" t="s">
        <v>96</v>
      </c>
      <c r="H166" s="146">
        <v>9.277</v>
      </c>
      <c r="I166" s="147"/>
      <c r="L166" s="142"/>
      <c r="M166" s="148"/>
      <c r="N166" s="149"/>
      <c r="O166" s="149"/>
      <c r="P166" s="149"/>
      <c r="Q166" s="149"/>
      <c r="R166" s="149"/>
      <c r="S166" s="149"/>
      <c r="T166" s="150"/>
      <c r="AT166" s="151" t="s">
        <v>94</v>
      </c>
      <c r="AU166" s="151" t="s">
        <v>43</v>
      </c>
      <c r="AV166" s="8" t="s">
        <v>45</v>
      </c>
      <c r="AW166" s="8" t="s">
        <v>20</v>
      </c>
      <c r="AX166" s="8" t="s">
        <v>39</v>
      </c>
      <c r="AY166" s="151" t="s">
        <v>85</v>
      </c>
    </row>
    <row r="167" spans="2:65" s="1" customFormat="1" ht="31.5" customHeight="1">
      <c r="B167" s="120"/>
      <c r="C167" s="121" t="s">
        <v>205</v>
      </c>
      <c r="D167" s="121" t="s">
        <v>88</v>
      </c>
      <c r="E167" s="122" t="s">
        <v>206</v>
      </c>
      <c r="F167" s="123" t="s">
        <v>207</v>
      </c>
      <c r="G167" s="124" t="s">
        <v>121</v>
      </c>
      <c r="H167" s="125">
        <v>75</v>
      </c>
      <c r="I167" s="126"/>
      <c r="J167" s="127">
        <f>ROUND(I167*H167,2)</f>
        <v>0</v>
      </c>
      <c r="K167" s="123" t="s">
        <v>92</v>
      </c>
      <c r="L167" s="24"/>
      <c r="M167" s="128" t="s">
        <v>1</v>
      </c>
      <c r="N167" s="129" t="s">
        <v>27</v>
      </c>
      <c r="O167" s="25"/>
      <c r="P167" s="130">
        <f>O167*H167</f>
        <v>0</v>
      </c>
      <c r="Q167" s="130">
        <v>0</v>
      </c>
      <c r="R167" s="130">
        <f>Q167*H167</f>
        <v>0</v>
      </c>
      <c r="S167" s="130">
        <v>0</v>
      </c>
      <c r="T167" s="131">
        <f>S167*H167</f>
        <v>0</v>
      </c>
      <c r="AR167" s="13" t="s">
        <v>45</v>
      </c>
      <c r="AT167" s="13" t="s">
        <v>88</v>
      </c>
      <c r="AU167" s="13" t="s">
        <v>43</v>
      </c>
      <c r="AY167" s="13" t="s">
        <v>85</v>
      </c>
      <c r="BE167" s="132">
        <f>IF(N167="základní",J167,0)</f>
        <v>0</v>
      </c>
      <c r="BF167" s="132">
        <f>IF(N167="snížená",J167,0)</f>
        <v>0</v>
      </c>
      <c r="BG167" s="132">
        <f>IF(N167="zákl. přenesená",J167,0)</f>
        <v>0</v>
      </c>
      <c r="BH167" s="132">
        <f>IF(N167="sníž. přenesená",J167,0)</f>
        <v>0</v>
      </c>
      <c r="BI167" s="132">
        <f>IF(N167="nulová",J167,0)</f>
        <v>0</v>
      </c>
      <c r="BJ167" s="13" t="s">
        <v>39</v>
      </c>
      <c r="BK167" s="132">
        <f>ROUND(I167*H167,2)</f>
        <v>0</v>
      </c>
      <c r="BL167" s="13" t="s">
        <v>45</v>
      </c>
      <c r="BM167" s="13" t="s">
        <v>208</v>
      </c>
    </row>
    <row r="168" spans="2:65" s="1" customFormat="1" ht="22.5" customHeight="1">
      <c r="B168" s="120"/>
      <c r="C168" s="152" t="s">
        <v>209</v>
      </c>
      <c r="D168" s="152" t="s">
        <v>103</v>
      </c>
      <c r="E168" s="153" t="s">
        <v>210</v>
      </c>
      <c r="F168" s="154" t="s">
        <v>211</v>
      </c>
      <c r="G168" s="155" t="s">
        <v>212</v>
      </c>
      <c r="H168" s="156">
        <v>1.875</v>
      </c>
      <c r="I168" s="157"/>
      <c r="J168" s="158">
        <f>ROUND(I168*H168,2)</f>
        <v>0</v>
      </c>
      <c r="K168" s="154" t="s">
        <v>92</v>
      </c>
      <c r="L168" s="159"/>
      <c r="M168" s="160" t="s">
        <v>1</v>
      </c>
      <c r="N168" s="161" t="s">
        <v>27</v>
      </c>
      <c r="O168" s="25"/>
      <c r="P168" s="130">
        <f>O168*H168</f>
        <v>0</v>
      </c>
      <c r="Q168" s="130">
        <v>0.001</v>
      </c>
      <c r="R168" s="130">
        <f>Q168*H168</f>
        <v>0.001875</v>
      </c>
      <c r="S168" s="130">
        <v>0</v>
      </c>
      <c r="T168" s="131">
        <f>S168*H168</f>
        <v>0</v>
      </c>
      <c r="AR168" s="13" t="s">
        <v>107</v>
      </c>
      <c r="AT168" s="13" t="s">
        <v>103</v>
      </c>
      <c r="AU168" s="13" t="s">
        <v>43</v>
      </c>
      <c r="AY168" s="13" t="s">
        <v>85</v>
      </c>
      <c r="BE168" s="132">
        <f>IF(N168="základní",J168,0)</f>
        <v>0</v>
      </c>
      <c r="BF168" s="132">
        <f>IF(N168="snížená",J168,0)</f>
        <v>0</v>
      </c>
      <c r="BG168" s="132">
        <f>IF(N168="zákl. přenesená",J168,0)</f>
        <v>0</v>
      </c>
      <c r="BH168" s="132">
        <f>IF(N168="sníž. přenesená",J168,0)</f>
        <v>0</v>
      </c>
      <c r="BI168" s="132">
        <f>IF(N168="nulová",J168,0)</f>
        <v>0</v>
      </c>
      <c r="BJ168" s="13" t="s">
        <v>39</v>
      </c>
      <c r="BK168" s="132">
        <f>ROUND(I168*H168,2)</f>
        <v>0</v>
      </c>
      <c r="BL168" s="13" t="s">
        <v>45</v>
      </c>
      <c r="BM168" s="13" t="s">
        <v>213</v>
      </c>
    </row>
    <row r="169" spans="2:51" s="7" customFormat="1" ht="13.5">
      <c r="B169" s="133"/>
      <c r="D169" s="143" t="s">
        <v>94</v>
      </c>
      <c r="F169" s="173" t="s">
        <v>214</v>
      </c>
      <c r="H169" s="174">
        <v>1.875</v>
      </c>
      <c r="I169" s="138"/>
      <c r="L169" s="133"/>
      <c r="M169" s="139"/>
      <c r="N169" s="140"/>
      <c r="O169" s="140"/>
      <c r="P169" s="140"/>
      <c r="Q169" s="140"/>
      <c r="R169" s="140"/>
      <c r="S169" s="140"/>
      <c r="T169" s="141"/>
      <c r="AT169" s="135" t="s">
        <v>94</v>
      </c>
      <c r="AU169" s="135" t="s">
        <v>43</v>
      </c>
      <c r="AV169" s="7" t="s">
        <v>43</v>
      </c>
      <c r="AW169" s="7" t="s">
        <v>2</v>
      </c>
      <c r="AX169" s="7" t="s">
        <v>39</v>
      </c>
      <c r="AY169" s="135" t="s">
        <v>85</v>
      </c>
    </row>
    <row r="170" spans="2:65" s="1" customFormat="1" ht="31.5" customHeight="1">
      <c r="B170" s="120"/>
      <c r="C170" s="121" t="s">
        <v>215</v>
      </c>
      <c r="D170" s="121" t="s">
        <v>88</v>
      </c>
      <c r="E170" s="122" t="s">
        <v>216</v>
      </c>
      <c r="F170" s="123" t="s">
        <v>217</v>
      </c>
      <c r="G170" s="124" t="s">
        <v>121</v>
      </c>
      <c r="H170" s="125">
        <v>75</v>
      </c>
      <c r="I170" s="126"/>
      <c r="J170" s="127">
        <f>ROUND(I170*H170,2)</f>
        <v>0</v>
      </c>
      <c r="K170" s="123" t="s">
        <v>92</v>
      </c>
      <c r="L170" s="24"/>
      <c r="M170" s="128" t="s">
        <v>1</v>
      </c>
      <c r="N170" s="129" t="s">
        <v>27</v>
      </c>
      <c r="O170" s="25"/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" t="s">
        <v>45</v>
      </c>
      <c r="AT170" s="13" t="s">
        <v>88</v>
      </c>
      <c r="AU170" s="13" t="s">
        <v>43</v>
      </c>
      <c r="AY170" s="13" t="s">
        <v>85</v>
      </c>
      <c r="BE170" s="132">
        <f>IF(N170="základní",J170,0)</f>
        <v>0</v>
      </c>
      <c r="BF170" s="132">
        <f>IF(N170="snížená",J170,0)</f>
        <v>0</v>
      </c>
      <c r="BG170" s="132">
        <f>IF(N170="zákl. přenesená",J170,0)</f>
        <v>0</v>
      </c>
      <c r="BH170" s="132">
        <f>IF(N170="sníž. přenesená",J170,0)</f>
        <v>0</v>
      </c>
      <c r="BI170" s="132">
        <f>IF(N170="nulová",J170,0)</f>
        <v>0</v>
      </c>
      <c r="BJ170" s="13" t="s">
        <v>39</v>
      </c>
      <c r="BK170" s="132">
        <f>ROUND(I170*H170,2)</f>
        <v>0</v>
      </c>
      <c r="BL170" s="13" t="s">
        <v>45</v>
      </c>
      <c r="BM170" s="13" t="s">
        <v>218</v>
      </c>
    </row>
    <row r="171" spans="2:65" s="1" customFormat="1" ht="22.5" customHeight="1">
      <c r="B171" s="120"/>
      <c r="C171" s="121" t="s">
        <v>219</v>
      </c>
      <c r="D171" s="121" t="s">
        <v>88</v>
      </c>
      <c r="E171" s="122" t="s">
        <v>220</v>
      </c>
      <c r="F171" s="123" t="s">
        <v>221</v>
      </c>
      <c r="G171" s="124" t="s">
        <v>121</v>
      </c>
      <c r="H171" s="125">
        <v>126</v>
      </c>
      <c r="I171" s="126"/>
      <c r="J171" s="127">
        <f>ROUND(I171*H171,2)</f>
        <v>0</v>
      </c>
      <c r="K171" s="123" t="s">
        <v>92</v>
      </c>
      <c r="L171" s="24"/>
      <c r="M171" s="128" t="s">
        <v>1</v>
      </c>
      <c r="N171" s="129" t="s">
        <v>27</v>
      </c>
      <c r="O171" s="25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AR171" s="13" t="s">
        <v>45</v>
      </c>
      <c r="AT171" s="13" t="s">
        <v>88</v>
      </c>
      <c r="AU171" s="13" t="s">
        <v>43</v>
      </c>
      <c r="AY171" s="13" t="s">
        <v>85</v>
      </c>
      <c r="BE171" s="132">
        <f>IF(N171="základní",J171,0)</f>
        <v>0</v>
      </c>
      <c r="BF171" s="132">
        <f>IF(N171="snížená",J171,0)</f>
        <v>0</v>
      </c>
      <c r="BG171" s="132">
        <f>IF(N171="zákl. přenesená",J171,0)</f>
        <v>0</v>
      </c>
      <c r="BH171" s="132">
        <f>IF(N171="sníž. přenesená",J171,0)</f>
        <v>0</v>
      </c>
      <c r="BI171" s="132">
        <f>IF(N171="nulová",J171,0)</f>
        <v>0</v>
      </c>
      <c r="BJ171" s="13" t="s">
        <v>39</v>
      </c>
      <c r="BK171" s="132">
        <f>ROUND(I171*H171,2)</f>
        <v>0</v>
      </c>
      <c r="BL171" s="13" t="s">
        <v>45</v>
      </c>
      <c r="BM171" s="13" t="s">
        <v>222</v>
      </c>
    </row>
    <row r="172" spans="2:65" s="1" customFormat="1" ht="22.5" customHeight="1">
      <c r="B172" s="120"/>
      <c r="C172" s="121" t="s">
        <v>223</v>
      </c>
      <c r="D172" s="121" t="s">
        <v>88</v>
      </c>
      <c r="E172" s="122" t="s">
        <v>224</v>
      </c>
      <c r="F172" s="123" t="s">
        <v>225</v>
      </c>
      <c r="G172" s="124" t="s">
        <v>121</v>
      </c>
      <c r="H172" s="125">
        <v>150</v>
      </c>
      <c r="I172" s="126"/>
      <c r="J172" s="127">
        <f>ROUND(I172*H172,2)</f>
        <v>0</v>
      </c>
      <c r="K172" s="123" t="s">
        <v>92</v>
      </c>
      <c r="L172" s="24"/>
      <c r="M172" s="128" t="s">
        <v>1</v>
      </c>
      <c r="N172" s="129" t="s">
        <v>27</v>
      </c>
      <c r="O172" s="25"/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AR172" s="13" t="s">
        <v>45</v>
      </c>
      <c r="AT172" s="13" t="s">
        <v>88</v>
      </c>
      <c r="AU172" s="13" t="s">
        <v>43</v>
      </c>
      <c r="AY172" s="13" t="s">
        <v>85</v>
      </c>
      <c r="BE172" s="132">
        <f>IF(N172="základní",J172,0)</f>
        <v>0</v>
      </c>
      <c r="BF172" s="132">
        <f>IF(N172="snížená",J172,0)</f>
        <v>0</v>
      </c>
      <c r="BG172" s="132">
        <f>IF(N172="zákl. přenesená",J172,0)</f>
        <v>0</v>
      </c>
      <c r="BH172" s="132">
        <f>IF(N172="sníž. přenesená",J172,0)</f>
        <v>0</v>
      </c>
      <c r="BI172" s="132">
        <f>IF(N172="nulová",J172,0)</f>
        <v>0</v>
      </c>
      <c r="BJ172" s="13" t="s">
        <v>39</v>
      </c>
      <c r="BK172" s="132">
        <f>ROUND(I172*H172,2)</f>
        <v>0</v>
      </c>
      <c r="BL172" s="13" t="s">
        <v>45</v>
      </c>
      <c r="BM172" s="13" t="s">
        <v>226</v>
      </c>
    </row>
    <row r="173" spans="2:51" s="7" customFormat="1" ht="13.5">
      <c r="B173" s="133"/>
      <c r="D173" s="134" t="s">
        <v>94</v>
      </c>
      <c r="E173" s="135" t="s">
        <v>1</v>
      </c>
      <c r="F173" s="136" t="s">
        <v>227</v>
      </c>
      <c r="H173" s="137">
        <v>150</v>
      </c>
      <c r="I173" s="138"/>
      <c r="L173" s="133"/>
      <c r="M173" s="139"/>
      <c r="N173" s="140"/>
      <c r="O173" s="140"/>
      <c r="P173" s="140"/>
      <c r="Q173" s="140"/>
      <c r="R173" s="140"/>
      <c r="S173" s="140"/>
      <c r="T173" s="141"/>
      <c r="AT173" s="135" t="s">
        <v>94</v>
      </c>
      <c r="AU173" s="135" t="s">
        <v>43</v>
      </c>
      <c r="AV173" s="7" t="s">
        <v>43</v>
      </c>
      <c r="AW173" s="7" t="s">
        <v>20</v>
      </c>
      <c r="AX173" s="7" t="s">
        <v>38</v>
      </c>
      <c r="AY173" s="135" t="s">
        <v>85</v>
      </c>
    </row>
    <row r="174" spans="2:51" s="8" customFormat="1" ht="13.5">
      <c r="B174" s="142"/>
      <c r="D174" s="134" t="s">
        <v>94</v>
      </c>
      <c r="E174" s="162" t="s">
        <v>1</v>
      </c>
      <c r="F174" s="163" t="s">
        <v>96</v>
      </c>
      <c r="H174" s="164">
        <v>150</v>
      </c>
      <c r="I174" s="147"/>
      <c r="L174" s="142"/>
      <c r="M174" s="148"/>
      <c r="N174" s="149"/>
      <c r="O174" s="149"/>
      <c r="P174" s="149"/>
      <c r="Q174" s="149"/>
      <c r="R174" s="149"/>
      <c r="S174" s="149"/>
      <c r="T174" s="150"/>
      <c r="AT174" s="151" t="s">
        <v>94</v>
      </c>
      <c r="AU174" s="151" t="s">
        <v>43</v>
      </c>
      <c r="AV174" s="8" t="s">
        <v>45</v>
      </c>
      <c r="AW174" s="8" t="s">
        <v>20</v>
      </c>
      <c r="AX174" s="8" t="s">
        <v>39</v>
      </c>
      <c r="AY174" s="151" t="s">
        <v>85</v>
      </c>
    </row>
    <row r="175" spans="2:63" s="6" customFormat="1" ht="29.85" customHeight="1">
      <c r="B175" s="106"/>
      <c r="D175" s="117" t="s">
        <v>37</v>
      </c>
      <c r="E175" s="118" t="s">
        <v>43</v>
      </c>
      <c r="F175" s="118" t="s">
        <v>228</v>
      </c>
      <c r="I175" s="109"/>
      <c r="J175" s="119">
        <f>BK175</f>
        <v>0</v>
      </c>
      <c r="L175" s="106"/>
      <c r="M175" s="111"/>
      <c r="N175" s="112"/>
      <c r="O175" s="112"/>
      <c r="P175" s="113">
        <f>SUM(P176:P183)</f>
        <v>0</v>
      </c>
      <c r="Q175" s="112"/>
      <c r="R175" s="113">
        <f>SUM(R176:R183)</f>
        <v>13.312000000000001</v>
      </c>
      <c r="S175" s="112"/>
      <c r="T175" s="114">
        <f>SUM(T176:T183)</f>
        <v>0</v>
      </c>
      <c r="AR175" s="107" t="s">
        <v>39</v>
      </c>
      <c r="AT175" s="115" t="s">
        <v>37</v>
      </c>
      <c r="AU175" s="115" t="s">
        <v>39</v>
      </c>
      <c r="AY175" s="107" t="s">
        <v>85</v>
      </c>
      <c r="BK175" s="116">
        <f>SUM(BK176:BK183)</f>
        <v>0</v>
      </c>
    </row>
    <row r="176" spans="2:65" s="1" customFormat="1" ht="22.5" customHeight="1">
      <c r="B176" s="120"/>
      <c r="C176" s="121" t="s">
        <v>229</v>
      </c>
      <c r="D176" s="121" t="s">
        <v>88</v>
      </c>
      <c r="E176" s="122" t="s">
        <v>230</v>
      </c>
      <c r="F176" s="123" t="s">
        <v>231</v>
      </c>
      <c r="G176" s="124" t="s">
        <v>121</v>
      </c>
      <c r="H176" s="125">
        <v>24</v>
      </c>
      <c r="I176" s="126"/>
      <c r="J176" s="127">
        <f>ROUND(I176*H176,2)</f>
        <v>0</v>
      </c>
      <c r="K176" s="123" t="s">
        <v>92</v>
      </c>
      <c r="L176" s="24"/>
      <c r="M176" s="128" t="s">
        <v>1</v>
      </c>
      <c r="N176" s="129" t="s">
        <v>27</v>
      </c>
      <c r="O176" s="25"/>
      <c r="P176" s="130">
        <f>O176*H176</f>
        <v>0</v>
      </c>
      <c r="Q176" s="130">
        <v>0.108</v>
      </c>
      <c r="R176" s="130">
        <f>Q176*H176</f>
        <v>2.592</v>
      </c>
      <c r="S176" s="130">
        <v>0</v>
      </c>
      <c r="T176" s="131">
        <f>S176*H176</f>
        <v>0</v>
      </c>
      <c r="AR176" s="13" t="s">
        <v>45</v>
      </c>
      <c r="AT176" s="13" t="s">
        <v>88</v>
      </c>
      <c r="AU176" s="13" t="s">
        <v>43</v>
      </c>
      <c r="AY176" s="13" t="s">
        <v>85</v>
      </c>
      <c r="BE176" s="132">
        <f>IF(N176="základní",J176,0)</f>
        <v>0</v>
      </c>
      <c r="BF176" s="132">
        <f>IF(N176="snížená",J176,0)</f>
        <v>0</v>
      </c>
      <c r="BG176" s="132">
        <f>IF(N176="zákl. přenesená",J176,0)</f>
        <v>0</v>
      </c>
      <c r="BH176" s="132">
        <f>IF(N176="sníž. přenesená",J176,0)</f>
        <v>0</v>
      </c>
      <c r="BI176" s="132">
        <f>IF(N176="nulová",J176,0)</f>
        <v>0</v>
      </c>
      <c r="BJ176" s="13" t="s">
        <v>39</v>
      </c>
      <c r="BK176" s="132">
        <f>ROUND(I176*H176,2)</f>
        <v>0</v>
      </c>
      <c r="BL176" s="13" t="s">
        <v>45</v>
      </c>
      <c r="BM176" s="13" t="s">
        <v>232</v>
      </c>
    </row>
    <row r="177" spans="2:51" s="9" customFormat="1" ht="13.5">
      <c r="B177" s="165"/>
      <c r="D177" s="134" t="s">
        <v>94</v>
      </c>
      <c r="E177" s="166" t="s">
        <v>1</v>
      </c>
      <c r="F177" s="167" t="s">
        <v>128</v>
      </c>
      <c r="H177" s="168" t="s">
        <v>1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8" t="s">
        <v>94</v>
      </c>
      <c r="AU177" s="168" t="s">
        <v>43</v>
      </c>
      <c r="AV177" s="9" t="s">
        <v>39</v>
      </c>
      <c r="AW177" s="9" t="s">
        <v>20</v>
      </c>
      <c r="AX177" s="9" t="s">
        <v>38</v>
      </c>
      <c r="AY177" s="168" t="s">
        <v>85</v>
      </c>
    </row>
    <row r="178" spans="2:51" s="7" customFormat="1" ht="13.5">
      <c r="B178" s="133"/>
      <c r="D178" s="134" t="s">
        <v>94</v>
      </c>
      <c r="E178" s="135" t="s">
        <v>1</v>
      </c>
      <c r="F178" s="136" t="s">
        <v>233</v>
      </c>
      <c r="H178" s="137">
        <v>18</v>
      </c>
      <c r="I178" s="138"/>
      <c r="L178" s="133"/>
      <c r="M178" s="139"/>
      <c r="N178" s="140"/>
      <c r="O178" s="140"/>
      <c r="P178" s="140"/>
      <c r="Q178" s="140"/>
      <c r="R178" s="140"/>
      <c r="S178" s="140"/>
      <c r="T178" s="141"/>
      <c r="AT178" s="135" t="s">
        <v>94</v>
      </c>
      <c r="AU178" s="135" t="s">
        <v>43</v>
      </c>
      <c r="AV178" s="7" t="s">
        <v>43</v>
      </c>
      <c r="AW178" s="7" t="s">
        <v>20</v>
      </c>
      <c r="AX178" s="7" t="s">
        <v>38</v>
      </c>
      <c r="AY178" s="135" t="s">
        <v>85</v>
      </c>
    </row>
    <row r="179" spans="2:51" s="7" customFormat="1" ht="13.5">
      <c r="B179" s="133"/>
      <c r="D179" s="134" t="s">
        <v>94</v>
      </c>
      <c r="E179" s="135" t="s">
        <v>1</v>
      </c>
      <c r="F179" s="136" t="s">
        <v>234</v>
      </c>
      <c r="H179" s="137">
        <v>6</v>
      </c>
      <c r="I179" s="138"/>
      <c r="L179" s="133"/>
      <c r="M179" s="139"/>
      <c r="N179" s="140"/>
      <c r="O179" s="140"/>
      <c r="P179" s="140"/>
      <c r="Q179" s="140"/>
      <c r="R179" s="140"/>
      <c r="S179" s="140"/>
      <c r="T179" s="141"/>
      <c r="AT179" s="135" t="s">
        <v>94</v>
      </c>
      <c r="AU179" s="135" t="s">
        <v>43</v>
      </c>
      <c r="AV179" s="7" t="s">
        <v>43</v>
      </c>
      <c r="AW179" s="7" t="s">
        <v>20</v>
      </c>
      <c r="AX179" s="7" t="s">
        <v>38</v>
      </c>
      <c r="AY179" s="135" t="s">
        <v>85</v>
      </c>
    </row>
    <row r="180" spans="2:51" s="8" customFormat="1" ht="13.5">
      <c r="B180" s="142"/>
      <c r="D180" s="143" t="s">
        <v>94</v>
      </c>
      <c r="E180" s="144" t="s">
        <v>1</v>
      </c>
      <c r="F180" s="145" t="s">
        <v>96</v>
      </c>
      <c r="H180" s="146">
        <v>24</v>
      </c>
      <c r="I180" s="147"/>
      <c r="L180" s="142"/>
      <c r="M180" s="148"/>
      <c r="N180" s="149"/>
      <c r="O180" s="149"/>
      <c r="P180" s="149"/>
      <c r="Q180" s="149"/>
      <c r="R180" s="149"/>
      <c r="S180" s="149"/>
      <c r="T180" s="150"/>
      <c r="AT180" s="151" t="s">
        <v>94</v>
      </c>
      <c r="AU180" s="151" t="s">
        <v>43</v>
      </c>
      <c r="AV180" s="8" t="s">
        <v>45</v>
      </c>
      <c r="AW180" s="8" t="s">
        <v>20</v>
      </c>
      <c r="AX180" s="8" t="s">
        <v>39</v>
      </c>
      <c r="AY180" s="151" t="s">
        <v>85</v>
      </c>
    </row>
    <row r="181" spans="2:65" s="1" customFormat="1" ht="22.5" customHeight="1">
      <c r="B181" s="120"/>
      <c r="C181" s="152" t="s">
        <v>235</v>
      </c>
      <c r="D181" s="152" t="s">
        <v>103</v>
      </c>
      <c r="E181" s="153" t="s">
        <v>236</v>
      </c>
      <c r="F181" s="154" t="s">
        <v>237</v>
      </c>
      <c r="G181" s="155" t="s">
        <v>238</v>
      </c>
      <c r="H181" s="156">
        <v>3</v>
      </c>
      <c r="I181" s="157"/>
      <c r="J181" s="158">
        <f>ROUND(I181*H181,2)</f>
        <v>0</v>
      </c>
      <c r="K181" s="154" t="s">
        <v>92</v>
      </c>
      <c r="L181" s="159"/>
      <c r="M181" s="160" t="s">
        <v>1</v>
      </c>
      <c r="N181" s="161" t="s">
        <v>27</v>
      </c>
      <c r="O181" s="25"/>
      <c r="P181" s="130">
        <f>O181*H181</f>
        <v>0</v>
      </c>
      <c r="Q181" s="130">
        <v>2.7</v>
      </c>
      <c r="R181" s="130">
        <f>Q181*H181</f>
        <v>8.100000000000001</v>
      </c>
      <c r="S181" s="130">
        <v>0</v>
      </c>
      <c r="T181" s="131">
        <f>S181*H181</f>
        <v>0</v>
      </c>
      <c r="AR181" s="13" t="s">
        <v>107</v>
      </c>
      <c r="AT181" s="13" t="s">
        <v>103</v>
      </c>
      <c r="AU181" s="13" t="s">
        <v>43</v>
      </c>
      <c r="AY181" s="13" t="s">
        <v>85</v>
      </c>
      <c r="BE181" s="132">
        <f>IF(N181="základní",J181,0)</f>
        <v>0</v>
      </c>
      <c r="BF181" s="132">
        <f>IF(N181="snížená",J181,0)</f>
        <v>0</v>
      </c>
      <c r="BG181" s="132">
        <f>IF(N181="zákl. přenesená",J181,0)</f>
        <v>0</v>
      </c>
      <c r="BH181" s="132">
        <f>IF(N181="sníž. přenesená",J181,0)</f>
        <v>0</v>
      </c>
      <c r="BI181" s="132">
        <f>IF(N181="nulová",J181,0)</f>
        <v>0</v>
      </c>
      <c r="BJ181" s="13" t="s">
        <v>39</v>
      </c>
      <c r="BK181" s="132">
        <f>ROUND(I181*H181,2)</f>
        <v>0</v>
      </c>
      <c r="BL181" s="13" t="s">
        <v>45</v>
      </c>
      <c r="BM181" s="13" t="s">
        <v>239</v>
      </c>
    </row>
    <row r="182" spans="2:65" s="1" customFormat="1" ht="22.5" customHeight="1">
      <c r="B182" s="120"/>
      <c r="C182" s="152" t="s">
        <v>240</v>
      </c>
      <c r="D182" s="152" t="s">
        <v>103</v>
      </c>
      <c r="E182" s="153" t="s">
        <v>241</v>
      </c>
      <c r="F182" s="154" t="s">
        <v>242</v>
      </c>
      <c r="G182" s="155" t="s">
        <v>238</v>
      </c>
      <c r="H182" s="156">
        <v>2</v>
      </c>
      <c r="I182" s="157"/>
      <c r="J182" s="158">
        <f>ROUND(I182*H182,2)</f>
        <v>0</v>
      </c>
      <c r="K182" s="154" t="s">
        <v>92</v>
      </c>
      <c r="L182" s="159"/>
      <c r="M182" s="160" t="s">
        <v>1</v>
      </c>
      <c r="N182" s="161" t="s">
        <v>27</v>
      </c>
      <c r="O182" s="25"/>
      <c r="P182" s="130">
        <f>O182*H182</f>
        <v>0</v>
      </c>
      <c r="Q182" s="130">
        <v>1.31</v>
      </c>
      <c r="R182" s="130">
        <f>Q182*H182</f>
        <v>2.62</v>
      </c>
      <c r="S182" s="130">
        <v>0</v>
      </c>
      <c r="T182" s="131">
        <f>S182*H182</f>
        <v>0</v>
      </c>
      <c r="AR182" s="13" t="s">
        <v>107</v>
      </c>
      <c r="AT182" s="13" t="s">
        <v>103</v>
      </c>
      <c r="AU182" s="13" t="s">
        <v>43</v>
      </c>
      <c r="AY182" s="13" t="s">
        <v>85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13" t="s">
        <v>39</v>
      </c>
      <c r="BK182" s="132">
        <f>ROUND(I182*H182,2)</f>
        <v>0</v>
      </c>
      <c r="BL182" s="13" t="s">
        <v>45</v>
      </c>
      <c r="BM182" s="13" t="s">
        <v>243</v>
      </c>
    </row>
    <row r="183" spans="2:47" s="1" customFormat="1" ht="27">
      <c r="B183" s="24"/>
      <c r="D183" s="134" t="s">
        <v>244</v>
      </c>
      <c r="F183" s="175" t="s">
        <v>245</v>
      </c>
      <c r="I183" s="176"/>
      <c r="L183" s="24"/>
      <c r="M183" s="177"/>
      <c r="N183" s="25"/>
      <c r="O183" s="25"/>
      <c r="P183" s="25"/>
      <c r="Q183" s="25"/>
      <c r="R183" s="25"/>
      <c r="S183" s="25"/>
      <c r="T183" s="38"/>
      <c r="AT183" s="13" t="s">
        <v>244</v>
      </c>
      <c r="AU183" s="13" t="s">
        <v>43</v>
      </c>
    </row>
    <row r="184" spans="2:63" s="6" customFormat="1" ht="29.85" customHeight="1">
      <c r="B184" s="106"/>
      <c r="D184" s="117" t="s">
        <v>37</v>
      </c>
      <c r="E184" s="118" t="s">
        <v>246</v>
      </c>
      <c r="F184" s="118" t="s">
        <v>247</v>
      </c>
      <c r="I184" s="109"/>
      <c r="J184" s="119">
        <f>BK184</f>
        <v>0</v>
      </c>
      <c r="L184" s="106"/>
      <c r="M184" s="111"/>
      <c r="N184" s="112"/>
      <c r="O184" s="112"/>
      <c r="P184" s="113">
        <f>SUM(P185:P187)</f>
        <v>0</v>
      </c>
      <c r="Q184" s="112"/>
      <c r="R184" s="113">
        <f>SUM(R185:R187)</f>
        <v>0</v>
      </c>
      <c r="S184" s="112"/>
      <c r="T184" s="114">
        <f>SUM(T185:T187)</f>
        <v>0</v>
      </c>
      <c r="AR184" s="107" t="s">
        <v>39</v>
      </c>
      <c r="AT184" s="115" t="s">
        <v>37</v>
      </c>
      <c r="AU184" s="115" t="s">
        <v>39</v>
      </c>
      <c r="AY184" s="107" t="s">
        <v>85</v>
      </c>
      <c r="BK184" s="116">
        <f>SUM(BK185:BK187)</f>
        <v>0</v>
      </c>
    </row>
    <row r="185" spans="2:65" s="1" customFormat="1" ht="22.5" customHeight="1">
      <c r="B185" s="120"/>
      <c r="C185" s="152" t="s">
        <v>248</v>
      </c>
      <c r="D185" s="152" t="s">
        <v>103</v>
      </c>
      <c r="E185" s="153" t="s">
        <v>249</v>
      </c>
      <c r="F185" s="154" t="s">
        <v>250</v>
      </c>
      <c r="G185" s="155" t="s">
        <v>147</v>
      </c>
      <c r="H185" s="156">
        <v>20</v>
      </c>
      <c r="I185" s="157"/>
      <c r="J185" s="158">
        <f>ROUND(I185*H185,2)</f>
        <v>0</v>
      </c>
      <c r="K185" s="154" t="s">
        <v>1</v>
      </c>
      <c r="L185" s="159"/>
      <c r="M185" s="160" t="s">
        <v>1</v>
      </c>
      <c r="N185" s="161" t="s">
        <v>27</v>
      </c>
      <c r="O185" s="25"/>
      <c r="P185" s="130">
        <f>O185*H185</f>
        <v>0</v>
      </c>
      <c r="Q185" s="130">
        <v>0</v>
      </c>
      <c r="R185" s="130">
        <f>Q185*H185</f>
        <v>0</v>
      </c>
      <c r="S185" s="130">
        <v>0</v>
      </c>
      <c r="T185" s="131">
        <f>S185*H185</f>
        <v>0</v>
      </c>
      <c r="AR185" s="13" t="s">
        <v>107</v>
      </c>
      <c r="AT185" s="13" t="s">
        <v>103</v>
      </c>
      <c r="AU185" s="13" t="s">
        <v>43</v>
      </c>
      <c r="AY185" s="13" t="s">
        <v>85</v>
      </c>
      <c r="BE185" s="132">
        <f>IF(N185="základní",J185,0)</f>
        <v>0</v>
      </c>
      <c r="BF185" s="132">
        <f>IF(N185="snížená",J185,0)</f>
        <v>0</v>
      </c>
      <c r="BG185" s="132">
        <f>IF(N185="zákl. přenesená",J185,0)</f>
        <v>0</v>
      </c>
      <c r="BH185" s="132">
        <f>IF(N185="sníž. přenesená",J185,0)</f>
        <v>0</v>
      </c>
      <c r="BI185" s="132">
        <f>IF(N185="nulová",J185,0)</f>
        <v>0</v>
      </c>
      <c r="BJ185" s="13" t="s">
        <v>39</v>
      </c>
      <c r="BK185" s="132">
        <f>ROUND(I185*H185,2)</f>
        <v>0</v>
      </c>
      <c r="BL185" s="13" t="s">
        <v>45</v>
      </c>
      <c r="BM185" s="13" t="s">
        <v>251</v>
      </c>
    </row>
    <row r="186" spans="2:65" s="1" customFormat="1" ht="22.5" customHeight="1">
      <c r="B186" s="120"/>
      <c r="C186" s="152" t="s">
        <v>252</v>
      </c>
      <c r="D186" s="152" t="s">
        <v>103</v>
      </c>
      <c r="E186" s="153" t="s">
        <v>253</v>
      </c>
      <c r="F186" s="154" t="s">
        <v>254</v>
      </c>
      <c r="G186" s="155" t="s">
        <v>147</v>
      </c>
      <c r="H186" s="156">
        <v>8</v>
      </c>
      <c r="I186" s="157"/>
      <c r="J186" s="158">
        <f>ROUND(I186*H186,2)</f>
        <v>0</v>
      </c>
      <c r="K186" s="154" t="s">
        <v>1</v>
      </c>
      <c r="L186" s="159"/>
      <c r="M186" s="160" t="s">
        <v>1</v>
      </c>
      <c r="N186" s="161" t="s">
        <v>27</v>
      </c>
      <c r="O186" s="25"/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" t="s">
        <v>107</v>
      </c>
      <c r="AT186" s="13" t="s">
        <v>103</v>
      </c>
      <c r="AU186" s="13" t="s">
        <v>43</v>
      </c>
      <c r="AY186" s="13" t="s">
        <v>85</v>
      </c>
      <c r="BE186" s="132">
        <f>IF(N186="základní",J186,0)</f>
        <v>0</v>
      </c>
      <c r="BF186" s="132">
        <f>IF(N186="snížená",J186,0)</f>
        <v>0</v>
      </c>
      <c r="BG186" s="132">
        <f>IF(N186="zákl. přenesená",J186,0)</f>
        <v>0</v>
      </c>
      <c r="BH186" s="132">
        <f>IF(N186="sníž. přenesená",J186,0)</f>
        <v>0</v>
      </c>
      <c r="BI186" s="132">
        <f>IF(N186="nulová",J186,0)</f>
        <v>0</v>
      </c>
      <c r="BJ186" s="13" t="s">
        <v>39</v>
      </c>
      <c r="BK186" s="132">
        <f>ROUND(I186*H186,2)</f>
        <v>0</v>
      </c>
      <c r="BL186" s="13" t="s">
        <v>45</v>
      </c>
      <c r="BM186" s="13" t="s">
        <v>255</v>
      </c>
    </row>
    <row r="187" spans="2:65" s="1" customFormat="1" ht="22.5" customHeight="1">
      <c r="B187" s="120"/>
      <c r="C187" s="152" t="s">
        <v>256</v>
      </c>
      <c r="D187" s="152" t="s">
        <v>103</v>
      </c>
      <c r="E187" s="153" t="s">
        <v>257</v>
      </c>
      <c r="F187" s="154" t="s">
        <v>258</v>
      </c>
      <c r="G187" s="155" t="s">
        <v>147</v>
      </c>
      <c r="H187" s="156">
        <v>20</v>
      </c>
      <c r="I187" s="157"/>
      <c r="J187" s="158">
        <f>ROUND(I187*H187,2)</f>
        <v>0</v>
      </c>
      <c r="K187" s="154" t="s">
        <v>1</v>
      </c>
      <c r="L187" s="159"/>
      <c r="M187" s="160" t="s">
        <v>1</v>
      </c>
      <c r="N187" s="161" t="s">
        <v>27</v>
      </c>
      <c r="O187" s="25"/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AR187" s="13" t="s">
        <v>107</v>
      </c>
      <c r="AT187" s="13" t="s">
        <v>103</v>
      </c>
      <c r="AU187" s="13" t="s">
        <v>43</v>
      </c>
      <c r="AY187" s="13" t="s">
        <v>85</v>
      </c>
      <c r="BE187" s="132">
        <f>IF(N187="základní",J187,0)</f>
        <v>0</v>
      </c>
      <c r="BF187" s="132">
        <f>IF(N187="snížená",J187,0)</f>
        <v>0</v>
      </c>
      <c r="BG187" s="132">
        <f>IF(N187="zákl. přenesená",J187,0)</f>
        <v>0</v>
      </c>
      <c r="BH187" s="132">
        <f>IF(N187="sníž. přenesená",J187,0)</f>
        <v>0</v>
      </c>
      <c r="BI187" s="132">
        <f>IF(N187="nulová",J187,0)</f>
        <v>0</v>
      </c>
      <c r="BJ187" s="13" t="s">
        <v>39</v>
      </c>
      <c r="BK187" s="132">
        <f>ROUND(I187*H187,2)</f>
        <v>0</v>
      </c>
      <c r="BL187" s="13" t="s">
        <v>45</v>
      </c>
      <c r="BM187" s="13" t="s">
        <v>259</v>
      </c>
    </row>
    <row r="188" spans="2:63" s="6" customFormat="1" ht="29.85" customHeight="1">
      <c r="B188" s="106"/>
      <c r="D188" s="117" t="s">
        <v>37</v>
      </c>
      <c r="E188" s="118" t="s">
        <v>46</v>
      </c>
      <c r="F188" s="118" t="s">
        <v>260</v>
      </c>
      <c r="I188" s="109"/>
      <c r="J188" s="119">
        <f>BK188</f>
        <v>0</v>
      </c>
      <c r="L188" s="106"/>
      <c r="M188" s="111"/>
      <c r="N188" s="112"/>
      <c r="O188" s="112"/>
      <c r="P188" s="113">
        <f>P189+SUM(P190:P244)</f>
        <v>0</v>
      </c>
      <c r="Q188" s="112"/>
      <c r="R188" s="113">
        <f>R189+SUM(R190:R244)</f>
        <v>19.046580000000002</v>
      </c>
      <c r="S188" s="112"/>
      <c r="T188" s="114">
        <f>T189+SUM(T190:T244)</f>
        <v>0</v>
      </c>
      <c r="AR188" s="107" t="s">
        <v>39</v>
      </c>
      <c r="AT188" s="115" t="s">
        <v>37</v>
      </c>
      <c r="AU188" s="115" t="s">
        <v>39</v>
      </c>
      <c r="AY188" s="107" t="s">
        <v>85</v>
      </c>
      <c r="BK188" s="116">
        <f>BK189+SUM(BK190:BK244)</f>
        <v>0</v>
      </c>
    </row>
    <row r="189" spans="2:65" s="1" customFormat="1" ht="31.5" customHeight="1">
      <c r="B189" s="120"/>
      <c r="C189" s="121" t="s">
        <v>261</v>
      </c>
      <c r="D189" s="121" t="s">
        <v>88</v>
      </c>
      <c r="E189" s="122" t="s">
        <v>262</v>
      </c>
      <c r="F189" s="123" t="s">
        <v>263</v>
      </c>
      <c r="G189" s="124" t="s">
        <v>121</v>
      </c>
      <c r="H189" s="125">
        <v>30</v>
      </c>
      <c r="I189" s="126"/>
      <c r="J189" s="127">
        <f>ROUND(I189*H189,2)</f>
        <v>0</v>
      </c>
      <c r="K189" s="123" t="s">
        <v>92</v>
      </c>
      <c r="L189" s="24"/>
      <c r="M189" s="128" t="s">
        <v>1</v>
      </c>
      <c r="N189" s="129" t="s">
        <v>27</v>
      </c>
      <c r="O189" s="25"/>
      <c r="P189" s="130">
        <f>O189*H189</f>
        <v>0</v>
      </c>
      <c r="Q189" s="130">
        <v>0</v>
      </c>
      <c r="R189" s="130">
        <f>Q189*H189</f>
        <v>0</v>
      </c>
      <c r="S189" s="130">
        <v>0</v>
      </c>
      <c r="T189" s="131">
        <f>S189*H189</f>
        <v>0</v>
      </c>
      <c r="AR189" s="13" t="s">
        <v>45</v>
      </c>
      <c r="AT189" s="13" t="s">
        <v>88</v>
      </c>
      <c r="AU189" s="13" t="s">
        <v>43</v>
      </c>
      <c r="AY189" s="13" t="s">
        <v>85</v>
      </c>
      <c r="BE189" s="132">
        <f>IF(N189="základní",J189,0)</f>
        <v>0</v>
      </c>
      <c r="BF189" s="132">
        <f>IF(N189="snížená",J189,0)</f>
        <v>0</v>
      </c>
      <c r="BG189" s="132">
        <f>IF(N189="zákl. přenesená",J189,0)</f>
        <v>0</v>
      </c>
      <c r="BH189" s="132">
        <f>IF(N189="sníž. přenesená",J189,0)</f>
        <v>0</v>
      </c>
      <c r="BI189" s="132">
        <f>IF(N189="nulová",J189,0)</f>
        <v>0</v>
      </c>
      <c r="BJ189" s="13" t="s">
        <v>39</v>
      </c>
      <c r="BK189" s="132">
        <f>ROUND(I189*H189,2)</f>
        <v>0</v>
      </c>
      <c r="BL189" s="13" t="s">
        <v>45</v>
      </c>
      <c r="BM189" s="13" t="s">
        <v>264</v>
      </c>
    </row>
    <row r="190" spans="2:51" s="9" customFormat="1" ht="13.5">
      <c r="B190" s="165"/>
      <c r="D190" s="134" t="s">
        <v>94</v>
      </c>
      <c r="E190" s="166" t="s">
        <v>1</v>
      </c>
      <c r="F190" s="167" t="s">
        <v>265</v>
      </c>
      <c r="H190" s="168" t="s">
        <v>1</v>
      </c>
      <c r="I190" s="169"/>
      <c r="L190" s="165"/>
      <c r="M190" s="170"/>
      <c r="N190" s="171"/>
      <c r="O190" s="171"/>
      <c r="P190" s="171"/>
      <c r="Q190" s="171"/>
      <c r="R190" s="171"/>
      <c r="S190" s="171"/>
      <c r="T190" s="172"/>
      <c r="AT190" s="168" t="s">
        <v>94</v>
      </c>
      <c r="AU190" s="168" t="s">
        <v>43</v>
      </c>
      <c r="AV190" s="9" t="s">
        <v>39</v>
      </c>
      <c r="AW190" s="9" t="s">
        <v>20</v>
      </c>
      <c r="AX190" s="9" t="s">
        <v>38</v>
      </c>
      <c r="AY190" s="168" t="s">
        <v>85</v>
      </c>
    </row>
    <row r="191" spans="2:51" s="7" customFormat="1" ht="13.5">
      <c r="B191" s="133"/>
      <c r="D191" s="134" t="s">
        <v>94</v>
      </c>
      <c r="E191" s="135" t="s">
        <v>1</v>
      </c>
      <c r="F191" s="136" t="s">
        <v>266</v>
      </c>
      <c r="H191" s="137">
        <v>30</v>
      </c>
      <c r="I191" s="138"/>
      <c r="L191" s="133"/>
      <c r="M191" s="139"/>
      <c r="N191" s="140"/>
      <c r="O191" s="140"/>
      <c r="P191" s="140"/>
      <c r="Q191" s="140"/>
      <c r="R191" s="140"/>
      <c r="S191" s="140"/>
      <c r="T191" s="141"/>
      <c r="AT191" s="135" t="s">
        <v>94</v>
      </c>
      <c r="AU191" s="135" t="s">
        <v>43</v>
      </c>
      <c r="AV191" s="7" t="s">
        <v>43</v>
      </c>
      <c r="AW191" s="7" t="s">
        <v>20</v>
      </c>
      <c r="AX191" s="7" t="s">
        <v>38</v>
      </c>
      <c r="AY191" s="135" t="s">
        <v>85</v>
      </c>
    </row>
    <row r="192" spans="2:51" s="8" customFormat="1" ht="13.5">
      <c r="B192" s="142"/>
      <c r="D192" s="143" t="s">
        <v>94</v>
      </c>
      <c r="E192" s="144" t="s">
        <v>1</v>
      </c>
      <c r="F192" s="145" t="s">
        <v>96</v>
      </c>
      <c r="H192" s="146">
        <v>30</v>
      </c>
      <c r="I192" s="147"/>
      <c r="L192" s="142"/>
      <c r="M192" s="148"/>
      <c r="N192" s="149"/>
      <c r="O192" s="149"/>
      <c r="P192" s="149"/>
      <c r="Q192" s="149"/>
      <c r="R192" s="149"/>
      <c r="S192" s="149"/>
      <c r="T192" s="150"/>
      <c r="AT192" s="151" t="s">
        <v>94</v>
      </c>
      <c r="AU192" s="151" t="s">
        <v>43</v>
      </c>
      <c r="AV192" s="8" t="s">
        <v>45</v>
      </c>
      <c r="AW192" s="8" t="s">
        <v>20</v>
      </c>
      <c r="AX192" s="8" t="s">
        <v>39</v>
      </c>
      <c r="AY192" s="151" t="s">
        <v>85</v>
      </c>
    </row>
    <row r="193" spans="2:65" s="1" customFormat="1" ht="22.5" customHeight="1">
      <c r="B193" s="120"/>
      <c r="C193" s="121" t="s">
        <v>267</v>
      </c>
      <c r="D193" s="121" t="s">
        <v>88</v>
      </c>
      <c r="E193" s="122" t="s">
        <v>268</v>
      </c>
      <c r="F193" s="123" t="s">
        <v>269</v>
      </c>
      <c r="G193" s="124" t="s">
        <v>121</v>
      </c>
      <c r="H193" s="125">
        <v>67</v>
      </c>
      <c r="I193" s="126"/>
      <c r="J193" s="127">
        <f>ROUND(I193*H193,2)</f>
        <v>0</v>
      </c>
      <c r="K193" s="123" t="s">
        <v>92</v>
      </c>
      <c r="L193" s="24"/>
      <c r="M193" s="128" t="s">
        <v>1</v>
      </c>
      <c r="N193" s="129" t="s">
        <v>27</v>
      </c>
      <c r="O193" s="25"/>
      <c r="P193" s="130">
        <f>O193*H193</f>
        <v>0</v>
      </c>
      <c r="Q193" s="130">
        <v>0</v>
      </c>
      <c r="R193" s="130">
        <f>Q193*H193</f>
        <v>0</v>
      </c>
      <c r="S193" s="130">
        <v>0</v>
      </c>
      <c r="T193" s="131">
        <f>S193*H193</f>
        <v>0</v>
      </c>
      <c r="AR193" s="13" t="s">
        <v>45</v>
      </c>
      <c r="AT193" s="13" t="s">
        <v>88</v>
      </c>
      <c r="AU193" s="13" t="s">
        <v>43</v>
      </c>
      <c r="AY193" s="13" t="s">
        <v>85</v>
      </c>
      <c r="BE193" s="132">
        <f>IF(N193="základní",J193,0)</f>
        <v>0</v>
      </c>
      <c r="BF193" s="132">
        <f>IF(N193="snížená",J193,0)</f>
        <v>0</v>
      </c>
      <c r="BG193" s="132">
        <f>IF(N193="zákl. přenesená",J193,0)</f>
        <v>0</v>
      </c>
      <c r="BH193" s="132">
        <f>IF(N193="sníž. přenesená",J193,0)</f>
        <v>0</v>
      </c>
      <c r="BI193" s="132">
        <f>IF(N193="nulová",J193,0)</f>
        <v>0</v>
      </c>
      <c r="BJ193" s="13" t="s">
        <v>39</v>
      </c>
      <c r="BK193" s="132">
        <f>ROUND(I193*H193,2)</f>
        <v>0</v>
      </c>
      <c r="BL193" s="13" t="s">
        <v>45</v>
      </c>
      <c r="BM193" s="13" t="s">
        <v>270</v>
      </c>
    </row>
    <row r="194" spans="2:51" s="9" customFormat="1" ht="13.5">
      <c r="B194" s="165"/>
      <c r="D194" s="134" t="s">
        <v>94</v>
      </c>
      <c r="E194" s="166" t="s">
        <v>1</v>
      </c>
      <c r="F194" s="167" t="s">
        <v>271</v>
      </c>
      <c r="H194" s="168" t="s">
        <v>1</v>
      </c>
      <c r="I194" s="169"/>
      <c r="L194" s="165"/>
      <c r="M194" s="170"/>
      <c r="N194" s="171"/>
      <c r="O194" s="171"/>
      <c r="P194" s="171"/>
      <c r="Q194" s="171"/>
      <c r="R194" s="171"/>
      <c r="S194" s="171"/>
      <c r="T194" s="172"/>
      <c r="AT194" s="168" t="s">
        <v>94</v>
      </c>
      <c r="AU194" s="168" t="s">
        <v>43</v>
      </c>
      <c r="AV194" s="9" t="s">
        <v>39</v>
      </c>
      <c r="AW194" s="9" t="s">
        <v>20</v>
      </c>
      <c r="AX194" s="9" t="s">
        <v>38</v>
      </c>
      <c r="AY194" s="168" t="s">
        <v>85</v>
      </c>
    </row>
    <row r="195" spans="2:51" s="9" customFormat="1" ht="13.5">
      <c r="B195" s="165"/>
      <c r="D195" s="134" t="s">
        <v>94</v>
      </c>
      <c r="E195" s="166" t="s">
        <v>1</v>
      </c>
      <c r="F195" s="167" t="s">
        <v>272</v>
      </c>
      <c r="H195" s="168" t="s">
        <v>1</v>
      </c>
      <c r="I195" s="169"/>
      <c r="L195" s="165"/>
      <c r="M195" s="170"/>
      <c r="N195" s="171"/>
      <c r="O195" s="171"/>
      <c r="P195" s="171"/>
      <c r="Q195" s="171"/>
      <c r="R195" s="171"/>
      <c r="S195" s="171"/>
      <c r="T195" s="172"/>
      <c r="AT195" s="168" t="s">
        <v>94</v>
      </c>
      <c r="AU195" s="168" t="s">
        <v>43</v>
      </c>
      <c r="AV195" s="9" t="s">
        <v>39</v>
      </c>
      <c r="AW195" s="9" t="s">
        <v>20</v>
      </c>
      <c r="AX195" s="9" t="s">
        <v>38</v>
      </c>
      <c r="AY195" s="168" t="s">
        <v>85</v>
      </c>
    </row>
    <row r="196" spans="2:51" s="7" customFormat="1" ht="13.5">
      <c r="B196" s="133"/>
      <c r="D196" s="134" t="s">
        <v>94</v>
      </c>
      <c r="E196" s="135" t="s">
        <v>1</v>
      </c>
      <c r="F196" s="136" t="s">
        <v>273</v>
      </c>
      <c r="H196" s="137">
        <v>15</v>
      </c>
      <c r="I196" s="138"/>
      <c r="L196" s="133"/>
      <c r="M196" s="139"/>
      <c r="N196" s="140"/>
      <c r="O196" s="140"/>
      <c r="P196" s="140"/>
      <c r="Q196" s="140"/>
      <c r="R196" s="140"/>
      <c r="S196" s="140"/>
      <c r="T196" s="141"/>
      <c r="AT196" s="135" t="s">
        <v>94</v>
      </c>
      <c r="AU196" s="135" t="s">
        <v>43</v>
      </c>
      <c r="AV196" s="7" t="s">
        <v>43</v>
      </c>
      <c r="AW196" s="7" t="s">
        <v>20</v>
      </c>
      <c r="AX196" s="7" t="s">
        <v>38</v>
      </c>
      <c r="AY196" s="135" t="s">
        <v>85</v>
      </c>
    </row>
    <row r="197" spans="2:51" s="9" customFormat="1" ht="13.5">
      <c r="B197" s="165"/>
      <c r="D197" s="134" t="s">
        <v>94</v>
      </c>
      <c r="E197" s="166" t="s">
        <v>1</v>
      </c>
      <c r="F197" s="167" t="s">
        <v>274</v>
      </c>
      <c r="H197" s="168" t="s">
        <v>1</v>
      </c>
      <c r="I197" s="169"/>
      <c r="L197" s="165"/>
      <c r="M197" s="170"/>
      <c r="N197" s="171"/>
      <c r="O197" s="171"/>
      <c r="P197" s="171"/>
      <c r="Q197" s="171"/>
      <c r="R197" s="171"/>
      <c r="S197" s="171"/>
      <c r="T197" s="172"/>
      <c r="AT197" s="168" t="s">
        <v>94</v>
      </c>
      <c r="AU197" s="168" t="s">
        <v>43</v>
      </c>
      <c r="AV197" s="9" t="s">
        <v>39</v>
      </c>
      <c r="AW197" s="9" t="s">
        <v>20</v>
      </c>
      <c r="AX197" s="9" t="s">
        <v>38</v>
      </c>
      <c r="AY197" s="168" t="s">
        <v>85</v>
      </c>
    </row>
    <row r="198" spans="2:51" s="7" customFormat="1" ht="13.5">
      <c r="B198" s="133"/>
      <c r="D198" s="134" t="s">
        <v>94</v>
      </c>
      <c r="E198" s="135" t="s">
        <v>1</v>
      </c>
      <c r="F198" s="136" t="s">
        <v>275</v>
      </c>
      <c r="H198" s="137">
        <v>22</v>
      </c>
      <c r="I198" s="138"/>
      <c r="L198" s="133"/>
      <c r="M198" s="139"/>
      <c r="N198" s="140"/>
      <c r="O198" s="140"/>
      <c r="P198" s="140"/>
      <c r="Q198" s="140"/>
      <c r="R198" s="140"/>
      <c r="S198" s="140"/>
      <c r="T198" s="141"/>
      <c r="AT198" s="135" t="s">
        <v>94</v>
      </c>
      <c r="AU198" s="135" t="s">
        <v>43</v>
      </c>
      <c r="AV198" s="7" t="s">
        <v>43</v>
      </c>
      <c r="AW198" s="7" t="s">
        <v>20</v>
      </c>
      <c r="AX198" s="7" t="s">
        <v>38</v>
      </c>
      <c r="AY198" s="135" t="s">
        <v>85</v>
      </c>
    </row>
    <row r="199" spans="2:51" s="9" customFormat="1" ht="13.5">
      <c r="B199" s="165"/>
      <c r="D199" s="134" t="s">
        <v>94</v>
      </c>
      <c r="E199" s="166" t="s">
        <v>1</v>
      </c>
      <c r="F199" s="167" t="s">
        <v>276</v>
      </c>
      <c r="H199" s="168" t="s">
        <v>1</v>
      </c>
      <c r="I199" s="169"/>
      <c r="L199" s="165"/>
      <c r="M199" s="170"/>
      <c r="N199" s="171"/>
      <c r="O199" s="171"/>
      <c r="P199" s="171"/>
      <c r="Q199" s="171"/>
      <c r="R199" s="171"/>
      <c r="S199" s="171"/>
      <c r="T199" s="172"/>
      <c r="AT199" s="168" t="s">
        <v>94</v>
      </c>
      <c r="AU199" s="168" t="s">
        <v>43</v>
      </c>
      <c r="AV199" s="9" t="s">
        <v>39</v>
      </c>
      <c r="AW199" s="9" t="s">
        <v>20</v>
      </c>
      <c r="AX199" s="9" t="s">
        <v>38</v>
      </c>
      <c r="AY199" s="168" t="s">
        <v>85</v>
      </c>
    </row>
    <row r="200" spans="2:51" s="7" customFormat="1" ht="13.5">
      <c r="B200" s="133"/>
      <c r="D200" s="134" t="s">
        <v>94</v>
      </c>
      <c r="E200" s="135" t="s">
        <v>1</v>
      </c>
      <c r="F200" s="136" t="s">
        <v>266</v>
      </c>
      <c r="H200" s="137">
        <v>30</v>
      </c>
      <c r="I200" s="138"/>
      <c r="L200" s="133"/>
      <c r="M200" s="139"/>
      <c r="N200" s="140"/>
      <c r="O200" s="140"/>
      <c r="P200" s="140"/>
      <c r="Q200" s="140"/>
      <c r="R200" s="140"/>
      <c r="S200" s="140"/>
      <c r="T200" s="141"/>
      <c r="AT200" s="135" t="s">
        <v>94</v>
      </c>
      <c r="AU200" s="135" t="s">
        <v>43</v>
      </c>
      <c r="AV200" s="7" t="s">
        <v>43</v>
      </c>
      <c r="AW200" s="7" t="s">
        <v>20</v>
      </c>
      <c r="AX200" s="7" t="s">
        <v>38</v>
      </c>
      <c r="AY200" s="135" t="s">
        <v>85</v>
      </c>
    </row>
    <row r="201" spans="2:51" s="8" customFormat="1" ht="13.5">
      <c r="B201" s="142"/>
      <c r="D201" s="143" t="s">
        <v>94</v>
      </c>
      <c r="E201" s="144" t="s">
        <v>1</v>
      </c>
      <c r="F201" s="145" t="s">
        <v>96</v>
      </c>
      <c r="H201" s="146">
        <v>67</v>
      </c>
      <c r="I201" s="147"/>
      <c r="L201" s="142"/>
      <c r="M201" s="148"/>
      <c r="N201" s="149"/>
      <c r="O201" s="149"/>
      <c r="P201" s="149"/>
      <c r="Q201" s="149"/>
      <c r="R201" s="149"/>
      <c r="S201" s="149"/>
      <c r="T201" s="150"/>
      <c r="AT201" s="151" t="s">
        <v>94</v>
      </c>
      <c r="AU201" s="151" t="s">
        <v>43</v>
      </c>
      <c r="AV201" s="8" t="s">
        <v>45</v>
      </c>
      <c r="AW201" s="8" t="s">
        <v>20</v>
      </c>
      <c r="AX201" s="8" t="s">
        <v>39</v>
      </c>
      <c r="AY201" s="151" t="s">
        <v>85</v>
      </c>
    </row>
    <row r="202" spans="2:65" s="1" customFormat="1" ht="22.5" customHeight="1">
      <c r="B202" s="120"/>
      <c r="C202" s="121" t="s">
        <v>277</v>
      </c>
      <c r="D202" s="121" t="s">
        <v>88</v>
      </c>
      <c r="E202" s="122" t="s">
        <v>278</v>
      </c>
      <c r="F202" s="123" t="s">
        <v>279</v>
      </c>
      <c r="G202" s="124" t="s">
        <v>121</v>
      </c>
      <c r="H202" s="125">
        <v>70</v>
      </c>
      <c r="I202" s="126"/>
      <c r="J202" s="127">
        <f>ROUND(I202*H202,2)</f>
        <v>0</v>
      </c>
      <c r="K202" s="123" t="s">
        <v>92</v>
      </c>
      <c r="L202" s="24"/>
      <c r="M202" s="128" t="s">
        <v>1</v>
      </c>
      <c r="N202" s="129" t="s">
        <v>27</v>
      </c>
      <c r="O202" s="25"/>
      <c r="P202" s="130">
        <f>O202*H202</f>
        <v>0</v>
      </c>
      <c r="Q202" s="130">
        <v>0</v>
      </c>
      <c r="R202" s="130">
        <f>Q202*H202</f>
        <v>0</v>
      </c>
      <c r="S202" s="130">
        <v>0</v>
      </c>
      <c r="T202" s="131">
        <f>S202*H202</f>
        <v>0</v>
      </c>
      <c r="AR202" s="13" t="s">
        <v>45</v>
      </c>
      <c r="AT202" s="13" t="s">
        <v>88</v>
      </c>
      <c r="AU202" s="13" t="s">
        <v>43</v>
      </c>
      <c r="AY202" s="13" t="s">
        <v>85</v>
      </c>
      <c r="BE202" s="132">
        <f>IF(N202="základní",J202,0)</f>
        <v>0</v>
      </c>
      <c r="BF202" s="132">
        <f>IF(N202="snížená",J202,0)</f>
        <v>0</v>
      </c>
      <c r="BG202" s="132">
        <f>IF(N202="zákl. přenesená",J202,0)</f>
        <v>0</v>
      </c>
      <c r="BH202" s="132">
        <f>IF(N202="sníž. přenesená",J202,0)</f>
        <v>0</v>
      </c>
      <c r="BI202" s="132">
        <f>IF(N202="nulová",J202,0)</f>
        <v>0</v>
      </c>
      <c r="BJ202" s="13" t="s">
        <v>39</v>
      </c>
      <c r="BK202" s="132">
        <f>ROUND(I202*H202,2)</f>
        <v>0</v>
      </c>
      <c r="BL202" s="13" t="s">
        <v>45</v>
      </c>
      <c r="BM202" s="13" t="s">
        <v>280</v>
      </c>
    </row>
    <row r="203" spans="2:51" s="9" customFormat="1" ht="13.5">
      <c r="B203" s="165"/>
      <c r="D203" s="134" t="s">
        <v>94</v>
      </c>
      <c r="E203" s="166" t="s">
        <v>1</v>
      </c>
      <c r="F203" s="167" t="s">
        <v>281</v>
      </c>
      <c r="H203" s="168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8" t="s">
        <v>94</v>
      </c>
      <c r="AU203" s="168" t="s">
        <v>43</v>
      </c>
      <c r="AV203" s="9" t="s">
        <v>39</v>
      </c>
      <c r="AW203" s="9" t="s">
        <v>20</v>
      </c>
      <c r="AX203" s="9" t="s">
        <v>38</v>
      </c>
      <c r="AY203" s="168" t="s">
        <v>85</v>
      </c>
    </row>
    <row r="204" spans="2:51" s="7" customFormat="1" ht="13.5">
      <c r="B204" s="133"/>
      <c r="D204" s="134" t="s">
        <v>94</v>
      </c>
      <c r="E204" s="135" t="s">
        <v>1</v>
      </c>
      <c r="F204" s="136" t="s">
        <v>282</v>
      </c>
      <c r="H204" s="137">
        <v>70</v>
      </c>
      <c r="I204" s="138"/>
      <c r="L204" s="133"/>
      <c r="M204" s="139"/>
      <c r="N204" s="140"/>
      <c r="O204" s="140"/>
      <c r="P204" s="140"/>
      <c r="Q204" s="140"/>
      <c r="R204" s="140"/>
      <c r="S204" s="140"/>
      <c r="T204" s="141"/>
      <c r="AT204" s="135" t="s">
        <v>94</v>
      </c>
      <c r="AU204" s="135" t="s">
        <v>43</v>
      </c>
      <c r="AV204" s="7" t="s">
        <v>43</v>
      </c>
      <c r="AW204" s="7" t="s">
        <v>20</v>
      </c>
      <c r="AX204" s="7" t="s">
        <v>38</v>
      </c>
      <c r="AY204" s="135" t="s">
        <v>85</v>
      </c>
    </row>
    <row r="205" spans="2:51" s="8" customFormat="1" ht="13.5">
      <c r="B205" s="142"/>
      <c r="D205" s="143" t="s">
        <v>94</v>
      </c>
      <c r="E205" s="144" t="s">
        <v>1</v>
      </c>
      <c r="F205" s="145" t="s">
        <v>96</v>
      </c>
      <c r="H205" s="146">
        <v>70</v>
      </c>
      <c r="I205" s="147"/>
      <c r="L205" s="142"/>
      <c r="M205" s="148"/>
      <c r="N205" s="149"/>
      <c r="O205" s="149"/>
      <c r="P205" s="149"/>
      <c r="Q205" s="149"/>
      <c r="R205" s="149"/>
      <c r="S205" s="149"/>
      <c r="T205" s="150"/>
      <c r="AT205" s="151" t="s">
        <v>94</v>
      </c>
      <c r="AU205" s="151" t="s">
        <v>43</v>
      </c>
      <c r="AV205" s="8" t="s">
        <v>45</v>
      </c>
      <c r="AW205" s="8" t="s">
        <v>20</v>
      </c>
      <c r="AX205" s="8" t="s">
        <v>39</v>
      </c>
      <c r="AY205" s="151" t="s">
        <v>85</v>
      </c>
    </row>
    <row r="206" spans="2:65" s="1" customFormat="1" ht="31.5" customHeight="1">
      <c r="B206" s="120"/>
      <c r="C206" s="121" t="s">
        <v>283</v>
      </c>
      <c r="D206" s="121" t="s">
        <v>88</v>
      </c>
      <c r="E206" s="122" t="s">
        <v>284</v>
      </c>
      <c r="F206" s="123" t="s">
        <v>285</v>
      </c>
      <c r="G206" s="124" t="s">
        <v>121</v>
      </c>
      <c r="H206" s="125">
        <v>15</v>
      </c>
      <c r="I206" s="126"/>
      <c r="J206" s="127">
        <f>ROUND(I206*H206,2)</f>
        <v>0</v>
      </c>
      <c r="K206" s="123" t="s">
        <v>92</v>
      </c>
      <c r="L206" s="24"/>
      <c r="M206" s="128" t="s">
        <v>1</v>
      </c>
      <c r="N206" s="129" t="s">
        <v>27</v>
      </c>
      <c r="O206" s="25"/>
      <c r="P206" s="130">
        <f>O206*H206</f>
        <v>0</v>
      </c>
      <c r="Q206" s="130">
        <v>0</v>
      </c>
      <c r="R206" s="130">
        <f>Q206*H206</f>
        <v>0</v>
      </c>
      <c r="S206" s="130">
        <v>0</v>
      </c>
      <c r="T206" s="131">
        <f>S206*H206</f>
        <v>0</v>
      </c>
      <c r="AR206" s="13" t="s">
        <v>45</v>
      </c>
      <c r="AT206" s="13" t="s">
        <v>88</v>
      </c>
      <c r="AU206" s="13" t="s">
        <v>43</v>
      </c>
      <c r="AY206" s="13" t="s">
        <v>85</v>
      </c>
      <c r="BE206" s="132">
        <f>IF(N206="základní",J206,0)</f>
        <v>0</v>
      </c>
      <c r="BF206" s="132">
        <f>IF(N206="snížená",J206,0)</f>
        <v>0</v>
      </c>
      <c r="BG206" s="132">
        <f>IF(N206="zákl. přenesená",J206,0)</f>
        <v>0</v>
      </c>
      <c r="BH206" s="132">
        <f>IF(N206="sníž. přenesená",J206,0)</f>
        <v>0</v>
      </c>
      <c r="BI206" s="132">
        <f>IF(N206="nulová",J206,0)</f>
        <v>0</v>
      </c>
      <c r="BJ206" s="13" t="s">
        <v>39</v>
      </c>
      <c r="BK206" s="132">
        <f>ROUND(I206*H206,2)</f>
        <v>0</v>
      </c>
      <c r="BL206" s="13" t="s">
        <v>45</v>
      </c>
      <c r="BM206" s="13" t="s">
        <v>286</v>
      </c>
    </row>
    <row r="207" spans="2:51" s="9" customFormat="1" ht="13.5">
      <c r="B207" s="165"/>
      <c r="D207" s="134" t="s">
        <v>94</v>
      </c>
      <c r="E207" s="166" t="s">
        <v>1</v>
      </c>
      <c r="F207" s="167" t="s">
        <v>287</v>
      </c>
      <c r="H207" s="168" t="s">
        <v>1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8" t="s">
        <v>94</v>
      </c>
      <c r="AU207" s="168" t="s">
        <v>43</v>
      </c>
      <c r="AV207" s="9" t="s">
        <v>39</v>
      </c>
      <c r="AW207" s="9" t="s">
        <v>20</v>
      </c>
      <c r="AX207" s="9" t="s">
        <v>38</v>
      </c>
      <c r="AY207" s="168" t="s">
        <v>85</v>
      </c>
    </row>
    <row r="208" spans="2:51" s="9" customFormat="1" ht="13.5">
      <c r="B208" s="165"/>
      <c r="D208" s="134" t="s">
        <v>94</v>
      </c>
      <c r="E208" s="166" t="s">
        <v>1</v>
      </c>
      <c r="F208" s="167" t="s">
        <v>272</v>
      </c>
      <c r="H208" s="168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8" t="s">
        <v>94</v>
      </c>
      <c r="AU208" s="168" t="s">
        <v>43</v>
      </c>
      <c r="AV208" s="9" t="s">
        <v>39</v>
      </c>
      <c r="AW208" s="9" t="s">
        <v>20</v>
      </c>
      <c r="AX208" s="9" t="s">
        <v>38</v>
      </c>
      <c r="AY208" s="168" t="s">
        <v>85</v>
      </c>
    </row>
    <row r="209" spans="2:51" s="7" customFormat="1" ht="13.5">
      <c r="B209" s="133"/>
      <c r="D209" s="134" t="s">
        <v>94</v>
      </c>
      <c r="E209" s="135" t="s">
        <v>1</v>
      </c>
      <c r="F209" s="136" t="s">
        <v>273</v>
      </c>
      <c r="H209" s="137">
        <v>15</v>
      </c>
      <c r="I209" s="138"/>
      <c r="L209" s="133"/>
      <c r="M209" s="139"/>
      <c r="N209" s="140"/>
      <c r="O209" s="140"/>
      <c r="P209" s="140"/>
      <c r="Q209" s="140"/>
      <c r="R209" s="140"/>
      <c r="S209" s="140"/>
      <c r="T209" s="141"/>
      <c r="AT209" s="135" t="s">
        <v>94</v>
      </c>
      <c r="AU209" s="135" t="s">
        <v>43</v>
      </c>
      <c r="AV209" s="7" t="s">
        <v>43</v>
      </c>
      <c r="AW209" s="7" t="s">
        <v>20</v>
      </c>
      <c r="AX209" s="7" t="s">
        <v>38</v>
      </c>
      <c r="AY209" s="135" t="s">
        <v>85</v>
      </c>
    </row>
    <row r="210" spans="2:51" s="8" customFormat="1" ht="13.5">
      <c r="B210" s="142"/>
      <c r="D210" s="143" t="s">
        <v>94</v>
      </c>
      <c r="E210" s="144" t="s">
        <v>1</v>
      </c>
      <c r="F210" s="145" t="s">
        <v>96</v>
      </c>
      <c r="H210" s="146">
        <v>15</v>
      </c>
      <c r="I210" s="147"/>
      <c r="L210" s="142"/>
      <c r="M210" s="148"/>
      <c r="N210" s="149"/>
      <c r="O210" s="149"/>
      <c r="P210" s="149"/>
      <c r="Q210" s="149"/>
      <c r="R210" s="149"/>
      <c r="S210" s="149"/>
      <c r="T210" s="150"/>
      <c r="AT210" s="151" t="s">
        <v>94</v>
      </c>
      <c r="AU210" s="151" t="s">
        <v>43</v>
      </c>
      <c r="AV210" s="8" t="s">
        <v>45</v>
      </c>
      <c r="AW210" s="8" t="s">
        <v>20</v>
      </c>
      <c r="AX210" s="8" t="s">
        <v>39</v>
      </c>
      <c r="AY210" s="151" t="s">
        <v>85</v>
      </c>
    </row>
    <row r="211" spans="2:65" s="1" customFormat="1" ht="31.5" customHeight="1">
      <c r="B211" s="120"/>
      <c r="C211" s="121" t="s">
        <v>288</v>
      </c>
      <c r="D211" s="121" t="s">
        <v>88</v>
      </c>
      <c r="E211" s="122" t="s">
        <v>289</v>
      </c>
      <c r="F211" s="123" t="s">
        <v>290</v>
      </c>
      <c r="G211" s="124" t="s">
        <v>121</v>
      </c>
      <c r="H211" s="125">
        <v>305</v>
      </c>
      <c r="I211" s="126"/>
      <c r="J211" s="127">
        <f>ROUND(I211*H211,2)</f>
        <v>0</v>
      </c>
      <c r="K211" s="123" t="s">
        <v>92</v>
      </c>
      <c r="L211" s="24"/>
      <c r="M211" s="128" t="s">
        <v>1</v>
      </c>
      <c r="N211" s="129" t="s">
        <v>27</v>
      </c>
      <c r="O211" s="25"/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AR211" s="13" t="s">
        <v>45</v>
      </c>
      <c r="AT211" s="13" t="s">
        <v>88</v>
      </c>
      <c r="AU211" s="13" t="s">
        <v>43</v>
      </c>
      <c r="AY211" s="13" t="s">
        <v>85</v>
      </c>
      <c r="BE211" s="132">
        <f>IF(N211="základní",J211,0)</f>
        <v>0</v>
      </c>
      <c r="BF211" s="132">
        <f>IF(N211="snížená",J211,0)</f>
        <v>0</v>
      </c>
      <c r="BG211" s="132">
        <f>IF(N211="zákl. přenesená",J211,0)</f>
        <v>0</v>
      </c>
      <c r="BH211" s="132">
        <f>IF(N211="sníž. přenesená",J211,0)</f>
        <v>0</v>
      </c>
      <c r="BI211" s="132">
        <f>IF(N211="nulová",J211,0)</f>
        <v>0</v>
      </c>
      <c r="BJ211" s="13" t="s">
        <v>39</v>
      </c>
      <c r="BK211" s="132">
        <f>ROUND(I211*H211,2)</f>
        <v>0</v>
      </c>
      <c r="BL211" s="13" t="s">
        <v>45</v>
      </c>
      <c r="BM211" s="13" t="s">
        <v>291</v>
      </c>
    </row>
    <row r="212" spans="2:51" s="9" customFormat="1" ht="13.5">
      <c r="B212" s="165"/>
      <c r="D212" s="134" t="s">
        <v>94</v>
      </c>
      <c r="E212" s="166" t="s">
        <v>1</v>
      </c>
      <c r="F212" s="167" t="s">
        <v>287</v>
      </c>
      <c r="H212" s="168" t="s">
        <v>1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8" t="s">
        <v>94</v>
      </c>
      <c r="AU212" s="168" t="s">
        <v>43</v>
      </c>
      <c r="AV212" s="9" t="s">
        <v>39</v>
      </c>
      <c r="AW212" s="9" t="s">
        <v>20</v>
      </c>
      <c r="AX212" s="9" t="s">
        <v>38</v>
      </c>
      <c r="AY212" s="168" t="s">
        <v>85</v>
      </c>
    </row>
    <row r="213" spans="2:51" s="9" customFormat="1" ht="13.5">
      <c r="B213" s="165"/>
      <c r="D213" s="134" t="s">
        <v>94</v>
      </c>
      <c r="E213" s="166" t="s">
        <v>1</v>
      </c>
      <c r="F213" s="167" t="s">
        <v>292</v>
      </c>
      <c r="H213" s="168" t="s">
        <v>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8" t="s">
        <v>94</v>
      </c>
      <c r="AU213" s="168" t="s">
        <v>43</v>
      </c>
      <c r="AV213" s="9" t="s">
        <v>39</v>
      </c>
      <c r="AW213" s="9" t="s">
        <v>20</v>
      </c>
      <c r="AX213" s="9" t="s">
        <v>38</v>
      </c>
      <c r="AY213" s="168" t="s">
        <v>85</v>
      </c>
    </row>
    <row r="214" spans="2:51" s="7" customFormat="1" ht="13.5">
      <c r="B214" s="133"/>
      <c r="D214" s="134" t="s">
        <v>94</v>
      </c>
      <c r="E214" s="135" t="s">
        <v>1</v>
      </c>
      <c r="F214" s="136" t="s">
        <v>293</v>
      </c>
      <c r="H214" s="137">
        <v>305</v>
      </c>
      <c r="I214" s="138"/>
      <c r="L214" s="133"/>
      <c r="M214" s="139"/>
      <c r="N214" s="140"/>
      <c r="O214" s="140"/>
      <c r="P214" s="140"/>
      <c r="Q214" s="140"/>
      <c r="R214" s="140"/>
      <c r="S214" s="140"/>
      <c r="T214" s="141"/>
      <c r="AT214" s="135" t="s">
        <v>94</v>
      </c>
      <c r="AU214" s="135" t="s">
        <v>43</v>
      </c>
      <c r="AV214" s="7" t="s">
        <v>43</v>
      </c>
      <c r="AW214" s="7" t="s">
        <v>20</v>
      </c>
      <c r="AX214" s="7" t="s">
        <v>38</v>
      </c>
      <c r="AY214" s="135" t="s">
        <v>85</v>
      </c>
    </row>
    <row r="215" spans="2:51" s="8" customFormat="1" ht="13.5">
      <c r="B215" s="142"/>
      <c r="D215" s="143" t="s">
        <v>94</v>
      </c>
      <c r="E215" s="144" t="s">
        <v>1</v>
      </c>
      <c r="F215" s="145" t="s">
        <v>96</v>
      </c>
      <c r="H215" s="146">
        <v>305</v>
      </c>
      <c r="I215" s="147"/>
      <c r="L215" s="142"/>
      <c r="M215" s="148"/>
      <c r="N215" s="149"/>
      <c r="O215" s="149"/>
      <c r="P215" s="149"/>
      <c r="Q215" s="149"/>
      <c r="R215" s="149"/>
      <c r="S215" s="149"/>
      <c r="T215" s="150"/>
      <c r="AT215" s="151" t="s">
        <v>94</v>
      </c>
      <c r="AU215" s="151" t="s">
        <v>43</v>
      </c>
      <c r="AV215" s="8" t="s">
        <v>45</v>
      </c>
      <c r="AW215" s="8" t="s">
        <v>20</v>
      </c>
      <c r="AX215" s="8" t="s">
        <v>39</v>
      </c>
      <c r="AY215" s="151" t="s">
        <v>85</v>
      </c>
    </row>
    <row r="216" spans="2:65" s="1" customFormat="1" ht="22.5" customHeight="1">
      <c r="B216" s="120"/>
      <c r="C216" s="121" t="s">
        <v>294</v>
      </c>
      <c r="D216" s="121" t="s">
        <v>88</v>
      </c>
      <c r="E216" s="122" t="s">
        <v>295</v>
      </c>
      <c r="F216" s="123" t="s">
        <v>296</v>
      </c>
      <c r="G216" s="124" t="s">
        <v>91</v>
      </c>
      <c r="H216" s="125">
        <v>1.3</v>
      </c>
      <c r="I216" s="126"/>
      <c r="J216" s="127">
        <f>ROUND(I216*H216,2)</f>
        <v>0</v>
      </c>
      <c r="K216" s="123" t="s">
        <v>92</v>
      </c>
      <c r="L216" s="24"/>
      <c r="M216" s="128" t="s">
        <v>1</v>
      </c>
      <c r="N216" s="129" t="s">
        <v>27</v>
      </c>
      <c r="O216" s="25"/>
      <c r="P216" s="130">
        <f>O216*H216</f>
        <v>0</v>
      </c>
      <c r="Q216" s="130">
        <v>0</v>
      </c>
      <c r="R216" s="130">
        <f>Q216*H216</f>
        <v>0</v>
      </c>
      <c r="S216" s="130">
        <v>0</v>
      </c>
      <c r="T216" s="131">
        <f>S216*H216</f>
        <v>0</v>
      </c>
      <c r="AR216" s="13" t="s">
        <v>45</v>
      </c>
      <c r="AT216" s="13" t="s">
        <v>88</v>
      </c>
      <c r="AU216" s="13" t="s">
        <v>43</v>
      </c>
      <c r="AY216" s="13" t="s">
        <v>85</v>
      </c>
      <c r="BE216" s="132">
        <f>IF(N216="základní",J216,0)</f>
        <v>0</v>
      </c>
      <c r="BF216" s="132">
        <f>IF(N216="snížená",J216,0)</f>
        <v>0</v>
      </c>
      <c r="BG216" s="132">
        <f>IF(N216="zákl. přenesená",J216,0)</f>
        <v>0</v>
      </c>
      <c r="BH216" s="132">
        <f>IF(N216="sníž. přenesená",J216,0)</f>
        <v>0</v>
      </c>
      <c r="BI216" s="132">
        <f>IF(N216="nulová",J216,0)</f>
        <v>0</v>
      </c>
      <c r="BJ216" s="13" t="s">
        <v>39</v>
      </c>
      <c r="BK216" s="132">
        <f>ROUND(I216*H216,2)</f>
        <v>0</v>
      </c>
      <c r="BL216" s="13" t="s">
        <v>45</v>
      </c>
      <c r="BM216" s="13" t="s">
        <v>297</v>
      </c>
    </row>
    <row r="217" spans="2:65" s="1" customFormat="1" ht="22.5" customHeight="1">
      <c r="B217" s="120"/>
      <c r="C217" s="121" t="s">
        <v>298</v>
      </c>
      <c r="D217" s="121" t="s">
        <v>88</v>
      </c>
      <c r="E217" s="122" t="s">
        <v>299</v>
      </c>
      <c r="F217" s="123" t="s">
        <v>300</v>
      </c>
      <c r="G217" s="124" t="s">
        <v>121</v>
      </c>
      <c r="H217" s="125">
        <v>11</v>
      </c>
      <c r="I217" s="126"/>
      <c r="J217" s="127">
        <f>ROUND(I217*H217,2)</f>
        <v>0</v>
      </c>
      <c r="K217" s="123" t="s">
        <v>92</v>
      </c>
      <c r="L217" s="24"/>
      <c r="M217" s="128" t="s">
        <v>1</v>
      </c>
      <c r="N217" s="129" t="s">
        <v>27</v>
      </c>
      <c r="O217" s="25"/>
      <c r="P217" s="130">
        <f>O217*H217</f>
        <v>0</v>
      </c>
      <c r="Q217" s="130">
        <v>0</v>
      </c>
      <c r="R217" s="130">
        <f>Q217*H217</f>
        <v>0</v>
      </c>
      <c r="S217" s="130">
        <v>0</v>
      </c>
      <c r="T217" s="131">
        <f>S217*H217</f>
        <v>0</v>
      </c>
      <c r="AR217" s="13" t="s">
        <v>45</v>
      </c>
      <c r="AT217" s="13" t="s">
        <v>88</v>
      </c>
      <c r="AU217" s="13" t="s">
        <v>43</v>
      </c>
      <c r="AY217" s="13" t="s">
        <v>85</v>
      </c>
      <c r="BE217" s="132">
        <f>IF(N217="základní",J217,0)</f>
        <v>0</v>
      </c>
      <c r="BF217" s="132">
        <f>IF(N217="snížená",J217,0)</f>
        <v>0</v>
      </c>
      <c r="BG217" s="132">
        <f>IF(N217="zákl. přenesená",J217,0)</f>
        <v>0</v>
      </c>
      <c r="BH217" s="132">
        <f>IF(N217="sníž. přenesená",J217,0)</f>
        <v>0</v>
      </c>
      <c r="BI217" s="132">
        <f>IF(N217="nulová",J217,0)</f>
        <v>0</v>
      </c>
      <c r="BJ217" s="13" t="s">
        <v>39</v>
      </c>
      <c r="BK217" s="132">
        <f>ROUND(I217*H217,2)</f>
        <v>0</v>
      </c>
      <c r="BL217" s="13" t="s">
        <v>45</v>
      </c>
      <c r="BM217" s="13" t="s">
        <v>301</v>
      </c>
    </row>
    <row r="218" spans="2:51" s="9" customFormat="1" ht="13.5">
      <c r="B218" s="165"/>
      <c r="D218" s="134" t="s">
        <v>94</v>
      </c>
      <c r="E218" s="166" t="s">
        <v>1</v>
      </c>
      <c r="F218" s="167" t="s">
        <v>302</v>
      </c>
      <c r="H218" s="168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8" t="s">
        <v>94</v>
      </c>
      <c r="AU218" s="168" t="s">
        <v>43</v>
      </c>
      <c r="AV218" s="9" t="s">
        <v>39</v>
      </c>
      <c r="AW218" s="9" t="s">
        <v>20</v>
      </c>
      <c r="AX218" s="9" t="s">
        <v>38</v>
      </c>
      <c r="AY218" s="168" t="s">
        <v>85</v>
      </c>
    </row>
    <row r="219" spans="2:51" s="7" customFormat="1" ht="13.5">
      <c r="B219" s="133"/>
      <c r="D219" s="134" t="s">
        <v>94</v>
      </c>
      <c r="E219" s="135" t="s">
        <v>1</v>
      </c>
      <c r="F219" s="136" t="s">
        <v>303</v>
      </c>
      <c r="H219" s="137">
        <v>11</v>
      </c>
      <c r="I219" s="138"/>
      <c r="L219" s="133"/>
      <c r="M219" s="139"/>
      <c r="N219" s="140"/>
      <c r="O219" s="140"/>
      <c r="P219" s="140"/>
      <c r="Q219" s="140"/>
      <c r="R219" s="140"/>
      <c r="S219" s="140"/>
      <c r="T219" s="141"/>
      <c r="AT219" s="135" t="s">
        <v>94</v>
      </c>
      <c r="AU219" s="135" t="s">
        <v>43</v>
      </c>
      <c r="AV219" s="7" t="s">
        <v>43</v>
      </c>
      <c r="AW219" s="7" t="s">
        <v>20</v>
      </c>
      <c r="AX219" s="7" t="s">
        <v>38</v>
      </c>
      <c r="AY219" s="135" t="s">
        <v>85</v>
      </c>
    </row>
    <row r="220" spans="2:51" s="8" customFormat="1" ht="13.5">
      <c r="B220" s="142"/>
      <c r="D220" s="143" t="s">
        <v>94</v>
      </c>
      <c r="E220" s="144" t="s">
        <v>1</v>
      </c>
      <c r="F220" s="145" t="s">
        <v>96</v>
      </c>
      <c r="H220" s="146">
        <v>11</v>
      </c>
      <c r="I220" s="147"/>
      <c r="L220" s="142"/>
      <c r="M220" s="148"/>
      <c r="N220" s="149"/>
      <c r="O220" s="149"/>
      <c r="P220" s="149"/>
      <c r="Q220" s="149"/>
      <c r="R220" s="149"/>
      <c r="S220" s="149"/>
      <c r="T220" s="150"/>
      <c r="AT220" s="151" t="s">
        <v>94</v>
      </c>
      <c r="AU220" s="151" t="s">
        <v>43</v>
      </c>
      <c r="AV220" s="8" t="s">
        <v>45</v>
      </c>
      <c r="AW220" s="8" t="s">
        <v>20</v>
      </c>
      <c r="AX220" s="8" t="s">
        <v>39</v>
      </c>
      <c r="AY220" s="151" t="s">
        <v>85</v>
      </c>
    </row>
    <row r="221" spans="2:65" s="1" customFormat="1" ht="22.5" customHeight="1">
      <c r="B221" s="120"/>
      <c r="C221" s="121" t="s">
        <v>304</v>
      </c>
      <c r="D221" s="121" t="s">
        <v>88</v>
      </c>
      <c r="E221" s="122" t="s">
        <v>305</v>
      </c>
      <c r="F221" s="123" t="s">
        <v>306</v>
      </c>
      <c r="G221" s="124" t="s">
        <v>121</v>
      </c>
      <c r="H221" s="125">
        <v>11</v>
      </c>
      <c r="I221" s="126"/>
      <c r="J221" s="127">
        <f>ROUND(I221*H221,2)</f>
        <v>0</v>
      </c>
      <c r="K221" s="123" t="s">
        <v>92</v>
      </c>
      <c r="L221" s="24"/>
      <c r="M221" s="128" t="s">
        <v>1</v>
      </c>
      <c r="N221" s="129" t="s">
        <v>27</v>
      </c>
      <c r="O221" s="25"/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" t="s">
        <v>45</v>
      </c>
      <c r="AT221" s="13" t="s">
        <v>88</v>
      </c>
      <c r="AU221" s="13" t="s">
        <v>43</v>
      </c>
      <c r="AY221" s="13" t="s">
        <v>85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13" t="s">
        <v>39</v>
      </c>
      <c r="BK221" s="132">
        <f>ROUND(I221*H221,2)</f>
        <v>0</v>
      </c>
      <c r="BL221" s="13" t="s">
        <v>45</v>
      </c>
      <c r="BM221" s="13" t="s">
        <v>307</v>
      </c>
    </row>
    <row r="222" spans="2:51" s="9" customFormat="1" ht="13.5">
      <c r="B222" s="165"/>
      <c r="D222" s="134" t="s">
        <v>94</v>
      </c>
      <c r="E222" s="166" t="s">
        <v>1</v>
      </c>
      <c r="F222" s="167" t="s">
        <v>287</v>
      </c>
      <c r="H222" s="168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8" t="s">
        <v>94</v>
      </c>
      <c r="AU222" s="168" t="s">
        <v>43</v>
      </c>
      <c r="AV222" s="9" t="s">
        <v>39</v>
      </c>
      <c r="AW222" s="9" t="s">
        <v>20</v>
      </c>
      <c r="AX222" s="9" t="s">
        <v>38</v>
      </c>
      <c r="AY222" s="168" t="s">
        <v>85</v>
      </c>
    </row>
    <row r="223" spans="2:51" s="9" customFormat="1" ht="13.5">
      <c r="B223" s="165"/>
      <c r="D223" s="134" t="s">
        <v>94</v>
      </c>
      <c r="E223" s="166" t="s">
        <v>1</v>
      </c>
      <c r="F223" s="167" t="s">
        <v>308</v>
      </c>
      <c r="H223" s="168" t="s">
        <v>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8" t="s">
        <v>94</v>
      </c>
      <c r="AU223" s="168" t="s">
        <v>43</v>
      </c>
      <c r="AV223" s="9" t="s">
        <v>39</v>
      </c>
      <c r="AW223" s="9" t="s">
        <v>20</v>
      </c>
      <c r="AX223" s="9" t="s">
        <v>38</v>
      </c>
      <c r="AY223" s="168" t="s">
        <v>85</v>
      </c>
    </row>
    <row r="224" spans="2:51" s="7" customFormat="1" ht="13.5">
      <c r="B224" s="133"/>
      <c r="D224" s="134" t="s">
        <v>94</v>
      </c>
      <c r="E224" s="135" t="s">
        <v>1</v>
      </c>
      <c r="F224" s="136" t="s">
        <v>303</v>
      </c>
      <c r="H224" s="137">
        <v>11</v>
      </c>
      <c r="I224" s="138"/>
      <c r="L224" s="133"/>
      <c r="M224" s="139"/>
      <c r="N224" s="140"/>
      <c r="O224" s="140"/>
      <c r="P224" s="140"/>
      <c r="Q224" s="140"/>
      <c r="R224" s="140"/>
      <c r="S224" s="140"/>
      <c r="T224" s="141"/>
      <c r="AT224" s="135" t="s">
        <v>94</v>
      </c>
      <c r="AU224" s="135" t="s">
        <v>43</v>
      </c>
      <c r="AV224" s="7" t="s">
        <v>43</v>
      </c>
      <c r="AW224" s="7" t="s">
        <v>20</v>
      </c>
      <c r="AX224" s="7" t="s">
        <v>38</v>
      </c>
      <c r="AY224" s="135" t="s">
        <v>85</v>
      </c>
    </row>
    <row r="225" spans="2:51" s="8" customFormat="1" ht="13.5">
      <c r="B225" s="142"/>
      <c r="D225" s="143" t="s">
        <v>94</v>
      </c>
      <c r="E225" s="144" t="s">
        <v>1</v>
      </c>
      <c r="F225" s="145" t="s">
        <v>96</v>
      </c>
      <c r="H225" s="146">
        <v>11</v>
      </c>
      <c r="I225" s="147"/>
      <c r="L225" s="142"/>
      <c r="M225" s="148"/>
      <c r="N225" s="149"/>
      <c r="O225" s="149"/>
      <c r="P225" s="149"/>
      <c r="Q225" s="149"/>
      <c r="R225" s="149"/>
      <c r="S225" s="149"/>
      <c r="T225" s="150"/>
      <c r="AT225" s="151" t="s">
        <v>94</v>
      </c>
      <c r="AU225" s="151" t="s">
        <v>43</v>
      </c>
      <c r="AV225" s="8" t="s">
        <v>45</v>
      </c>
      <c r="AW225" s="8" t="s">
        <v>20</v>
      </c>
      <c r="AX225" s="8" t="s">
        <v>39</v>
      </c>
      <c r="AY225" s="151" t="s">
        <v>85</v>
      </c>
    </row>
    <row r="226" spans="2:65" s="1" customFormat="1" ht="31.5" customHeight="1">
      <c r="B226" s="120"/>
      <c r="C226" s="121" t="s">
        <v>309</v>
      </c>
      <c r="D226" s="121" t="s">
        <v>88</v>
      </c>
      <c r="E226" s="122" t="s">
        <v>310</v>
      </c>
      <c r="F226" s="123" t="s">
        <v>311</v>
      </c>
      <c r="G226" s="124" t="s">
        <v>121</v>
      </c>
      <c r="H226" s="125">
        <v>316</v>
      </c>
      <c r="I226" s="126"/>
      <c r="J226" s="127">
        <f>ROUND(I226*H226,2)</f>
        <v>0</v>
      </c>
      <c r="K226" s="123" t="s">
        <v>92</v>
      </c>
      <c r="L226" s="24"/>
      <c r="M226" s="128" t="s">
        <v>1</v>
      </c>
      <c r="N226" s="129" t="s">
        <v>27</v>
      </c>
      <c r="O226" s="25"/>
      <c r="P226" s="130">
        <f>O226*H226</f>
        <v>0</v>
      </c>
      <c r="Q226" s="130">
        <v>0</v>
      </c>
      <c r="R226" s="130">
        <f>Q226*H226</f>
        <v>0</v>
      </c>
      <c r="S226" s="130">
        <v>0</v>
      </c>
      <c r="T226" s="131">
        <f>S226*H226</f>
        <v>0</v>
      </c>
      <c r="AR226" s="13" t="s">
        <v>45</v>
      </c>
      <c r="AT226" s="13" t="s">
        <v>88</v>
      </c>
      <c r="AU226" s="13" t="s">
        <v>43</v>
      </c>
      <c r="AY226" s="13" t="s">
        <v>85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13" t="s">
        <v>39</v>
      </c>
      <c r="BK226" s="132">
        <f>ROUND(I226*H226,2)</f>
        <v>0</v>
      </c>
      <c r="BL226" s="13" t="s">
        <v>45</v>
      </c>
      <c r="BM226" s="13" t="s">
        <v>312</v>
      </c>
    </row>
    <row r="227" spans="2:51" s="9" customFormat="1" ht="13.5">
      <c r="B227" s="165"/>
      <c r="D227" s="134" t="s">
        <v>94</v>
      </c>
      <c r="E227" s="166" t="s">
        <v>1</v>
      </c>
      <c r="F227" s="167" t="s">
        <v>287</v>
      </c>
      <c r="H227" s="168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8" t="s">
        <v>94</v>
      </c>
      <c r="AU227" s="168" t="s">
        <v>43</v>
      </c>
      <c r="AV227" s="9" t="s">
        <v>39</v>
      </c>
      <c r="AW227" s="9" t="s">
        <v>20</v>
      </c>
      <c r="AX227" s="9" t="s">
        <v>38</v>
      </c>
      <c r="AY227" s="168" t="s">
        <v>85</v>
      </c>
    </row>
    <row r="228" spans="2:51" s="9" customFormat="1" ht="13.5">
      <c r="B228" s="165"/>
      <c r="D228" s="134" t="s">
        <v>94</v>
      </c>
      <c r="E228" s="166" t="s">
        <v>1</v>
      </c>
      <c r="F228" s="167" t="s">
        <v>308</v>
      </c>
      <c r="H228" s="168" t="s">
        <v>1</v>
      </c>
      <c r="I228" s="169"/>
      <c r="L228" s="165"/>
      <c r="M228" s="170"/>
      <c r="N228" s="171"/>
      <c r="O228" s="171"/>
      <c r="P228" s="171"/>
      <c r="Q228" s="171"/>
      <c r="R228" s="171"/>
      <c r="S228" s="171"/>
      <c r="T228" s="172"/>
      <c r="AT228" s="168" t="s">
        <v>94</v>
      </c>
      <c r="AU228" s="168" t="s">
        <v>43</v>
      </c>
      <c r="AV228" s="9" t="s">
        <v>39</v>
      </c>
      <c r="AW228" s="9" t="s">
        <v>20</v>
      </c>
      <c r="AX228" s="9" t="s">
        <v>38</v>
      </c>
      <c r="AY228" s="168" t="s">
        <v>85</v>
      </c>
    </row>
    <row r="229" spans="2:51" s="7" customFormat="1" ht="13.5">
      <c r="B229" s="133"/>
      <c r="D229" s="134" t="s">
        <v>94</v>
      </c>
      <c r="E229" s="135" t="s">
        <v>1</v>
      </c>
      <c r="F229" s="136" t="s">
        <v>303</v>
      </c>
      <c r="H229" s="137">
        <v>11</v>
      </c>
      <c r="I229" s="138"/>
      <c r="L229" s="133"/>
      <c r="M229" s="139"/>
      <c r="N229" s="140"/>
      <c r="O229" s="140"/>
      <c r="P229" s="140"/>
      <c r="Q229" s="140"/>
      <c r="R229" s="140"/>
      <c r="S229" s="140"/>
      <c r="T229" s="141"/>
      <c r="AT229" s="135" t="s">
        <v>94</v>
      </c>
      <c r="AU229" s="135" t="s">
        <v>43</v>
      </c>
      <c r="AV229" s="7" t="s">
        <v>43</v>
      </c>
      <c r="AW229" s="7" t="s">
        <v>20</v>
      </c>
      <c r="AX229" s="7" t="s">
        <v>38</v>
      </c>
      <c r="AY229" s="135" t="s">
        <v>85</v>
      </c>
    </row>
    <row r="230" spans="2:51" s="9" customFormat="1" ht="13.5">
      <c r="B230" s="165"/>
      <c r="D230" s="134" t="s">
        <v>94</v>
      </c>
      <c r="E230" s="166" t="s">
        <v>1</v>
      </c>
      <c r="F230" s="167" t="s">
        <v>313</v>
      </c>
      <c r="H230" s="168" t="s">
        <v>1</v>
      </c>
      <c r="I230" s="169"/>
      <c r="L230" s="165"/>
      <c r="M230" s="170"/>
      <c r="N230" s="171"/>
      <c r="O230" s="171"/>
      <c r="P230" s="171"/>
      <c r="Q230" s="171"/>
      <c r="R230" s="171"/>
      <c r="S230" s="171"/>
      <c r="T230" s="172"/>
      <c r="AT230" s="168" t="s">
        <v>94</v>
      </c>
      <c r="AU230" s="168" t="s">
        <v>43</v>
      </c>
      <c r="AV230" s="9" t="s">
        <v>39</v>
      </c>
      <c r="AW230" s="9" t="s">
        <v>20</v>
      </c>
      <c r="AX230" s="9" t="s">
        <v>38</v>
      </c>
      <c r="AY230" s="168" t="s">
        <v>85</v>
      </c>
    </row>
    <row r="231" spans="2:51" s="7" customFormat="1" ht="13.5">
      <c r="B231" s="133"/>
      <c r="D231" s="134" t="s">
        <v>94</v>
      </c>
      <c r="E231" s="135" t="s">
        <v>1</v>
      </c>
      <c r="F231" s="136" t="s">
        <v>293</v>
      </c>
      <c r="H231" s="137">
        <v>305</v>
      </c>
      <c r="I231" s="138"/>
      <c r="L231" s="133"/>
      <c r="M231" s="139"/>
      <c r="N231" s="140"/>
      <c r="O231" s="140"/>
      <c r="P231" s="140"/>
      <c r="Q231" s="140"/>
      <c r="R231" s="140"/>
      <c r="S231" s="140"/>
      <c r="T231" s="141"/>
      <c r="AT231" s="135" t="s">
        <v>94</v>
      </c>
      <c r="AU231" s="135" t="s">
        <v>43</v>
      </c>
      <c r="AV231" s="7" t="s">
        <v>43</v>
      </c>
      <c r="AW231" s="7" t="s">
        <v>20</v>
      </c>
      <c r="AX231" s="7" t="s">
        <v>38</v>
      </c>
      <c r="AY231" s="135" t="s">
        <v>85</v>
      </c>
    </row>
    <row r="232" spans="2:51" s="8" customFormat="1" ht="13.5">
      <c r="B232" s="142"/>
      <c r="D232" s="143" t="s">
        <v>94</v>
      </c>
      <c r="E232" s="144" t="s">
        <v>1</v>
      </c>
      <c r="F232" s="145" t="s">
        <v>96</v>
      </c>
      <c r="H232" s="146">
        <v>316</v>
      </c>
      <c r="I232" s="147"/>
      <c r="L232" s="142"/>
      <c r="M232" s="148"/>
      <c r="N232" s="149"/>
      <c r="O232" s="149"/>
      <c r="P232" s="149"/>
      <c r="Q232" s="149"/>
      <c r="R232" s="149"/>
      <c r="S232" s="149"/>
      <c r="T232" s="150"/>
      <c r="AT232" s="151" t="s">
        <v>94</v>
      </c>
      <c r="AU232" s="151" t="s">
        <v>43</v>
      </c>
      <c r="AV232" s="8" t="s">
        <v>45</v>
      </c>
      <c r="AW232" s="8" t="s">
        <v>20</v>
      </c>
      <c r="AX232" s="8" t="s">
        <v>39</v>
      </c>
      <c r="AY232" s="151" t="s">
        <v>85</v>
      </c>
    </row>
    <row r="233" spans="2:65" s="1" customFormat="1" ht="31.5" customHeight="1">
      <c r="B233" s="120"/>
      <c r="C233" s="121" t="s">
        <v>314</v>
      </c>
      <c r="D233" s="121" t="s">
        <v>88</v>
      </c>
      <c r="E233" s="122" t="s">
        <v>315</v>
      </c>
      <c r="F233" s="123" t="s">
        <v>316</v>
      </c>
      <c r="G233" s="124" t="s">
        <v>121</v>
      </c>
      <c r="H233" s="125">
        <v>11</v>
      </c>
      <c r="I233" s="126"/>
      <c r="J233" s="127">
        <f>ROUND(I233*H233,2)</f>
        <v>0</v>
      </c>
      <c r="K233" s="123" t="s">
        <v>92</v>
      </c>
      <c r="L233" s="24"/>
      <c r="M233" s="128" t="s">
        <v>1</v>
      </c>
      <c r="N233" s="129" t="s">
        <v>27</v>
      </c>
      <c r="O233" s="25"/>
      <c r="P233" s="130">
        <f>O233*H233</f>
        <v>0</v>
      </c>
      <c r="Q233" s="130">
        <v>0</v>
      </c>
      <c r="R233" s="130">
        <f>Q233*H233</f>
        <v>0</v>
      </c>
      <c r="S233" s="130">
        <v>0</v>
      </c>
      <c r="T233" s="131">
        <f>S233*H233</f>
        <v>0</v>
      </c>
      <c r="AR233" s="13" t="s">
        <v>45</v>
      </c>
      <c r="AT233" s="13" t="s">
        <v>88</v>
      </c>
      <c r="AU233" s="13" t="s">
        <v>43</v>
      </c>
      <c r="AY233" s="13" t="s">
        <v>85</v>
      </c>
      <c r="BE233" s="132">
        <f>IF(N233="základní",J233,0)</f>
        <v>0</v>
      </c>
      <c r="BF233" s="132">
        <f>IF(N233="snížená",J233,0)</f>
        <v>0</v>
      </c>
      <c r="BG233" s="132">
        <f>IF(N233="zákl. přenesená",J233,0)</f>
        <v>0</v>
      </c>
      <c r="BH233" s="132">
        <f>IF(N233="sníž. přenesená",J233,0)</f>
        <v>0</v>
      </c>
      <c r="BI233" s="132">
        <f>IF(N233="nulová",J233,0)</f>
        <v>0</v>
      </c>
      <c r="BJ233" s="13" t="s">
        <v>39</v>
      </c>
      <c r="BK233" s="132">
        <f>ROUND(I233*H233,2)</f>
        <v>0</v>
      </c>
      <c r="BL233" s="13" t="s">
        <v>45</v>
      </c>
      <c r="BM233" s="13" t="s">
        <v>317</v>
      </c>
    </row>
    <row r="234" spans="2:51" s="9" customFormat="1" ht="13.5">
      <c r="B234" s="165"/>
      <c r="D234" s="134" t="s">
        <v>94</v>
      </c>
      <c r="E234" s="166" t="s">
        <v>1</v>
      </c>
      <c r="F234" s="167" t="s">
        <v>287</v>
      </c>
      <c r="H234" s="168" t="s">
        <v>1</v>
      </c>
      <c r="I234" s="169"/>
      <c r="L234" s="165"/>
      <c r="M234" s="170"/>
      <c r="N234" s="171"/>
      <c r="O234" s="171"/>
      <c r="P234" s="171"/>
      <c r="Q234" s="171"/>
      <c r="R234" s="171"/>
      <c r="S234" s="171"/>
      <c r="T234" s="172"/>
      <c r="AT234" s="168" t="s">
        <v>94</v>
      </c>
      <c r="AU234" s="168" t="s">
        <v>43</v>
      </c>
      <c r="AV234" s="9" t="s">
        <v>39</v>
      </c>
      <c r="AW234" s="9" t="s">
        <v>20</v>
      </c>
      <c r="AX234" s="9" t="s">
        <v>38</v>
      </c>
      <c r="AY234" s="168" t="s">
        <v>85</v>
      </c>
    </row>
    <row r="235" spans="2:51" s="9" customFormat="1" ht="13.5">
      <c r="B235" s="165"/>
      <c r="D235" s="134" t="s">
        <v>94</v>
      </c>
      <c r="E235" s="166" t="s">
        <v>1</v>
      </c>
      <c r="F235" s="167" t="s">
        <v>308</v>
      </c>
      <c r="H235" s="168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8" t="s">
        <v>94</v>
      </c>
      <c r="AU235" s="168" t="s">
        <v>43</v>
      </c>
      <c r="AV235" s="9" t="s">
        <v>39</v>
      </c>
      <c r="AW235" s="9" t="s">
        <v>20</v>
      </c>
      <c r="AX235" s="9" t="s">
        <v>38</v>
      </c>
      <c r="AY235" s="168" t="s">
        <v>85</v>
      </c>
    </row>
    <row r="236" spans="2:51" s="7" customFormat="1" ht="13.5">
      <c r="B236" s="133"/>
      <c r="D236" s="134" t="s">
        <v>94</v>
      </c>
      <c r="E236" s="135" t="s">
        <v>1</v>
      </c>
      <c r="F236" s="136" t="s">
        <v>303</v>
      </c>
      <c r="H236" s="137">
        <v>11</v>
      </c>
      <c r="I236" s="138"/>
      <c r="L236" s="133"/>
      <c r="M236" s="139"/>
      <c r="N236" s="140"/>
      <c r="O236" s="140"/>
      <c r="P236" s="140"/>
      <c r="Q236" s="140"/>
      <c r="R236" s="140"/>
      <c r="S236" s="140"/>
      <c r="T236" s="141"/>
      <c r="AT236" s="135" t="s">
        <v>94</v>
      </c>
      <c r="AU236" s="135" t="s">
        <v>43</v>
      </c>
      <c r="AV236" s="7" t="s">
        <v>43</v>
      </c>
      <c r="AW236" s="7" t="s">
        <v>20</v>
      </c>
      <c r="AX236" s="7" t="s">
        <v>38</v>
      </c>
      <c r="AY236" s="135" t="s">
        <v>85</v>
      </c>
    </row>
    <row r="237" spans="2:51" s="8" customFormat="1" ht="13.5">
      <c r="B237" s="142"/>
      <c r="D237" s="143" t="s">
        <v>94</v>
      </c>
      <c r="E237" s="144" t="s">
        <v>1</v>
      </c>
      <c r="F237" s="145" t="s">
        <v>96</v>
      </c>
      <c r="H237" s="146">
        <v>11</v>
      </c>
      <c r="I237" s="147"/>
      <c r="L237" s="142"/>
      <c r="M237" s="148"/>
      <c r="N237" s="149"/>
      <c r="O237" s="149"/>
      <c r="P237" s="149"/>
      <c r="Q237" s="149"/>
      <c r="R237" s="149"/>
      <c r="S237" s="149"/>
      <c r="T237" s="150"/>
      <c r="AT237" s="151" t="s">
        <v>94</v>
      </c>
      <c r="AU237" s="151" t="s">
        <v>43</v>
      </c>
      <c r="AV237" s="8" t="s">
        <v>45</v>
      </c>
      <c r="AW237" s="8" t="s">
        <v>20</v>
      </c>
      <c r="AX237" s="8" t="s">
        <v>39</v>
      </c>
      <c r="AY237" s="151" t="s">
        <v>85</v>
      </c>
    </row>
    <row r="238" spans="2:65" s="1" customFormat="1" ht="44.25" customHeight="1">
      <c r="B238" s="120"/>
      <c r="C238" s="121" t="s">
        <v>318</v>
      </c>
      <c r="D238" s="121" t="s">
        <v>88</v>
      </c>
      <c r="E238" s="122" t="s">
        <v>319</v>
      </c>
      <c r="F238" s="123" t="s">
        <v>320</v>
      </c>
      <c r="G238" s="124" t="s">
        <v>121</v>
      </c>
      <c r="H238" s="125">
        <v>70</v>
      </c>
      <c r="I238" s="126"/>
      <c r="J238" s="127">
        <f>ROUND(I238*H238,2)</f>
        <v>0</v>
      </c>
      <c r="K238" s="123" t="s">
        <v>92</v>
      </c>
      <c r="L238" s="24"/>
      <c r="M238" s="128" t="s">
        <v>1</v>
      </c>
      <c r="N238" s="129" t="s">
        <v>27</v>
      </c>
      <c r="O238" s="25"/>
      <c r="P238" s="130">
        <f>O238*H238</f>
        <v>0</v>
      </c>
      <c r="Q238" s="130">
        <v>0.08003</v>
      </c>
      <c r="R238" s="130">
        <f>Q238*H238</f>
        <v>5.6021</v>
      </c>
      <c r="S238" s="130">
        <v>0</v>
      </c>
      <c r="T238" s="131">
        <f>S238*H238</f>
        <v>0</v>
      </c>
      <c r="AR238" s="13" t="s">
        <v>45</v>
      </c>
      <c r="AT238" s="13" t="s">
        <v>88</v>
      </c>
      <c r="AU238" s="13" t="s">
        <v>43</v>
      </c>
      <c r="AY238" s="13" t="s">
        <v>85</v>
      </c>
      <c r="BE238" s="132">
        <f>IF(N238="základní",J238,0)</f>
        <v>0</v>
      </c>
      <c r="BF238" s="132">
        <f>IF(N238="snížená",J238,0)</f>
        <v>0</v>
      </c>
      <c r="BG238" s="132">
        <f>IF(N238="zákl. přenesená",J238,0)</f>
        <v>0</v>
      </c>
      <c r="BH238" s="132">
        <f>IF(N238="sníž. přenesená",J238,0)</f>
        <v>0</v>
      </c>
      <c r="BI238" s="132">
        <f>IF(N238="nulová",J238,0)</f>
        <v>0</v>
      </c>
      <c r="BJ238" s="13" t="s">
        <v>39</v>
      </c>
      <c r="BK238" s="132">
        <f>ROUND(I238*H238,2)</f>
        <v>0</v>
      </c>
      <c r="BL238" s="13" t="s">
        <v>45</v>
      </c>
      <c r="BM238" s="13" t="s">
        <v>321</v>
      </c>
    </row>
    <row r="239" spans="2:51" s="9" customFormat="1" ht="13.5">
      <c r="B239" s="165"/>
      <c r="D239" s="134" t="s">
        <v>94</v>
      </c>
      <c r="E239" s="166" t="s">
        <v>1</v>
      </c>
      <c r="F239" s="167" t="s">
        <v>287</v>
      </c>
      <c r="H239" s="168" t="s">
        <v>1</v>
      </c>
      <c r="I239" s="169"/>
      <c r="L239" s="165"/>
      <c r="M239" s="170"/>
      <c r="N239" s="171"/>
      <c r="O239" s="171"/>
      <c r="P239" s="171"/>
      <c r="Q239" s="171"/>
      <c r="R239" s="171"/>
      <c r="S239" s="171"/>
      <c r="T239" s="172"/>
      <c r="AT239" s="168" t="s">
        <v>94</v>
      </c>
      <c r="AU239" s="168" t="s">
        <v>43</v>
      </c>
      <c r="AV239" s="9" t="s">
        <v>39</v>
      </c>
      <c r="AW239" s="9" t="s">
        <v>20</v>
      </c>
      <c r="AX239" s="9" t="s">
        <v>38</v>
      </c>
      <c r="AY239" s="168" t="s">
        <v>85</v>
      </c>
    </row>
    <row r="240" spans="2:51" s="9" customFormat="1" ht="13.5">
      <c r="B240" s="165"/>
      <c r="D240" s="134" t="s">
        <v>94</v>
      </c>
      <c r="E240" s="166" t="s">
        <v>1</v>
      </c>
      <c r="F240" s="167" t="s">
        <v>322</v>
      </c>
      <c r="H240" s="168" t="s">
        <v>1</v>
      </c>
      <c r="I240" s="169"/>
      <c r="L240" s="165"/>
      <c r="M240" s="170"/>
      <c r="N240" s="171"/>
      <c r="O240" s="171"/>
      <c r="P240" s="171"/>
      <c r="Q240" s="171"/>
      <c r="R240" s="171"/>
      <c r="S240" s="171"/>
      <c r="T240" s="172"/>
      <c r="AT240" s="168" t="s">
        <v>94</v>
      </c>
      <c r="AU240" s="168" t="s">
        <v>43</v>
      </c>
      <c r="AV240" s="9" t="s">
        <v>39</v>
      </c>
      <c r="AW240" s="9" t="s">
        <v>20</v>
      </c>
      <c r="AX240" s="9" t="s">
        <v>38</v>
      </c>
      <c r="AY240" s="168" t="s">
        <v>85</v>
      </c>
    </row>
    <row r="241" spans="2:51" s="7" customFormat="1" ht="13.5">
      <c r="B241" s="133"/>
      <c r="D241" s="134" t="s">
        <v>94</v>
      </c>
      <c r="E241" s="135" t="s">
        <v>1</v>
      </c>
      <c r="F241" s="136" t="s">
        <v>282</v>
      </c>
      <c r="H241" s="137">
        <v>70</v>
      </c>
      <c r="I241" s="138"/>
      <c r="L241" s="133"/>
      <c r="M241" s="139"/>
      <c r="N241" s="140"/>
      <c r="O241" s="140"/>
      <c r="P241" s="140"/>
      <c r="Q241" s="140"/>
      <c r="R241" s="140"/>
      <c r="S241" s="140"/>
      <c r="T241" s="141"/>
      <c r="AT241" s="135" t="s">
        <v>94</v>
      </c>
      <c r="AU241" s="135" t="s">
        <v>43</v>
      </c>
      <c r="AV241" s="7" t="s">
        <v>43</v>
      </c>
      <c r="AW241" s="7" t="s">
        <v>20</v>
      </c>
      <c r="AX241" s="7" t="s">
        <v>38</v>
      </c>
      <c r="AY241" s="135" t="s">
        <v>85</v>
      </c>
    </row>
    <row r="242" spans="2:51" s="8" customFormat="1" ht="13.5">
      <c r="B242" s="142"/>
      <c r="D242" s="143" t="s">
        <v>94</v>
      </c>
      <c r="E242" s="144" t="s">
        <v>1</v>
      </c>
      <c r="F242" s="145" t="s">
        <v>96</v>
      </c>
      <c r="H242" s="146">
        <v>70</v>
      </c>
      <c r="I242" s="147"/>
      <c r="L242" s="142"/>
      <c r="M242" s="148"/>
      <c r="N242" s="149"/>
      <c r="O242" s="149"/>
      <c r="P242" s="149"/>
      <c r="Q242" s="149"/>
      <c r="R242" s="149"/>
      <c r="S242" s="149"/>
      <c r="T242" s="150"/>
      <c r="AT242" s="151" t="s">
        <v>94</v>
      </c>
      <c r="AU242" s="151" t="s">
        <v>43</v>
      </c>
      <c r="AV242" s="8" t="s">
        <v>45</v>
      </c>
      <c r="AW242" s="8" t="s">
        <v>20</v>
      </c>
      <c r="AX242" s="8" t="s">
        <v>39</v>
      </c>
      <c r="AY242" s="151" t="s">
        <v>85</v>
      </c>
    </row>
    <row r="243" spans="2:65" s="1" customFormat="1" ht="22.5" customHeight="1">
      <c r="B243" s="120"/>
      <c r="C243" s="152" t="s">
        <v>323</v>
      </c>
      <c r="D243" s="152" t="s">
        <v>103</v>
      </c>
      <c r="E243" s="153" t="s">
        <v>324</v>
      </c>
      <c r="F243" s="154" t="s">
        <v>325</v>
      </c>
      <c r="G243" s="155" t="s">
        <v>121</v>
      </c>
      <c r="H243" s="156">
        <v>70</v>
      </c>
      <c r="I243" s="157"/>
      <c r="J243" s="158">
        <f>ROUND(I243*H243,2)</f>
        <v>0</v>
      </c>
      <c r="K243" s="154" t="s">
        <v>1</v>
      </c>
      <c r="L243" s="159"/>
      <c r="M243" s="160" t="s">
        <v>1</v>
      </c>
      <c r="N243" s="161" t="s">
        <v>27</v>
      </c>
      <c r="O243" s="25"/>
      <c r="P243" s="130">
        <f>O243*H243</f>
        <v>0</v>
      </c>
      <c r="Q243" s="130">
        <v>0.18</v>
      </c>
      <c r="R243" s="130">
        <f>Q243*H243</f>
        <v>12.6</v>
      </c>
      <c r="S243" s="130">
        <v>0</v>
      </c>
      <c r="T243" s="131">
        <f>S243*H243</f>
        <v>0</v>
      </c>
      <c r="AR243" s="13" t="s">
        <v>107</v>
      </c>
      <c r="AT243" s="13" t="s">
        <v>103</v>
      </c>
      <c r="AU243" s="13" t="s">
        <v>43</v>
      </c>
      <c r="AY243" s="13" t="s">
        <v>85</v>
      </c>
      <c r="BE243" s="132">
        <f>IF(N243="základní",J243,0)</f>
        <v>0</v>
      </c>
      <c r="BF243" s="132">
        <f>IF(N243="snížená",J243,0)</f>
        <v>0</v>
      </c>
      <c r="BG243" s="132">
        <f>IF(N243="zákl. přenesená",J243,0)</f>
        <v>0</v>
      </c>
      <c r="BH243" s="132">
        <f>IF(N243="sníž. přenesená",J243,0)</f>
        <v>0</v>
      </c>
      <c r="BI243" s="132">
        <f>IF(N243="nulová",J243,0)</f>
        <v>0</v>
      </c>
      <c r="BJ243" s="13" t="s">
        <v>39</v>
      </c>
      <c r="BK243" s="132">
        <f>ROUND(I243*H243,2)</f>
        <v>0</v>
      </c>
      <c r="BL243" s="13" t="s">
        <v>45</v>
      </c>
      <c r="BM243" s="13" t="s">
        <v>326</v>
      </c>
    </row>
    <row r="244" spans="2:63" s="6" customFormat="1" ht="22.35" customHeight="1">
      <c r="B244" s="106"/>
      <c r="D244" s="117" t="s">
        <v>37</v>
      </c>
      <c r="E244" s="118" t="s">
        <v>107</v>
      </c>
      <c r="F244" s="118" t="s">
        <v>327</v>
      </c>
      <c r="I244" s="109"/>
      <c r="J244" s="119">
        <f>BK244</f>
        <v>0</v>
      </c>
      <c r="L244" s="106"/>
      <c r="M244" s="111"/>
      <c r="N244" s="112"/>
      <c r="O244" s="112"/>
      <c r="P244" s="113">
        <f>SUM(P245:P247)</f>
        <v>0</v>
      </c>
      <c r="Q244" s="112"/>
      <c r="R244" s="113">
        <f>SUM(R245:R247)</f>
        <v>0.84448</v>
      </c>
      <c r="S244" s="112"/>
      <c r="T244" s="114">
        <f>SUM(T245:T247)</f>
        <v>0</v>
      </c>
      <c r="AR244" s="107" t="s">
        <v>39</v>
      </c>
      <c r="AT244" s="115" t="s">
        <v>37</v>
      </c>
      <c r="AU244" s="115" t="s">
        <v>43</v>
      </c>
      <c r="AY244" s="107" t="s">
        <v>85</v>
      </c>
      <c r="BK244" s="116">
        <f>SUM(BK245:BK247)</f>
        <v>0</v>
      </c>
    </row>
    <row r="245" spans="2:65" s="1" customFormat="1" ht="22.5" customHeight="1">
      <c r="B245" s="120"/>
      <c r="C245" s="121" t="s">
        <v>328</v>
      </c>
      <c r="D245" s="121" t="s">
        <v>88</v>
      </c>
      <c r="E245" s="122" t="s">
        <v>329</v>
      </c>
      <c r="F245" s="123" t="s">
        <v>330</v>
      </c>
      <c r="G245" s="124" t="s">
        <v>331</v>
      </c>
      <c r="H245" s="125">
        <v>2</v>
      </c>
      <c r="I245" s="126"/>
      <c r="J245" s="127">
        <f>ROUND(I245*H245,2)</f>
        <v>0</v>
      </c>
      <c r="K245" s="123" t="s">
        <v>1</v>
      </c>
      <c r="L245" s="24"/>
      <c r="M245" s="128" t="s">
        <v>1</v>
      </c>
      <c r="N245" s="129" t="s">
        <v>27</v>
      </c>
      <c r="O245" s="25"/>
      <c r="P245" s="130">
        <f>O245*H245</f>
        <v>0</v>
      </c>
      <c r="Q245" s="130">
        <v>0</v>
      </c>
      <c r="R245" s="130">
        <f>Q245*H245</f>
        <v>0</v>
      </c>
      <c r="S245" s="130">
        <v>0</v>
      </c>
      <c r="T245" s="131">
        <f>S245*H245</f>
        <v>0</v>
      </c>
      <c r="AR245" s="13" t="s">
        <v>45</v>
      </c>
      <c r="AT245" s="13" t="s">
        <v>88</v>
      </c>
      <c r="AU245" s="13" t="s">
        <v>44</v>
      </c>
      <c r="AY245" s="13" t="s">
        <v>85</v>
      </c>
      <c r="BE245" s="132">
        <f>IF(N245="základní",J245,0)</f>
        <v>0</v>
      </c>
      <c r="BF245" s="132">
        <f>IF(N245="snížená",J245,0)</f>
        <v>0</v>
      </c>
      <c r="BG245" s="132">
        <f>IF(N245="zákl. přenesená",J245,0)</f>
        <v>0</v>
      </c>
      <c r="BH245" s="132">
        <f>IF(N245="sníž. přenesená",J245,0)</f>
        <v>0</v>
      </c>
      <c r="BI245" s="132">
        <f>IF(N245="nulová",J245,0)</f>
        <v>0</v>
      </c>
      <c r="BJ245" s="13" t="s">
        <v>39</v>
      </c>
      <c r="BK245" s="132">
        <f>ROUND(I245*H245,2)</f>
        <v>0</v>
      </c>
      <c r="BL245" s="13" t="s">
        <v>45</v>
      </c>
      <c r="BM245" s="13" t="s">
        <v>332</v>
      </c>
    </row>
    <row r="246" spans="2:65" s="1" customFormat="1" ht="22.5" customHeight="1">
      <c r="B246" s="120"/>
      <c r="C246" s="121" t="s">
        <v>333</v>
      </c>
      <c r="D246" s="121" t="s">
        <v>88</v>
      </c>
      <c r="E246" s="122" t="s">
        <v>334</v>
      </c>
      <c r="F246" s="123" t="s">
        <v>335</v>
      </c>
      <c r="G246" s="124" t="s">
        <v>238</v>
      </c>
      <c r="H246" s="125">
        <v>1</v>
      </c>
      <c r="I246" s="126"/>
      <c r="J246" s="127">
        <f>ROUND(I246*H246,2)</f>
        <v>0</v>
      </c>
      <c r="K246" s="123" t="s">
        <v>92</v>
      </c>
      <c r="L246" s="24"/>
      <c r="M246" s="128" t="s">
        <v>1</v>
      </c>
      <c r="N246" s="129" t="s">
        <v>27</v>
      </c>
      <c r="O246" s="25"/>
      <c r="P246" s="130">
        <f>O246*H246</f>
        <v>0</v>
      </c>
      <c r="Q246" s="130">
        <v>0.42368</v>
      </c>
      <c r="R246" s="130">
        <f>Q246*H246</f>
        <v>0.42368</v>
      </c>
      <c r="S246" s="130">
        <v>0</v>
      </c>
      <c r="T246" s="131">
        <f>S246*H246</f>
        <v>0</v>
      </c>
      <c r="AR246" s="13" t="s">
        <v>45</v>
      </c>
      <c r="AT246" s="13" t="s">
        <v>88</v>
      </c>
      <c r="AU246" s="13" t="s">
        <v>44</v>
      </c>
      <c r="AY246" s="13" t="s">
        <v>85</v>
      </c>
      <c r="BE246" s="132">
        <f>IF(N246="základní",J246,0)</f>
        <v>0</v>
      </c>
      <c r="BF246" s="132">
        <f>IF(N246="snížená",J246,0)</f>
        <v>0</v>
      </c>
      <c r="BG246" s="132">
        <f>IF(N246="zákl. přenesená",J246,0)</f>
        <v>0</v>
      </c>
      <c r="BH246" s="132">
        <f>IF(N246="sníž. přenesená",J246,0)</f>
        <v>0</v>
      </c>
      <c r="BI246" s="132">
        <f>IF(N246="nulová",J246,0)</f>
        <v>0</v>
      </c>
      <c r="BJ246" s="13" t="s">
        <v>39</v>
      </c>
      <c r="BK246" s="132">
        <f>ROUND(I246*H246,2)</f>
        <v>0</v>
      </c>
      <c r="BL246" s="13" t="s">
        <v>45</v>
      </c>
      <c r="BM246" s="13" t="s">
        <v>336</v>
      </c>
    </row>
    <row r="247" spans="2:65" s="1" customFormat="1" ht="22.5" customHeight="1">
      <c r="B247" s="120"/>
      <c r="C247" s="121" t="s">
        <v>337</v>
      </c>
      <c r="D247" s="121" t="s">
        <v>88</v>
      </c>
      <c r="E247" s="122" t="s">
        <v>338</v>
      </c>
      <c r="F247" s="123" t="s">
        <v>339</v>
      </c>
      <c r="G247" s="124" t="s">
        <v>238</v>
      </c>
      <c r="H247" s="125">
        <v>1</v>
      </c>
      <c r="I247" s="126"/>
      <c r="J247" s="127">
        <f>ROUND(I247*H247,2)</f>
        <v>0</v>
      </c>
      <c r="K247" s="123" t="s">
        <v>92</v>
      </c>
      <c r="L247" s="24"/>
      <c r="M247" s="128" t="s">
        <v>1</v>
      </c>
      <c r="N247" s="129" t="s">
        <v>27</v>
      </c>
      <c r="O247" s="25"/>
      <c r="P247" s="130">
        <f>O247*H247</f>
        <v>0</v>
      </c>
      <c r="Q247" s="130">
        <v>0.4208</v>
      </c>
      <c r="R247" s="130">
        <f>Q247*H247</f>
        <v>0.4208</v>
      </c>
      <c r="S247" s="130">
        <v>0</v>
      </c>
      <c r="T247" s="131">
        <f>S247*H247</f>
        <v>0</v>
      </c>
      <c r="AR247" s="13" t="s">
        <v>45</v>
      </c>
      <c r="AT247" s="13" t="s">
        <v>88</v>
      </c>
      <c r="AU247" s="13" t="s">
        <v>44</v>
      </c>
      <c r="AY247" s="13" t="s">
        <v>85</v>
      </c>
      <c r="BE247" s="132">
        <f>IF(N247="základní",J247,0)</f>
        <v>0</v>
      </c>
      <c r="BF247" s="132">
        <f>IF(N247="snížená",J247,0)</f>
        <v>0</v>
      </c>
      <c r="BG247" s="132">
        <f>IF(N247="zákl. přenesená",J247,0)</f>
        <v>0</v>
      </c>
      <c r="BH247" s="132">
        <f>IF(N247="sníž. přenesená",J247,0)</f>
        <v>0</v>
      </c>
      <c r="BI247" s="132">
        <f>IF(N247="nulová",J247,0)</f>
        <v>0</v>
      </c>
      <c r="BJ247" s="13" t="s">
        <v>39</v>
      </c>
      <c r="BK247" s="132">
        <f>ROUND(I247*H247,2)</f>
        <v>0</v>
      </c>
      <c r="BL247" s="13" t="s">
        <v>45</v>
      </c>
      <c r="BM247" s="13" t="s">
        <v>340</v>
      </c>
    </row>
    <row r="248" spans="2:63" s="6" customFormat="1" ht="29.85" customHeight="1">
      <c r="B248" s="106"/>
      <c r="D248" s="117" t="s">
        <v>37</v>
      </c>
      <c r="E248" s="118" t="s">
        <v>130</v>
      </c>
      <c r="F248" s="118" t="s">
        <v>341</v>
      </c>
      <c r="I248" s="109"/>
      <c r="J248" s="119">
        <f>BK248</f>
        <v>0</v>
      </c>
      <c r="L248" s="106"/>
      <c r="M248" s="111"/>
      <c r="N248" s="112"/>
      <c r="O248" s="112"/>
      <c r="P248" s="113">
        <f>SUM(P249:P299)</f>
        <v>0</v>
      </c>
      <c r="Q248" s="112"/>
      <c r="R248" s="113">
        <f>SUM(R249:R299)</f>
        <v>28.31574</v>
      </c>
      <c r="S248" s="112"/>
      <c r="T248" s="114">
        <f>SUM(T249:T299)</f>
        <v>0.27</v>
      </c>
      <c r="AR248" s="107" t="s">
        <v>39</v>
      </c>
      <c r="AT248" s="115" t="s">
        <v>37</v>
      </c>
      <c r="AU248" s="115" t="s">
        <v>39</v>
      </c>
      <c r="AY248" s="107" t="s">
        <v>85</v>
      </c>
      <c r="BK248" s="116">
        <f>SUM(BK249:BK299)</f>
        <v>0</v>
      </c>
    </row>
    <row r="249" spans="2:65" s="1" customFormat="1" ht="22.5" customHeight="1">
      <c r="B249" s="120"/>
      <c r="C249" s="121" t="s">
        <v>342</v>
      </c>
      <c r="D249" s="121" t="s">
        <v>88</v>
      </c>
      <c r="E249" s="122" t="s">
        <v>343</v>
      </c>
      <c r="F249" s="123" t="s">
        <v>344</v>
      </c>
      <c r="G249" s="124" t="s">
        <v>345</v>
      </c>
      <c r="H249" s="125">
        <v>1</v>
      </c>
      <c r="I249" s="126"/>
      <c r="J249" s="127">
        <f>ROUND(I249*H249,2)</f>
        <v>0</v>
      </c>
      <c r="K249" s="123" t="s">
        <v>1</v>
      </c>
      <c r="L249" s="24"/>
      <c r="M249" s="128" t="s">
        <v>1</v>
      </c>
      <c r="N249" s="129" t="s">
        <v>27</v>
      </c>
      <c r="O249" s="25"/>
      <c r="P249" s="130">
        <f>O249*H249</f>
        <v>0</v>
      </c>
      <c r="Q249" s="130">
        <v>0</v>
      </c>
      <c r="R249" s="130">
        <f>Q249*H249</f>
        <v>0</v>
      </c>
      <c r="S249" s="130">
        <v>0</v>
      </c>
      <c r="T249" s="131">
        <f>S249*H249</f>
        <v>0</v>
      </c>
      <c r="AR249" s="13" t="s">
        <v>45</v>
      </c>
      <c r="AT249" s="13" t="s">
        <v>88</v>
      </c>
      <c r="AU249" s="13" t="s">
        <v>43</v>
      </c>
      <c r="AY249" s="13" t="s">
        <v>85</v>
      </c>
      <c r="BE249" s="132">
        <f>IF(N249="základní",J249,0)</f>
        <v>0</v>
      </c>
      <c r="BF249" s="132">
        <f>IF(N249="snížená",J249,0)</f>
        <v>0</v>
      </c>
      <c r="BG249" s="132">
        <f>IF(N249="zákl. přenesená",J249,0)</f>
        <v>0</v>
      </c>
      <c r="BH249" s="132">
        <f>IF(N249="sníž. přenesená",J249,0)</f>
        <v>0</v>
      </c>
      <c r="BI249" s="132">
        <f>IF(N249="nulová",J249,0)</f>
        <v>0</v>
      </c>
      <c r="BJ249" s="13" t="s">
        <v>39</v>
      </c>
      <c r="BK249" s="132">
        <f>ROUND(I249*H249,2)</f>
        <v>0</v>
      </c>
      <c r="BL249" s="13" t="s">
        <v>45</v>
      </c>
      <c r="BM249" s="13" t="s">
        <v>346</v>
      </c>
    </row>
    <row r="250" spans="2:65" s="1" customFormat="1" ht="31.5" customHeight="1">
      <c r="B250" s="120"/>
      <c r="C250" s="121" t="s">
        <v>347</v>
      </c>
      <c r="D250" s="121" t="s">
        <v>88</v>
      </c>
      <c r="E250" s="122" t="s">
        <v>348</v>
      </c>
      <c r="F250" s="123" t="s">
        <v>349</v>
      </c>
      <c r="G250" s="124" t="s">
        <v>238</v>
      </c>
      <c r="H250" s="125">
        <v>10</v>
      </c>
      <c r="I250" s="126"/>
      <c r="J250" s="127">
        <f>ROUND(I250*H250,2)</f>
        <v>0</v>
      </c>
      <c r="K250" s="123" t="s">
        <v>92</v>
      </c>
      <c r="L250" s="24"/>
      <c r="M250" s="128" t="s">
        <v>1</v>
      </c>
      <c r="N250" s="129" t="s">
        <v>27</v>
      </c>
      <c r="O250" s="25"/>
      <c r="P250" s="130">
        <f>O250*H250</f>
        <v>0</v>
      </c>
      <c r="Q250" s="130">
        <v>0.0007</v>
      </c>
      <c r="R250" s="130">
        <f>Q250*H250</f>
        <v>0.007</v>
      </c>
      <c r="S250" s="130">
        <v>0</v>
      </c>
      <c r="T250" s="131">
        <f>S250*H250</f>
        <v>0</v>
      </c>
      <c r="AR250" s="13" t="s">
        <v>45</v>
      </c>
      <c r="AT250" s="13" t="s">
        <v>88</v>
      </c>
      <c r="AU250" s="13" t="s">
        <v>43</v>
      </c>
      <c r="AY250" s="13" t="s">
        <v>85</v>
      </c>
      <c r="BE250" s="132">
        <f>IF(N250="základní",J250,0)</f>
        <v>0</v>
      </c>
      <c r="BF250" s="132">
        <f>IF(N250="snížená",J250,0)</f>
        <v>0</v>
      </c>
      <c r="BG250" s="132">
        <f>IF(N250="zákl. přenesená",J250,0)</f>
        <v>0</v>
      </c>
      <c r="BH250" s="132">
        <f>IF(N250="sníž. přenesená",J250,0)</f>
        <v>0</v>
      </c>
      <c r="BI250" s="132">
        <f>IF(N250="nulová",J250,0)</f>
        <v>0</v>
      </c>
      <c r="BJ250" s="13" t="s">
        <v>39</v>
      </c>
      <c r="BK250" s="132">
        <f>ROUND(I250*H250,2)</f>
        <v>0</v>
      </c>
      <c r="BL250" s="13" t="s">
        <v>45</v>
      </c>
      <c r="BM250" s="13" t="s">
        <v>350</v>
      </c>
    </row>
    <row r="251" spans="2:51" s="9" customFormat="1" ht="13.5">
      <c r="B251" s="165"/>
      <c r="D251" s="134" t="s">
        <v>94</v>
      </c>
      <c r="E251" s="166" t="s">
        <v>1</v>
      </c>
      <c r="F251" s="167" t="s">
        <v>351</v>
      </c>
      <c r="H251" s="168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8" t="s">
        <v>94</v>
      </c>
      <c r="AU251" s="168" t="s">
        <v>43</v>
      </c>
      <c r="AV251" s="9" t="s">
        <v>39</v>
      </c>
      <c r="AW251" s="9" t="s">
        <v>20</v>
      </c>
      <c r="AX251" s="9" t="s">
        <v>38</v>
      </c>
      <c r="AY251" s="168" t="s">
        <v>85</v>
      </c>
    </row>
    <row r="252" spans="2:51" s="9" customFormat="1" ht="13.5">
      <c r="B252" s="165"/>
      <c r="D252" s="134" t="s">
        <v>94</v>
      </c>
      <c r="E252" s="166" t="s">
        <v>1</v>
      </c>
      <c r="F252" s="167" t="s">
        <v>352</v>
      </c>
      <c r="H252" s="168" t="s">
        <v>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8" t="s">
        <v>94</v>
      </c>
      <c r="AU252" s="168" t="s">
        <v>43</v>
      </c>
      <c r="AV252" s="9" t="s">
        <v>39</v>
      </c>
      <c r="AW252" s="9" t="s">
        <v>20</v>
      </c>
      <c r="AX252" s="9" t="s">
        <v>38</v>
      </c>
      <c r="AY252" s="168" t="s">
        <v>85</v>
      </c>
    </row>
    <row r="253" spans="2:51" s="7" customFormat="1" ht="13.5">
      <c r="B253" s="133"/>
      <c r="D253" s="134" t="s">
        <v>94</v>
      </c>
      <c r="E253" s="135" t="s">
        <v>1</v>
      </c>
      <c r="F253" s="136" t="s">
        <v>39</v>
      </c>
      <c r="H253" s="137">
        <v>1</v>
      </c>
      <c r="I253" s="138"/>
      <c r="L253" s="133"/>
      <c r="M253" s="139"/>
      <c r="N253" s="140"/>
      <c r="O253" s="140"/>
      <c r="P253" s="140"/>
      <c r="Q253" s="140"/>
      <c r="R253" s="140"/>
      <c r="S253" s="140"/>
      <c r="T253" s="141"/>
      <c r="AT253" s="135" t="s">
        <v>94</v>
      </c>
      <c r="AU253" s="135" t="s">
        <v>43</v>
      </c>
      <c r="AV253" s="7" t="s">
        <v>43</v>
      </c>
      <c r="AW253" s="7" t="s">
        <v>20</v>
      </c>
      <c r="AX253" s="7" t="s">
        <v>38</v>
      </c>
      <c r="AY253" s="135" t="s">
        <v>85</v>
      </c>
    </row>
    <row r="254" spans="2:51" s="9" customFormat="1" ht="13.5">
      <c r="B254" s="165"/>
      <c r="D254" s="134" t="s">
        <v>94</v>
      </c>
      <c r="E254" s="166" t="s">
        <v>1</v>
      </c>
      <c r="F254" s="167" t="s">
        <v>353</v>
      </c>
      <c r="H254" s="168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8" t="s">
        <v>94</v>
      </c>
      <c r="AU254" s="168" t="s">
        <v>43</v>
      </c>
      <c r="AV254" s="9" t="s">
        <v>39</v>
      </c>
      <c r="AW254" s="9" t="s">
        <v>20</v>
      </c>
      <c r="AX254" s="9" t="s">
        <v>38</v>
      </c>
      <c r="AY254" s="168" t="s">
        <v>85</v>
      </c>
    </row>
    <row r="255" spans="2:51" s="7" customFormat="1" ht="13.5">
      <c r="B255" s="133"/>
      <c r="D255" s="134" t="s">
        <v>94</v>
      </c>
      <c r="E255" s="135" t="s">
        <v>1</v>
      </c>
      <c r="F255" s="136" t="s">
        <v>130</v>
      </c>
      <c r="H255" s="137">
        <v>9</v>
      </c>
      <c r="I255" s="138"/>
      <c r="L255" s="133"/>
      <c r="M255" s="139"/>
      <c r="N255" s="140"/>
      <c r="O255" s="140"/>
      <c r="P255" s="140"/>
      <c r="Q255" s="140"/>
      <c r="R255" s="140"/>
      <c r="S255" s="140"/>
      <c r="T255" s="141"/>
      <c r="AT255" s="135" t="s">
        <v>94</v>
      </c>
      <c r="AU255" s="135" t="s">
        <v>43</v>
      </c>
      <c r="AV255" s="7" t="s">
        <v>43</v>
      </c>
      <c r="AW255" s="7" t="s">
        <v>20</v>
      </c>
      <c r="AX255" s="7" t="s">
        <v>38</v>
      </c>
      <c r="AY255" s="135" t="s">
        <v>85</v>
      </c>
    </row>
    <row r="256" spans="2:51" s="8" customFormat="1" ht="13.5">
      <c r="B256" s="142"/>
      <c r="D256" s="143" t="s">
        <v>94</v>
      </c>
      <c r="E256" s="144" t="s">
        <v>1</v>
      </c>
      <c r="F256" s="145" t="s">
        <v>96</v>
      </c>
      <c r="H256" s="146">
        <v>10</v>
      </c>
      <c r="I256" s="147"/>
      <c r="L256" s="142"/>
      <c r="M256" s="148"/>
      <c r="N256" s="149"/>
      <c r="O256" s="149"/>
      <c r="P256" s="149"/>
      <c r="Q256" s="149"/>
      <c r="R256" s="149"/>
      <c r="S256" s="149"/>
      <c r="T256" s="150"/>
      <c r="AT256" s="151" t="s">
        <v>94</v>
      </c>
      <c r="AU256" s="151" t="s">
        <v>43</v>
      </c>
      <c r="AV256" s="8" t="s">
        <v>45</v>
      </c>
      <c r="AW256" s="8" t="s">
        <v>20</v>
      </c>
      <c r="AX256" s="8" t="s">
        <v>39</v>
      </c>
      <c r="AY256" s="151" t="s">
        <v>85</v>
      </c>
    </row>
    <row r="257" spans="2:65" s="1" customFormat="1" ht="22.5" customHeight="1">
      <c r="B257" s="120"/>
      <c r="C257" s="152" t="s">
        <v>354</v>
      </c>
      <c r="D257" s="152" t="s">
        <v>103</v>
      </c>
      <c r="E257" s="153" t="s">
        <v>355</v>
      </c>
      <c r="F257" s="154" t="s">
        <v>356</v>
      </c>
      <c r="G257" s="155" t="s">
        <v>238</v>
      </c>
      <c r="H257" s="156">
        <v>1</v>
      </c>
      <c r="I257" s="157"/>
      <c r="J257" s="158">
        <f>ROUND(I257*H257,2)</f>
        <v>0</v>
      </c>
      <c r="K257" s="154" t="s">
        <v>92</v>
      </c>
      <c r="L257" s="159"/>
      <c r="M257" s="160" t="s">
        <v>1</v>
      </c>
      <c r="N257" s="161" t="s">
        <v>27</v>
      </c>
      <c r="O257" s="25"/>
      <c r="P257" s="130">
        <f>O257*H257</f>
        <v>0</v>
      </c>
      <c r="Q257" s="130">
        <v>0.0031</v>
      </c>
      <c r="R257" s="130">
        <f>Q257*H257</f>
        <v>0.0031</v>
      </c>
      <c r="S257" s="130">
        <v>0</v>
      </c>
      <c r="T257" s="131">
        <f>S257*H257</f>
        <v>0</v>
      </c>
      <c r="AR257" s="13" t="s">
        <v>107</v>
      </c>
      <c r="AT257" s="13" t="s">
        <v>103</v>
      </c>
      <c r="AU257" s="13" t="s">
        <v>43</v>
      </c>
      <c r="AY257" s="13" t="s">
        <v>85</v>
      </c>
      <c r="BE257" s="132">
        <f>IF(N257="základní",J257,0)</f>
        <v>0</v>
      </c>
      <c r="BF257" s="132">
        <f>IF(N257="snížená",J257,0)</f>
        <v>0</v>
      </c>
      <c r="BG257" s="132">
        <f>IF(N257="zákl. přenesená",J257,0)</f>
        <v>0</v>
      </c>
      <c r="BH257" s="132">
        <f>IF(N257="sníž. přenesená",J257,0)</f>
        <v>0</v>
      </c>
      <c r="BI257" s="132">
        <f>IF(N257="nulová",J257,0)</f>
        <v>0</v>
      </c>
      <c r="BJ257" s="13" t="s">
        <v>39</v>
      </c>
      <c r="BK257" s="132">
        <f>ROUND(I257*H257,2)</f>
        <v>0</v>
      </c>
      <c r="BL257" s="13" t="s">
        <v>45</v>
      </c>
      <c r="BM257" s="13" t="s">
        <v>357</v>
      </c>
    </row>
    <row r="258" spans="2:51" s="9" customFormat="1" ht="13.5">
      <c r="B258" s="165"/>
      <c r="D258" s="134" t="s">
        <v>94</v>
      </c>
      <c r="E258" s="166" t="s">
        <v>1</v>
      </c>
      <c r="F258" s="167" t="s">
        <v>358</v>
      </c>
      <c r="H258" s="168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8" t="s">
        <v>94</v>
      </c>
      <c r="AU258" s="168" t="s">
        <v>43</v>
      </c>
      <c r="AV258" s="9" t="s">
        <v>39</v>
      </c>
      <c r="AW258" s="9" t="s">
        <v>20</v>
      </c>
      <c r="AX258" s="9" t="s">
        <v>38</v>
      </c>
      <c r="AY258" s="168" t="s">
        <v>85</v>
      </c>
    </row>
    <row r="259" spans="2:51" s="7" customFormat="1" ht="13.5">
      <c r="B259" s="133"/>
      <c r="D259" s="134" t="s">
        <v>94</v>
      </c>
      <c r="E259" s="135" t="s">
        <v>1</v>
      </c>
      <c r="F259" s="136" t="s">
        <v>39</v>
      </c>
      <c r="H259" s="137">
        <v>1</v>
      </c>
      <c r="I259" s="138"/>
      <c r="L259" s="133"/>
      <c r="M259" s="139"/>
      <c r="N259" s="140"/>
      <c r="O259" s="140"/>
      <c r="P259" s="140"/>
      <c r="Q259" s="140"/>
      <c r="R259" s="140"/>
      <c r="S259" s="140"/>
      <c r="T259" s="141"/>
      <c r="AT259" s="135" t="s">
        <v>94</v>
      </c>
      <c r="AU259" s="135" t="s">
        <v>43</v>
      </c>
      <c r="AV259" s="7" t="s">
        <v>43</v>
      </c>
      <c r="AW259" s="7" t="s">
        <v>20</v>
      </c>
      <c r="AX259" s="7" t="s">
        <v>38</v>
      </c>
      <c r="AY259" s="135" t="s">
        <v>85</v>
      </c>
    </row>
    <row r="260" spans="2:51" s="8" customFormat="1" ht="13.5">
      <c r="B260" s="142"/>
      <c r="D260" s="143" t="s">
        <v>94</v>
      </c>
      <c r="E260" s="144" t="s">
        <v>1</v>
      </c>
      <c r="F260" s="145" t="s">
        <v>96</v>
      </c>
      <c r="H260" s="146">
        <v>1</v>
      </c>
      <c r="I260" s="147"/>
      <c r="L260" s="142"/>
      <c r="M260" s="148"/>
      <c r="N260" s="149"/>
      <c r="O260" s="149"/>
      <c r="P260" s="149"/>
      <c r="Q260" s="149"/>
      <c r="R260" s="149"/>
      <c r="S260" s="149"/>
      <c r="T260" s="150"/>
      <c r="AT260" s="151" t="s">
        <v>94</v>
      </c>
      <c r="AU260" s="151" t="s">
        <v>43</v>
      </c>
      <c r="AV260" s="8" t="s">
        <v>45</v>
      </c>
      <c r="AW260" s="8" t="s">
        <v>20</v>
      </c>
      <c r="AX260" s="8" t="s">
        <v>39</v>
      </c>
      <c r="AY260" s="151" t="s">
        <v>85</v>
      </c>
    </row>
    <row r="261" spans="2:65" s="1" customFormat="1" ht="22.5" customHeight="1">
      <c r="B261" s="120"/>
      <c r="C261" s="121" t="s">
        <v>359</v>
      </c>
      <c r="D261" s="121" t="s">
        <v>88</v>
      </c>
      <c r="E261" s="122" t="s">
        <v>360</v>
      </c>
      <c r="F261" s="123" t="s">
        <v>361</v>
      </c>
      <c r="G261" s="124" t="s">
        <v>238</v>
      </c>
      <c r="H261" s="125">
        <v>4</v>
      </c>
      <c r="I261" s="126"/>
      <c r="J261" s="127">
        <f aca="true" t="shared" si="0" ref="J261:J266">ROUND(I261*H261,2)</f>
        <v>0</v>
      </c>
      <c r="K261" s="123" t="s">
        <v>92</v>
      </c>
      <c r="L261" s="24"/>
      <c r="M261" s="128" t="s">
        <v>1</v>
      </c>
      <c r="N261" s="129" t="s">
        <v>27</v>
      </c>
      <c r="O261" s="25"/>
      <c r="P261" s="130">
        <f aca="true" t="shared" si="1" ref="P261:P266">O261*H261</f>
        <v>0</v>
      </c>
      <c r="Q261" s="130">
        <v>0.11241</v>
      </c>
      <c r="R261" s="130">
        <f aca="true" t="shared" si="2" ref="R261:R266">Q261*H261</f>
        <v>0.44964</v>
      </c>
      <c r="S261" s="130">
        <v>0</v>
      </c>
      <c r="T261" s="131">
        <f aca="true" t="shared" si="3" ref="T261:T266">S261*H261</f>
        <v>0</v>
      </c>
      <c r="AR261" s="13" t="s">
        <v>45</v>
      </c>
      <c r="AT261" s="13" t="s">
        <v>88</v>
      </c>
      <c r="AU261" s="13" t="s">
        <v>43</v>
      </c>
      <c r="AY261" s="13" t="s">
        <v>85</v>
      </c>
      <c r="BE261" s="132">
        <f aca="true" t="shared" si="4" ref="BE261:BE266">IF(N261="základní",J261,0)</f>
        <v>0</v>
      </c>
      <c r="BF261" s="132">
        <f aca="true" t="shared" si="5" ref="BF261:BF266">IF(N261="snížená",J261,0)</f>
        <v>0</v>
      </c>
      <c r="BG261" s="132">
        <f aca="true" t="shared" si="6" ref="BG261:BG266">IF(N261="zákl. přenesená",J261,0)</f>
        <v>0</v>
      </c>
      <c r="BH261" s="132">
        <f aca="true" t="shared" si="7" ref="BH261:BH266">IF(N261="sníž. přenesená",J261,0)</f>
        <v>0</v>
      </c>
      <c r="BI261" s="132">
        <f aca="true" t="shared" si="8" ref="BI261:BI266">IF(N261="nulová",J261,0)</f>
        <v>0</v>
      </c>
      <c r="BJ261" s="13" t="s">
        <v>39</v>
      </c>
      <c r="BK261" s="132">
        <f aca="true" t="shared" si="9" ref="BK261:BK266">ROUND(I261*H261,2)</f>
        <v>0</v>
      </c>
      <c r="BL261" s="13" t="s">
        <v>45</v>
      </c>
      <c r="BM261" s="13" t="s">
        <v>362</v>
      </c>
    </row>
    <row r="262" spans="2:65" s="1" customFormat="1" ht="22.5" customHeight="1">
      <c r="B262" s="120"/>
      <c r="C262" s="152" t="s">
        <v>363</v>
      </c>
      <c r="D262" s="152" t="s">
        <v>103</v>
      </c>
      <c r="E262" s="153" t="s">
        <v>364</v>
      </c>
      <c r="F262" s="154" t="s">
        <v>365</v>
      </c>
      <c r="G262" s="155" t="s">
        <v>238</v>
      </c>
      <c r="H262" s="156">
        <v>4</v>
      </c>
      <c r="I262" s="157"/>
      <c r="J262" s="158">
        <f t="shared" si="0"/>
        <v>0</v>
      </c>
      <c r="K262" s="154" t="s">
        <v>92</v>
      </c>
      <c r="L262" s="159"/>
      <c r="M262" s="160" t="s">
        <v>1</v>
      </c>
      <c r="N262" s="161" t="s">
        <v>27</v>
      </c>
      <c r="O262" s="25"/>
      <c r="P262" s="130">
        <f t="shared" si="1"/>
        <v>0</v>
      </c>
      <c r="Q262" s="130">
        <v>0.0061</v>
      </c>
      <c r="R262" s="130">
        <f t="shared" si="2"/>
        <v>0.0244</v>
      </c>
      <c r="S262" s="130">
        <v>0</v>
      </c>
      <c r="T262" s="131">
        <f t="shared" si="3"/>
        <v>0</v>
      </c>
      <c r="AR262" s="13" t="s">
        <v>107</v>
      </c>
      <c r="AT262" s="13" t="s">
        <v>103</v>
      </c>
      <c r="AU262" s="13" t="s">
        <v>43</v>
      </c>
      <c r="AY262" s="13" t="s">
        <v>85</v>
      </c>
      <c r="BE262" s="132">
        <f t="shared" si="4"/>
        <v>0</v>
      </c>
      <c r="BF262" s="132">
        <f t="shared" si="5"/>
        <v>0</v>
      </c>
      <c r="BG262" s="132">
        <f t="shared" si="6"/>
        <v>0</v>
      </c>
      <c r="BH262" s="132">
        <f t="shared" si="7"/>
        <v>0</v>
      </c>
      <c r="BI262" s="132">
        <f t="shared" si="8"/>
        <v>0</v>
      </c>
      <c r="BJ262" s="13" t="s">
        <v>39</v>
      </c>
      <c r="BK262" s="132">
        <f t="shared" si="9"/>
        <v>0</v>
      </c>
      <c r="BL262" s="13" t="s">
        <v>45</v>
      </c>
      <c r="BM262" s="13" t="s">
        <v>366</v>
      </c>
    </row>
    <row r="263" spans="2:65" s="1" customFormat="1" ht="22.5" customHeight="1">
      <c r="B263" s="120"/>
      <c r="C263" s="152" t="s">
        <v>367</v>
      </c>
      <c r="D263" s="152" t="s">
        <v>103</v>
      </c>
      <c r="E263" s="153" t="s">
        <v>368</v>
      </c>
      <c r="F263" s="154" t="s">
        <v>369</v>
      </c>
      <c r="G263" s="155" t="s">
        <v>238</v>
      </c>
      <c r="H263" s="156">
        <v>4</v>
      </c>
      <c r="I263" s="157"/>
      <c r="J263" s="158">
        <f t="shared" si="0"/>
        <v>0</v>
      </c>
      <c r="K263" s="154" t="s">
        <v>92</v>
      </c>
      <c r="L263" s="159"/>
      <c r="M263" s="160" t="s">
        <v>1</v>
      </c>
      <c r="N263" s="161" t="s">
        <v>27</v>
      </c>
      <c r="O263" s="25"/>
      <c r="P263" s="130">
        <f t="shared" si="1"/>
        <v>0</v>
      </c>
      <c r="Q263" s="130">
        <v>0.003</v>
      </c>
      <c r="R263" s="130">
        <f t="shared" si="2"/>
        <v>0.012</v>
      </c>
      <c r="S263" s="130">
        <v>0</v>
      </c>
      <c r="T263" s="131">
        <f t="shared" si="3"/>
        <v>0</v>
      </c>
      <c r="AR263" s="13" t="s">
        <v>107</v>
      </c>
      <c r="AT263" s="13" t="s">
        <v>103</v>
      </c>
      <c r="AU263" s="13" t="s">
        <v>43</v>
      </c>
      <c r="AY263" s="13" t="s">
        <v>85</v>
      </c>
      <c r="BE263" s="132">
        <f t="shared" si="4"/>
        <v>0</v>
      </c>
      <c r="BF263" s="132">
        <f t="shared" si="5"/>
        <v>0</v>
      </c>
      <c r="BG263" s="132">
        <f t="shared" si="6"/>
        <v>0</v>
      </c>
      <c r="BH263" s="132">
        <f t="shared" si="7"/>
        <v>0</v>
      </c>
      <c r="BI263" s="132">
        <f t="shared" si="8"/>
        <v>0</v>
      </c>
      <c r="BJ263" s="13" t="s">
        <v>39</v>
      </c>
      <c r="BK263" s="132">
        <f t="shared" si="9"/>
        <v>0</v>
      </c>
      <c r="BL263" s="13" t="s">
        <v>45</v>
      </c>
      <c r="BM263" s="13" t="s">
        <v>370</v>
      </c>
    </row>
    <row r="264" spans="2:65" s="1" customFormat="1" ht="22.5" customHeight="1">
      <c r="B264" s="120"/>
      <c r="C264" s="152" t="s">
        <v>371</v>
      </c>
      <c r="D264" s="152" t="s">
        <v>103</v>
      </c>
      <c r="E264" s="153" t="s">
        <v>372</v>
      </c>
      <c r="F264" s="154" t="s">
        <v>373</v>
      </c>
      <c r="G264" s="155" t="s">
        <v>238</v>
      </c>
      <c r="H264" s="156">
        <v>4</v>
      </c>
      <c r="I264" s="157"/>
      <c r="J264" s="158">
        <f t="shared" si="0"/>
        <v>0</v>
      </c>
      <c r="K264" s="154" t="s">
        <v>92</v>
      </c>
      <c r="L264" s="159"/>
      <c r="M264" s="160" t="s">
        <v>1</v>
      </c>
      <c r="N264" s="161" t="s">
        <v>27</v>
      </c>
      <c r="O264" s="25"/>
      <c r="P264" s="130">
        <f t="shared" si="1"/>
        <v>0</v>
      </c>
      <c r="Q264" s="130">
        <v>0.0001</v>
      </c>
      <c r="R264" s="130">
        <f t="shared" si="2"/>
        <v>0.0004</v>
      </c>
      <c r="S264" s="130">
        <v>0</v>
      </c>
      <c r="T264" s="131">
        <f t="shared" si="3"/>
        <v>0</v>
      </c>
      <c r="AR264" s="13" t="s">
        <v>107</v>
      </c>
      <c r="AT264" s="13" t="s">
        <v>103</v>
      </c>
      <c r="AU264" s="13" t="s">
        <v>43</v>
      </c>
      <c r="AY264" s="13" t="s">
        <v>85</v>
      </c>
      <c r="BE264" s="132">
        <f t="shared" si="4"/>
        <v>0</v>
      </c>
      <c r="BF264" s="132">
        <f t="shared" si="5"/>
        <v>0</v>
      </c>
      <c r="BG264" s="132">
        <f t="shared" si="6"/>
        <v>0</v>
      </c>
      <c r="BH264" s="132">
        <f t="shared" si="7"/>
        <v>0</v>
      </c>
      <c r="BI264" s="132">
        <f t="shared" si="8"/>
        <v>0</v>
      </c>
      <c r="BJ264" s="13" t="s">
        <v>39</v>
      </c>
      <c r="BK264" s="132">
        <f t="shared" si="9"/>
        <v>0</v>
      </c>
      <c r="BL264" s="13" t="s">
        <v>45</v>
      </c>
      <c r="BM264" s="13" t="s">
        <v>374</v>
      </c>
    </row>
    <row r="265" spans="2:65" s="1" customFormat="1" ht="22.5" customHeight="1">
      <c r="B265" s="120"/>
      <c r="C265" s="152" t="s">
        <v>375</v>
      </c>
      <c r="D265" s="152" t="s">
        <v>103</v>
      </c>
      <c r="E265" s="153" t="s">
        <v>376</v>
      </c>
      <c r="F265" s="154" t="s">
        <v>377</v>
      </c>
      <c r="G265" s="155" t="s">
        <v>238</v>
      </c>
      <c r="H265" s="156">
        <v>20</v>
      </c>
      <c r="I265" s="157"/>
      <c r="J265" s="158">
        <f t="shared" si="0"/>
        <v>0</v>
      </c>
      <c r="K265" s="154" t="s">
        <v>92</v>
      </c>
      <c r="L265" s="159"/>
      <c r="M265" s="160" t="s">
        <v>1</v>
      </c>
      <c r="N265" s="161" t="s">
        <v>27</v>
      </c>
      <c r="O265" s="25"/>
      <c r="P265" s="130">
        <f t="shared" si="1"/>
        <v>0</v>
      </c>
      <c r="Q265" s="130">
        <v>0.00035</v>
      </c>
      <c r="R265" s="130">
        <f t="shared" si="2"/>
        <v>0.007</v>
      </c>
      <c r="S265" s="130">
        <v>0</v>
      </c>
      <c r="T265" s="131">
        <f t="shared" si="3"/>
        <v>0</v>
      </c>
      <c r="AR265" s="13" t="s">
        <v>107</v>
      </c>
      <c r="AT265" s="13" t="s">
        <v>103</v>
      </c>
      <c r="AU265" s="13" t="s">
        <v>43</v>
      </c>
      <c r="AY265" s="13" t="s">
        <v>85</v>
      </c>
      <c r="BE265" s="132">
        <f t="shared" si="4"/>
        <v>0</v>
      </c>
      <c r="BF265" s="132">
        <f t="shared" si="5"/>
        <v>0</v>
      </c>
      <c r="BG265" s="132">
        <f t="shared" si="6"/>
        <v>0</v>
      </c>
      <c r="BH265" s="132">
        <f t="shared" si="7"/>
        <v>0</v>
      </c>
      <c r="BI265" s="132">
        <f t="shared" si="8"/>
        <v>0</v>
      </c>
      <c r="BJ265" s="13" t="s">
        <v>39</v>
      </c>
      <c r="BK265" s="132">
        <f t="shared" si="9"/>
        <v>0</v>
      </c>
      <c r="BL265" s="13" t="s">
        <v>45</v>
      </c>
      <c r="BM265" s="13" t="s">
        <v>378</v>
      </c>
    </row>
    <row r="266" spans="2:65" s="1" customFormat="1" ht="31.5" customHeight="1">
      <c r="B266" s="120"/>
      <c r="C266" s="121" t="s">
        <v>379</v>
      </c>
      <c r="D266" s="121" t="s">
        <v>88</v>
      </c>
      <c r="E266" s="122" t="s">
        <v>380</v>
      </c>
      <c r="F266" s="123" t="s">
        <v>381</v>
      </c>
      <c r="G266" s="124" t="s">
        <v>147</v>
      </c>
      <c r="H266" s="125">
        <v>40</v>
      </c>
      <c r="I266" s="126"/>
      <c r="J266" s="127">
        <f t="shared" si="0"/>
        <v>0</v>
      </c>
      <c r="K266" s="123" t="s">
        <v>92</v>
      </c>
      <c r="L266" s="24"/>
      <c r="M266" s="128" t="s">
        <v>1</v>
      </c>
      <c r="N266" s="129" t="s">
        <v>27</v>
      </c>
      <c r="O266" s="25"/>
      <c r="P266" s="130">
        <f t="shared" si="1"/>
        <v>0</v>
      </c>
      <c r="Q266" s="130">
        <v>0.00011</v>
      </c>
      <c r="R266" s="130">
        <f t="shared" si="2"/>
        <v>0.0044</v>
      </c>
      <c r="S266" s="130">
        <v>0</v>
      </c>
      <c r="T266" s="131">
        <f t="shared" si="3"/>
        <v>0</v>
      </c>
      <c r="AR266" s="13" t="s">
        <v>45</v>
      </c>
      <c r="AT266" s="13" t="s">
        <v>88</v>
      </c>
      <c r="AU266" s="13" t="s">
        <v>43</v>
      </c>
      <c r="AY266" s="13" t="s">
        <v>85</v>
      </c>
      <c r="BE266" s="132">
        <f t="shared" si="4"/>
        <v>0</v>
      </c>
      <c r="BF266" s="132">
        <f t="shared" si="5"/>
        <v>0</v>
      </c>
      <c r="BG266" s="132">
        <f t="shared" si="6"/>
        <v>0</v>
      </c>
      <c r="BH266" s="132">
        <f t="shared" si="7"/>
        <v>0</v>
      </c>
      <c r="BI266" s="132">
        <f t="shared" si="8"/>
        <v>0</v>
      </c>
      <c r="BJ266" s="13" t="s">
        <v>39</v>
      </c>
      <c r="BK266" s="132">
        <f t="shared" si="9"/>
        <v>0</v>
      </c>
      <c r="BL266" s="13" t="s">
        <v>45</v>
      </c>
      <c r="BM266" s="13" t="s">
        <v>382</v>
      </c>
    </row>
    <row r="267" spans="2:51" s="9" customFormat="1" ht="13.5">
      <c r="B267" s="165"/>
      <c r="D267" s="134" t="s">
        <v>94</v>
      </c>
      <c r="E267" s="166" t="s">
        <v>1</v>
      </c>
      <c r="F267" s="167" t="s">
        <v>383</v>
      </c>
      <c r="H267" s="168" t="s">
        <v>1</v>
      </c>
      <c r="I267" s="169"/>
      <c r="L267" s="165"/>
      <c r="M267" s="170"/>
      <c r="N267" s="171"/>
      <c r="O267" s="171"/>
      <c r="P267" s="171"/>
      <c r="Q267" s="171"/>
      <c r="R267" s="171"/>
      <c r="S267" s="171"/>
      <c r="T267" s="172"/>
      <c r="AT267" s="168" t="s">
        <v>94</v>
      </c>
      <c r="AU267" s="168" t="s">
        <v>43</v>
      </c>
      <c r="AV267" s="9" t="s">
        <v>39</v>
      </c>
      <c r="AW267" s="9" t="s">
        <v>20</v>
      </c>
      <c r="AX267" s="9" t="s">
        <v>38</v>
      </c>
      <c r="AY267" s="168" t="s">
        <v>85</v>
      </c>
    </row>
    <row r="268" spans="2:51" s="7" customFormat="1" ht="13.5">
      <c r="B268" s="133"/>
      <c r="D268" s="134" t="s">
        <v>94</v>
      </c>
      <c r="E268" s="135" t="s">
        <v>1</v>
      </c>
      <c r="F268" s="136" t="s">
        <v>384</v>
      </c>
      <c r="H268" s="137">
        <v>40</v>
      </c>
      <c r="I268" s="138"/>
      <c r="L268" s="133"/>
      <c r="M268" s="139"/>
      <c r="N268" s="140"/>
      <c r="O268" s="140"/>
      <c r="P268" s="140"/>
      <c r="Q268" s="140"/>
      <c r="R268" s="140"/>
      <c r="S268" s="140"/>
      <c r="T268" s="141"/>
      <c r="AT268" s="135" t="s">
        <v>94</v>
      </c>
      <c r="AU268" s="135" t="s">
        <v>43</v>
      </c>
      <c r="AV268" s="7" t="s">
        <v>43</v>
      </c>
      <c r="AW268" s="7" t="s">
        <v>20</v>
      </c>
      <c r="AX268" s="7" t="s">
        <v>38</v>
      </c>
      <c r="AY268" s="135" t="s">
        <v>85</v>
      </c>
    </row>
    <row r="269" spans="2:51" s="8" customFormat="1" ht="13.5">
      <c r="B269" s="142"/>
      <c r="D269" s="143" t="s">
        <v>94</v>
      </c>
      <c r="E269" s="144" t="s">
        <v>1</v>
      </c>
      <c r="F269" s="145" t="s">
        <v>96</v>
      </c>
      <c r="H269" s="146">
        <v>40</v>
      </c>
      <c r="I269" s="147"/>
      <c r="L269" s="142"/>
      <c r="M269" s="148"/>
      <c r="N269" s="149"/>
      <c r="O269" s="149"/>
      <c r="P269" s="149"/>
      <c r="Q269" s="149"/>
      <c r="R269" s="149"/>
      <c r="S269" s="149"/>
      <c r="T269" s="150"/>
      <c r="AT269" s="151" t="s">
        <v>94</v>
      </c>
      <c r="AU269" s="151" t="s">
        <v>43</v>
      </c>
      <c r="AV269" s="8" t="s">
        <v>45</v>
      </c>
      <c r="AW269" s="8" t="s">
        <v>20</v>
      </c>
      <c r="AX269" s="8" t="s">
        <v>39</v>
      </c>
      <c r="AY269" s="151" t="s">
        <v>85</v>
      </c>
    </row>
    <row r="270" spans="2:65" s="1" customFormat="1" ht="31.5" customHeight="1">
      <c r="B270" s="120"/>
      <c r="C270" s="121" t="s">
        <v>385</v>
      </c>
      <c r="D270" s="121" t="s">
        <v>88</v>
      </c>
      <c r="E270" s="122" t="s">
        <v>386</v>
      </c>
      <c r="F270" s="123" t="s">
        <v>387</v>
      </c>
      <c r="G270" s="124" t="s">
        <v>147</v>
      </c>
      <c r="H270" s="125">
        <v>128</v>
      </c>
      <c r="I270" s="126"/>
      <c r="J270" s="127">
        <f>ROUND(I270*H270,2)</f>
        <v>0</v>
      </c>
      <c r="K270" s="123" t="s">
        <v>92</v>
      </c>
      <c r="L270" s="24"/>
      <c r="M270" s="128" t="s">
        <v>1</v>
      </c>
      <c r="N270" s="129" t="s">
        <v>27</v>
      </c>
      <c r="O270" s="25"/>
      <c r="P270" s="130">
        <f>O270*H270</f>
        <v>0</v>
      </c>
      <c r="Q270" s="130">
        <v>0.00021</v>
      </c>
      <c r="R270" s="130">
        <f>Q270*H270</f>
        <v>0.02688</v>
      </c>
      <c r="S270" s="130">
        <v>0</v>
      </c>
      <c r="T270" s="131">
        <f>S270*H270</f>
        <v>0</v>
      </c>
      <c r="AR270" s="13" t="s">
        <v>45</v>
      </c>
      <c r="AT270" s="13" t="s">
        <v>88</v>
      </c>
      <c r="AU270" s="13" t="s">
        <v>43</v>
      </c>
      <c r="AY270" s="13" t="s">
        <v>85</v>
      </c>
      <c r="BE270" s="132">
        <f>IF(N270="základní",J270,0)</f>
        <v>0</v>
      </c>
      <c r="BF270" s="132">
        <f>IF(N270="snížená",J270,0)</f>
        <v>0</v>
      </c>
      <c r="BG270" s="132">
        <f>IF(N270="zákl. přenesená",J270,0)</f>
        <v>0</v>
      </c>
      <c r="BH270" s="132">
        <f>IF(N270="sníž. přenesená",J270,0)</f>
        <v>0</v>
      </c>
      <c r="BI270" s="132">
        <f>IF(N270="nulová",J270,0)</f>
        <v>0</v>
      </c>
      <c r="BJ270" s="13" t="s">
        <v>39</v>
      </c>
      <c r="BK270" s="132">
        <f>ROUND(I270*H270,2)</f>
        <v>0</v>
      </c>
      <c r="BL270" s="13" t="s">
        <v>45</v>
      </c>
      <c r="BM270" s="13" t="s">
        <v>388</v>
      </c>
    </row>
    <row r="271" spans="2:51" s="9" customFormat="1" ht="13.5">
      <c r="B271" s="165"/>
      <c r="D271" s="134" t="s">
        <v>94</v>
      </c>
      <c r="E271" s="166" t="s">
        <v>1</v>
      </c>
      <c r="F271" s="167" t="s">
        <v>389</v>
      </c>
      <c r="H271" s="168" t="s">
        <v>1</v>
      </c>
      <c r="I271" s="169"/>
      <c r="L271" s="165"/>
      <c r="M271" s="170"/>
      <c r="N271" s="171"/>
      <c r="O271" s="171"/>
      <c r="P271" s="171"/>
      <c r="Q271" s="171"/>
      <c r="R271" s="171"/>
      <c r="S271" s="171"/>
      <c r="T271" s="172"/>
      <c r="AT271" s="168" t="s">
        <v>94</v>
      </c>
      <c r="AU271" s="168" t="s">
        <v>43</v>
      </c>
      <c r="AV271" s="9" t="s">
        <v>39</v>
      </c>
      <c r="AW271" s="9" t="s">
        <v>20</v>
      </c>
      <c r="AX271" s="9" t="s">
        <v>38</v>
      </c>
      <c r="AY271" s="168" t="s">
        <v>85</v>
      </c>
    </row>
    <row r="272" spans="2:51" s="7" customFormat="1" ht="13.5">
      <c r="B272" s="133"/>
      <c r="D272" s="134" t="s">
        <v>94</v>
      </c>
      <c r="E272" s="135" t="s">
        <v>1</v>
      </c>
      <c r="F272" s="136" t="s">
        <v>390</v>
      </c>
      <c r="H272" s="137">
        <v>128</v>
      </c>
      <c r="I272" s="138"/>
      <c r="L272" s="133"/>
      <c r="M272" s="139"/>
      <c r="N272" s="140"/>
      <c r="O272" s="140"/>
      <c r="P272" s="140"/>
      <c r="Q272" s="140"/>
      <c r="R272" s="140"/>
      <c r="S272" s="140"/>
      <c r="T272" s="141"/>
      <c r="AT272" s="135" t="s">
        <v>94</v>
      </c>
      <c r="AU272" s="135" t="s">
        <v>43</v>
      </c>
      <c r="AV272" s="7" t="s">
        <v>43</v>
      </c>
      <c r="AW272" s="7" t="s">
        <v>20</v>
      </c>
      <c r="AX272" s="7" t="s">
        <v>38</v>
      </c>
      <c r="AY272" s="135" t="s">
        <v>85</v>
      </c>
    </row>
    <row r="273" spans="2:51" s="8" customFormat="1" ht="13.5">
      <c r="B273" s="142"/>
      <c r="D273" s="143" t="s">
        <v>94</v>
      </c>
      <c r="E273" s="144" t="s">
        <v>1</v>
      </c>
      <c r="F273" s="145" t="s">
        <v>96</v>
      </c>
      <c r="H273" s="146">
        <v>128</v>
      </c>
      <c r="I273" s="147"/>
      <c r="L273" s="142"/>
      <c r="M273" s="148"/>
      <c r="N273" s="149"/>
      <c r="O273" s="149"/>
      <c r="P273" s="149"/>
      <c r="Q273" s="149"/>
      <c r="R273" s="149"/>
      <c r="S273" s="149"/>
      <c r="T273" s="150"/>
      <c r="AT273" s="151" t="s">
        <v>94</v>
      </c>
      <c r="AU273" s="151" t="s">
        <v>43</v>
      </c>
      <c r="AV273" s="8" t="s">
        <v>45</v>
      </c>
      <c r="AW273" s="8" t="s">
        <v>20</v>
      </c>
      <c r="AX273" s="8" t="s">
        <v>39</v>
      </c>
      <c r="AY273" s="151" t="s">
        <v>85</v>
      </c>
    </row>
    <row r="274" spans="2:65" s="1" customFormat="1" ht="31.5" customHeight="1">
      <c r="B274" s="120"/>
      <c r="C274" s="121" t="s">
        <v>391</v>
      </c>
      <c r="D274" s="121" t="s">
        <v>88</v>
      </c>
      <c r="E274" s="122" t="s">
        <v>392</v>
      </c>
      <c r="F274" s="123" t="s">
        <v>393</v>
      </c>
      <c r="G274" s="124" t="s">
        <v>121</v>
      </c>
      <c r="H274" s="125">
        <v>5</v>
      </c>
      <c r="I274" s="126"/>
      <c r="J274" s="127">
        <f>ROUND(I274*H274,2)</f>
        <v>0</v>
      </c>
      <c r="K274" s="123" t="s">
        <v>92</v>
      </c>
      <c r="L274" s="24"/>
      <c r="M274" s="128" t="s">
        <v>1</v>
      </c>
      <c r="N274" s="129" t="s">
        <v>27</v>
      </c>
      <c r="O274" s="25"/>
      <c r="P274" s="130">
        <f>O274*H274</f>
        <v>0</v>
      </c>
      <c r="Q274" s="130">
        <v>0.00085</v>
      </c>
      <c r="R274" s="130">
        <f>Q274*H274</f>
        <v>0.0042499999999999994</v>
      </c>
      <c r="S274" s="130">
        <v>0</v>
      </c>
      <c r="T274" s="131">
        <f>S274*H274</f>
        <v>0</v>
      </c>
      <c r="AR274" s="13" t="s">
        <v>45</v>
      </c>
      <c r="AT274" s="13" t="s">
        <v>88</v>
      </c>
      <c r="AU274" s="13" t="s">
        <v>43</v>
      </c>
      <c r="AY274" s="13" t="s">
        <v>85</v>
      </c>
      <c r="BE274" s="132">
        <f>IF(N274="základní",J274,0)</f>
        <v>0</v>
      </c>
      <c r="BF274" s="132">
        <f>IF(N274="snížená",J274,0)</f>
        <v>0</v>
      </c>
      <c r="BG274" s="132">
        <f>IF(N274="zákl. přenesená",J274,0)</f>
        <v>0</v>
      </c>
      <c r="BH274" s="132">
        <f>IF(N274="sníž. přenesená",J274,0)</f>
        <v>0</v>
      </c>
      <c r="BI274" s="132">
        <f>IF(N274="nulová",J274,0)</f>
        <v>0</v>
      </c>
      <c r="BJ274" s="13" t="s">
        <v>39</v>
      </c>
      <c r="BK274" s="132">
        <f>ROUND(I274*H274,2)</f>
        <v>0</v>
      </c>
      <c r="BL274" s="13" t="s">
        <v>45</v>
      </c>
      <c r="BM274" s="13" t="s">
        <v>394</v>
      </c>
    </row>
    <row r="275" spans="2:51" s="9" customFormat="1" ht="13.5">
      <c r="B275" s="165"/>
      <c r="D275" s="134" t="s">
        <v>94</v>
      </c>
      <c r="E275" s="166" t="s">
        <v>1</v>
      </c>
      <c r="F275" s="167" t="s">
        <v>395</v>
      </c>
      <c r="H275" s="168" t="s">
        <v>1</v>
      </c>
      <c r="I275" s="169"/>
      <c r="L275" s="165"/>
      <c r="M275" s="170"/>
      <c r="N275" s="171"/>
      <c r="O275" s="171"/>
      <c r="P275" s="171"/>
      <c r="Q275" s="171"/>
      <c r="R275" s="171"/>
      <c r="S275" s="171"/>
      <c r="T275" s="172"/>
      <c r="AT275" s="168" t="s">
        <v>94</v>
      </c>
      <c r="AU275" s="168" t="s">
        <v>43</v>
      </c>
      <c r="AV275" s="9" t="s">
        <v>39</v>
      </c>
      <c r="AW275" s="9" t="s">
        <v>20</v>
      </c>
      <c r="AX275" s="9" t="s">
        <v>38</v>
      </c>
      <c r="AY275" s="168" t="s">
        <v>85</v>
      </c>
    </row>
    <row r="276" spans="2:51" s="7" customFormat="1" ht="13.5">
      <c r="B276" s="133"/>
      <c r="D276" s="134" t="s">
        <v>94</v>
      </c>
      <c r="E276" s="135" t="s">
        <v>1</v>
      </c>
      <c r="F276" s="136" t="s">
        <v>396</v>
      </c>
      <c r="H276" s="137">
        <v>5</v>
      </c>
      <c r="I276" s="138"/>
      <c r="L276" s="133"/>
      <c r="M276" s="139"/>
      <c r="N276" s="140"/>
      <c r="O276" s="140"/>
      <c r="P276" s="140"/>
      <c r="Q276" s="140"/>
      <c r="R276" s="140"/>
      <c r="S276" s="140"/>
      <c r="T276" s="141"/>
      <c r="AT276" s="135" t="s">
        <v>94</v>
      </c>
      <c r="AU276" s="135" t="s">
        <v>43</v>
      </c>
      <c r="AV276" s="7" t="s">
        <v>43</v>
      </c>
      <c r="AW276" s="7" t="s">
        <v>20</v>
      </c>
      <c r="AX276" s="7" t="s">
        <v>38</v>
      </c>
      <c r="AY276" s="135" t="s">
        <v>85</v>
      </c>
    </row>
    <row r="277" spans="2:51" s="8" customFormat="1" ht="13.5">
      <c r="B277" s="142"/>
      <c r="D277" s="143" t="s">
        <v>94</v>
      </c>
      <c r="E277" s="144" t="s">
        <v>1</v>
      </c>
      <c r="F277" s="145" t="s">
        <v>96</v>
      </c>
      <c r="H277" s="146">
        <v>5</v>
      </c>
      <c r="I277" s="147"/>
      <c r="L277" s="142"/>
      <c r="M277" s="148"/>
      <c r="N277" s="149"/>
      <c r="O277" s="149"/>
      <c r="P277" s="149"/>
      <c r="Q277" s="149"/>
      <c r="R277" s="149"/>
      <c r="S277" s="149"/>
      <c r="T277" s="150"/>
      <c r="AT277" s="151" t="s">
        <v>94</v>
      </c>
      <c r="AU277" s="151" t="s">
        <v>43</v>
      </c>
      <c r="AV277" s="8" t="s">
        <v>45</v>
      </c>
      <c r="AW277" s="8" t="s">
        <v>20</v>
      </c>
      <c r="AX277" s="8" t="s">
        <v>39</v>
      </c>
      <c r="AY277" s="151" t="s">
        <v>85</v>
      </c>
    </row>
    <row r="278" spans="2:65" s="1" customFormat="1" ht="31.5" customHeight="1">
      <c r="B278" s="120"/>
      <c r="C278" s="121" t="s">
        <v>397</v>
      </c>
      <c r="D278" s="121" t="s">
        <v>88</v>
      </c>
      <c r="E278" s="122" t="s">
        <v>398</v>
      </c>
      <c r="F278" s="123" t="s">
        <v>399</v>
      </c>
      <c r="G278" s="124" t="s">
        <v>147</v>
      </c>
      <c r="H278" s="125">
        <v>168</v>
      </c>
      <c r="I278" s="126"/>
      <c r="J278" s="127">
        <f>ROUND(I278*H278,2)</f>
        <v>0</v>
      </c>
      <c r="K278" s="123" t="s">
        <v>92</v>
      </c>
      <c r="L278" s="24"/>
      <c r="M278" s="128" t="s">
        <v>1</v>
      </c>
      <c r="N278" s="129" t="s">
        <v>27</v>
      </c>
      <c r="O278" s="25"/>
      <c r="P278" s="130">
        <f>O278*H278</f>
        <v>0</v>
      </c>
      <c r="Q278" s="130">
        <v>0</v>
      </c>
      <c r="R278" s="130">
        <f>Q278*H278</f>
        <v>0</v>
      </c>
      <c r="S278" s="130">
        <v>0</v>
      </c>
      <c r="T278" s="131">
        <f>S278*H278</f>
        <v>0</v>
      </c>
      <c r="AR278" s="13" t="s">
        <v>45</v>
      </c>
      <c r="AT278" s="13" t="s">
        <v>88</v>
      </c>
      <c r="AU278" s="13" t="s">
        <v>43</v>
      </c>
      <c r="AY278" s="13" t="s">
        <v>85</v>
      </c>
      <c r="BE278" s="132">
        <f>IF(N278="základní",J278,0)</f>
        <v>0</v>
      </c>
      <c r="BF278" s="132">
        <f>IF(N278="snížená",J278,0)</f>
        <v>0</v>
      </c>
      <c r="BG278" s="132">
        <f>IF(N278="zákl. přenesená",J278,0)</f>
        <v>0</v>
      </c>
      <c r="BH278" s="132">
        <f>IF(N278="sníž. přenesená",J278,0)</f>
        <v>0</v>
      </c>
      <c r="BI278" s="132">
        <f>IF(N278="nulová",J278,0)</f>
        <v>0</v>
      </c>
      <c r="BJ278" s="13" t="s">
        <v>39</v>
      </c>
      <c r="BK278" s="132">
        <f>ROUND(I278*H278,2)</f>
        <v>0</v>
      </c>
      <c r="BL278" s="13" t="s">
        <v>45</v>
      </c>
      <c r="BM278" s="13" t="s">
        <v>400</v>
      </c>
    </row>
    <row r="279" spans="2:65" s="1" customFormat="1" ht="31.5" customHeight="1">
      <c r="B279" s="120"/>
      <c r="C279" s="121" t="s">
        <v>401</v>
      </c>
      <c r="D279" s="121" t="s">
        <v>88</v>
      </c>
      <c r="E279" s="122" t="s">
        <v>402</v>
      </c>
      <c r="F279" s="123" t="s">
        <v>403</v>
      </c>
      <c r="G279" s="124" t="s">
        <v>121</v>
      </c>
      <c r="H279" s="125">
        <v>5</v>
      </c>
      <c r="I279" s="126"/>
      <c r="J279" s="127">
        <f>ROUND(I279*H279,2)</f>
        <v>0</v>
      </c>
      <c r="K279" s="123" t="s">
        <v>92</v>
      </c>
      <c r="L279" s="24"/>
      <c r="M279" s="128" t="s">
        <v>1</v>
      </c>
      <c r="N279" s="129" t="s">
        <v>27</v>
      </c>
      <c r="O279" s="25"/>
      <c r="P279" s="130">
        <f>O279*H279</f>
        <v>0</v>
      </c>
      <c r="Q279" s="130">
        <v>1E-05</v>
      </c>
      <c r="R279" s="130">
        <f>Q279*H279</f>
        <v>5E-05</v>
      </c>
      <c r="S279" s="130">
        <v>0</v>
      </c>
      <c r="T279" s="131">
        <f>S279*H279</f>
        <v>0</v>
      </c>
      <c r="AR279" s="13" t="s">
        <v>45</v>
      </c>
      <c r="AT279" s="13" t="s">
        <v>88</v>
      </c>
      <c r="AU279" s="13" t="s">
        <v>43</v>
      </c>
      <c r="AY279" s="13" t="s">
        <v>85</v>
      </c>
      <c r="BE279" s="132">
        <f>IF(N279="základní",J279,0)</f>
        <v>0</v>
      </c>
      <c r="BF279" s="132">
        <f>IF(N279="snížená",J279,0)</f>
        <v>0</v>
      </c>
      <c r="BG279" s="132">
        <f>IF(N279="zákl. přenesená",J279,0)</f>
        <v>0</v>
      </c>
      <c r="BH279" s="132">
        <f>IF(N279="sníž. přenesená",J279,0)</f>
        <v>0</v>
      </c>
      <c r="BI279" s="132">
        <f>IF(N279="nulová",J279,0)</f>
        <v>0</v>
      </c>
      <c r="BJ279" s="13" t="s">
        <v>39</v>
      </c>
      <c r="BK279" s="132">
        <f>ROUND(I279*H279,2)</f>
        <v>0</v>
      </c>
      <c r="BL279" s="13" t="s">
        <v>45</v>
      </c>
      <c r="BM279" s="13" t="s">
        <v>404</v>
      </c>
    </row>
    <row r="280" spans="2:65" s="1" customFormat="1" ht="44.25" customHeight="1">
      <c r="B280" s="120"/>
      <c r="C280" s="121" t="s">
        <v>405</v>
      </c>
      <c r="D280" s="121" t="s">
        <v>88</v>
      </c>
      <c r="E280" s="122" t="s">
        <v>406</v>
      </c>
      <c r="F280" s="123" t="s">
        <v>667</v>
      </c>
      <c r="G280" s="124" t="s">
        <v>147</v>
      </c>
      <c r="H280" s="125">
        <v>134</v>
      </c>
      <c r="I280" s="126"/>
      <c r="J280" s="127">
        <f>ROUND(I280*H280,2)</f>
        <v>0</v>
      </c>
      <c r="K280" s="123" t="s">
        <v>92</v>
      </c>
      <c r="L280" s="24"/>
      <c r="M280" s="128" t="s">
        <v>1</v>
      </c>
      <c r="N280" s="129" t="s">
        <v>27</v>
      </c>
      <c r="O280" s="25"/>
      <c r="P280" s="130">
        <f>O280*H280</f>
        <v>0</v>
      </c>
      <c r="Q280" s="130">
        <v>0.1295</v>
      </c>
      <c r="R280" s="130">
        <f>Q280*H280</f>
        <v>17.353</v>
      </c>
      <c r="S280" s="130">
        <v>0</v>
      </c>
      <c r="T280" s="131">
        <f>S280*H280</f>
        <v>0</v>
      </c>
      <c r="AR280" s="13" t="s">
        <v>45</v>
      </c>
      <c r="AT280" s="13" t="s">
        <v>88</v>
      </c>
      <c r="AU280" s="13" t="s">
        <v>43</v>
      </c>
      <c r="AY280" s="13" t="s">
        <v>85</v>
      </c>
      <c r="BE280" s="132">
        <f>IF(N280="základní",J280,0)</f>
        <v>0</v>
      </c>
      <c r="BF280" s="132">
        <f>IF(N280="snížená",J280,0)</f>
        <v>0</v>
      </c>
      <c r="BG280" s="132">
        <f>IF(N280="zákl. přenesená",J280,0)</f>
        <v>0</v>
      </c>
      <c r="BH280" s="132">
        <f>IF(N280="sníž. přenesená",J280,0)</f>
        <v>0</v>
      </c>
      <c r="BI280" s="132">
        <f>IF(N280="nulová",J280,0)</f>
        <v>0</v>
      </c>
      <c r="BJ280" s="13" t="s">
        <v>39</v>
      </c>
      <c r="BK280" s="132">
        <f>ROUND(I280*H280,2)</f>
        <v>0</v>
      </c>
      <c r="BL280" s="13" t="s">
        <v>45</v>
      </c>
      <c r="BM280" s="13" t="s">
        <v>407</v>
      </c>
    </row>
    <row r="281" spans="2:51" s="9" customFormat="1" ht="13.5">
      <c r="B281" s="165"/>
      <c r="D281" s="134" t="s">
        <v>94</v>
      </c>
      <c r="E281" s="166" t="s">
        <v>1</v>
      </c>
      <c r="F281" s="167" t="s">
        <v>408</v>
      </c>
      <c r="H281" s="168" t="s">
        <v>1</v>
      </c>
      <c r="I281" s="169"/>
      <c r="L281" s="165"/>
      <c r="M281" s="170"/>
      <c r="N281" s="171"/>
      <c r="O281" s="171"/>
      <c r="P281" s="171"/>
      <c r="Q281" s="171"/>
      <c r="R281" s="171"/>
      <c r="S281" s="171"/>
      <c r="T281" s="172"/>
      <c r="AT281" s="168" t="s">
        <v>94</v>
      </c>
      <c r="AU281" s="168" t="s">
        <v>43</v>
      </c>
      <c r="AV281" s="9" t="s">
        <v>39</v>
      </c>
      <c r="AW281" s="9" t="s">
        <v>20</v>
      </c>
      <c r="AX281" s="9" t="s">
        <v>38</v>
      </c>
      <c r="AY281" s="168" t="s">
        <v>85</v>
      </c>
    </row>
    <row r="282" spans="2:51" s="9" customFormat="1" ht="13.5">
      <c r="B282" s="165"/>
      <c r="D282" s="134" t="s">
        <v>94</v>
      </c>
      <c r="E282" s="166" t="s">
        <v>1</v>
      </c>
      <c r="F282" s="167" t="s">
        <v>409</v>
      </c>
      <c r="H282" s="168" t="s">
        <v>1</v>
      </c>
      <c r="I282" s="169"/>
      <c r="L282" s="165"/>
      <c r="M282" s="170"/>
      <c r="N282" s="171"/>
      <c r="O282" s="171"/>
      <c r="P282" s="171"/>
      <c r="Q282" s="171"/>
      <c r="R282" s="171"/>
      <c r="S282" s="171"/>
      <c r="T282" s="172"/>
      <c r="AT282" s="168" t="s">
        <v>94</v>
      </c>
      <c r="AU282" s="168" t="s">
        <v>43</v>
      </c>
      <c r="AV282" s="9" t="s">
        <v>39</v>
      </c>
      <c r="AW282" s="9" t="s">
        <v>20</v>
      </c>
      <c r="AX282" s="9" t="s">
        <v>38</v>
      </c>
      <c r="AY282" s="168" t="s">
        <v>85</v>
      </c>
    </row>
    <row r="283" spans="2:51" s="7" customFormat="1" ht="13.5">
      <c r="B283" s="133"/>
      <c r="D283" s="134" t="s">
        <v>94</v>
      </c>
      <c r="E283" s="135" t="s">
        <v>1</v>
      </c>
      <c r="F283" s="136" t="s">
        <v>410</v>
      </c>
      <c r="H283" s="137">
        <v>8</v>
      </c>
      <c r="I283" s="138"/>
      <c r="L283" s="133"/>
      <c r="M283" s="139"/>
      <c r="N283" s="140"/>
      <c r="O283" s="140"/>
      <c r="P283" s="140"/>
      <c r="Q283" s="140"/>
      <c r="R283" s="140"/>
      <c r="S283" s="140"/>
      <c r="T283" s="141"/>
      <c r="AT283" s="135" t="s">
        <v>94</v>
      </c>
      <c r="AU283" s="135" t="s">
        <v>43</v>
      </c>
      <c r="AV283" s="7" t="s">
        <v>43</v>
      </c>
      <c r="AW283" s="7" t="s">
        <v>20</v>
      </c>
      <c r="AX283" s="7" t="s">
        <v>38</v>
      </c>
      <c r="AY283" s="135" t="s">
        <v>85</v>
      </c>
    </row>
    <row r="284" spans="2:51" s="9" customFormat="1" ht="13.5">
      <c r="B284" s="165"/>
      <c r="D284" s="134" t="s">
        <v>94</v>
      </c>
      <c r="E284" s="166" t="s">
        <v>1</v>
      </c>
      <c r="F284" s="167" t="s">
        <v>411</v>
      </c>
      <c r="H284" s="168" t="s">
        <v>1</v>
      </c>
      <c r="I284" s="169"/>
      <c r="L284" s="165"/>
      <c r="M284" s="170"/>
      <c r="N284" s="171"/>
      <c r="O284" s="171"/>
      <c r="P284" s="171"/>
      <c r="Q284" s="171"/>
      <c r="R284" s="171"/>
      <c r="S284" s="171"/>
      <c r="T284" s="172"/>
      <c r="AT284" s="168" t="s">
        <v>94</v>
      </c>
      <c r="AU284" s="168" t="s">
        <v>43</v>
      </c>
      <c r="AV284" s="9" t="s">
        <v>39</v>
      </c>
      <c r="AW284" s="9" t="s">
        <v>20</v>
      </c>
      <c r="AX284" s="9" t="s">
        <v>38</v>
      </c>
      <c r="AY284" s="168" t="s">
        <v>85</v>
      </c>
    </row>
    <row r="285" spans="2:51" s="7" customFormat="1" ht="13.5">
      <c r="B285" s="133"/>
      <c r="D285" s="134" t="s">
        <v>94</v>
      </c>
      <c r="E285" s="135" t="s">
        <v>1</v>
      </c>
      <c r="F285" s="136" t="s">
        <v>412</v>
      </c>
      <c r="H285" s="137">
        <v>25</v>
      </c>
      <c r="I285" s="138"/>
      <c r="L285" s="133"/>
      <c r="M285" s="139"/>
      <c r="N285" s="140"/>
      <c r="O285" s="140"/>
      <c r="P285" s="140"/>
      <c r="Q285" s="140"/>
      <c r="R285" s="140"/>
      <c r="S285" s="140"/>
      <c r="T285" s="141"/>
      <c r="AT285" s="135" t="s">
        <v>94</v>
      </c>
      <c r="AU285" s="135" t="s">
        <v>43</v>
      </c>
      <c r="AV285" s="7" t="s">
        <v>43</v>
      </c>
      <c r="AW285" s="7" t="s">
        <v>20</v>
      </c>
      <c r="AX285" s="7" t="s">
        <v>38</v>
      </c>
      <c r="AY285" s="135" t="s">
        <v>85</v>
      </c>
    </row>
    <row r="286" spans="2:51" s="9" customFormat="1" ht="13.5">
      <c r="B286" s="165"/>
      <c r="D286" s="134" t="s">
        <v>94</v>
      </c>
      <c r="E286" s="166" t="s">
        <v>1</v>
      </c>
      <c r="F286" s="167" t="s">
        <v>413</v>
      </c>
      <c r="H286" s="168" t="s">
        <v>1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8" t="s">
        <v>94</v>
      </c>
      <c r="AU286" s="168" t="s">
        <v>43</v>
      </c>
      <c r="AV286" s="9" t="s">
        <v>39</v>
      </c>
      <c r="AW286" s="9" t="s">
        <v>20</v>
      </c>
      <c r="AX286" s="9" t="s">
        <v>38</v>
      </c>
      <c r="AY286" s="168" t="s">
        <v>85</v>
      </c>
    </row>
    <row r="287" spans="2:51" s="7" customFormat="1" ht="13.5">
      <c r="B287" s="133"/>
      <c r="D287" s="134" t="s">
        <v>94</v>
      </c>
      <c r="E287" s="135" t="s">
        <v>1</v>
      </c>
      <c r="F287" s="136" t="s">
        <v>149</v>
      </c>
      <c r="H287" s="137">
        <v>101</v>
      </c>
      <c r="I287" s="138"/>
      <c r="L287" s="133"/>
      <c r="M287" s="139"/>
      <c r="N287" s="140"/>
      <c r="O287" s="140"/>
      <c r="P287" s="140"/>
      <c r="Q287" s="140"/>
      <c r="R287" s="140"/>
      <c r="S287" s="140"/>
      <c r="T287" s="141"/>
      <c r="AT287" s="135" t="s">
        <v>94</v>
      </c>
      <c r="AU287" s="135" t="s">
        <v>43</v>
      </c>
      <c r="AV287" s="7" t="s">
        <v>43</v>
      </c>
      <c r="AW287" s="7" t="s">
        <v>20</v>
      </c>
      <c r="AX287" s="7" t="s">
        <v>38</v>
      </c>
      <c r="AY287" s="135" t="s">
        <v>85</v>
      </c>
    </row>
    <row r="288" spans="2:51" s="8" customFormat="1" ht="13.5">
      <c r="B288" s="142"/>
      <c r="D288" s="143" t="s">
        <v>94</v>
      </c>
      <c r="E288" s="144" t="s">
        <v>1</v>
      </c>
      <c r="F288" s="145" t="s">
        <v>96</v>
      </c>
      <c r="H288" s="146">
        <v>134</v>
      </c>
      <c r="I288" s="147"/>
      <c r="L288" s="142"/>
      <c r="M288" s="148"/>
      <c r="N288" s="149"/>
      <c r="O288" s="149"/>
      <c r="P288" s="149"/>
      <c r="Q288" s="149"/>
      <c r="R288" s="149"/>
      <c r="S288" s="149"/>
      <c r="T288" s="150"/>
      <c r="AT288" s="151" t="s">
        <v>94</v>
      </c>
      <c r="AU288" s="151" t="s">
        <v>43</v>
      </c>
      <c r="AV288" s="8" t="s">
        <v>45</v>
      </c>
      <c r="AW288" s="8" t="s">
        <v>20</v>
      </c>
      <c r="AX288" s="8" t="s">
        <v>39</v>
      </c>
      <c r="AY288" s="151" t="s">
        <v>85</v>
      </c>
    </row>
    <row r="289" spans="2:65" s="1" customFormat="1" ht="22.5" customHeight="1">
      <c r="B289" s="120"/>
      <c r="C289" s="152" t="s">
        <v>414</v>
      </c>
      <c r="D289" s="152" t="s">
        <v>103</v>
      </c>
      <c r="E289" s="153" t="s">
        <v>415</v>
      </c>
      <c r="F289" s="154" t="s">
        <v>416</v>
      </c>
      <c r="G289" s="155" t="s">
        <v>238</v>
      </c>
      <c r="H289" s="156">
        <v>25</v>
      </c>
      <c r="I289" s="157"/>
      <c r="J289" s="158">
        <f>ROUND(I289*H289,2)</f>
        <v>0</v>
      </c>
      <c r="K289" s="154" t="s">
        <v>92</v>
      </c>
      <c r="L289" s="159"/>
      <c r="M289" s="160" t="s">
        <v>1</v>
      </c>
      <c r="N289" s="161" t="s">
        <v>27</v>
      </c>
      <c r="O289" s="25"/>
      <c r="P289" s="130">
        <f>O289*H289</f>
        <v>0</v>
      </c>
      <c r="Q289" s="130">
        <v>0.058</v>
      </c>
      <c r="R289" s="130">
        <f>Q289*H289</f>
        <v>1.4500000000000002</v>
      </c>
      <c r="S289" s="130">
        <v>0</v>
      </c>
      <c r="T289" s="131">
        <f>S289*H289</f>
        <v>0</v>
      </c>
      <c r="AR289" s="13" t="s">
        <v>107</v>
      </c>
      <c r="AT289" s="13" t="s">
        <v>103</v>
      </c>
      <c r="AU289" s="13" t="s">
        <v>43</v>
      </c>
      <c r="AY289" s="13" t="s">
        <v>85</v>
      </c>
      <c r="BE289" s="132">
        <f>IF(N289="základní",J289,0)</f>
        <v>0</v>
      </c>
      <c r="BF289" s="132">
        <f>IF(N289="snížená",J289,0)</f>
        <v>0</v>
      </c>
      <c r="BG289" s="132">
        <f>IF(N289="zákl. přenesená",J289,0)</f>
        <v>0</v>
      </c>
      <c r="BH289" s="132">
        <f>IF(N289="sníž. přenesená",J289,0)</f>
        <v>0</v>
      </c>
      <c r="BI289" s="132">
        <f>IF(N289="nulová",J289,0)</f>
        <v>0</v>
      </c>
      <c r="BJ289" s="13" t="s">
        <v>39</v>
      </c>
      <c r="BK289" s="132">
        <f>ROUND(I289*H289,2)</f>
        <v>0</v>
      </c>
      <c r="BL289" s="13" t="s">
        <v>45</v>
      </c>
      <c r="BM289" s="13" t="s">
        <v>417</v>
      </c>
    </row>
    <row r="290" spans="2:65" s="1" customFormat="1" ht="22.5" customHeight="1">
      <c r="B290" s="120"/>
      <c r="C290" s="152" t="s">
        <v>418</v>
      </c>
      <c r="D290" s="152" t="s">
        <v>103</v>
      </c>
      <c r="E290" s="153" t="s">
        <v>419</v>
      </c>
      <c r="F290" s="154" t="s">
        <v>420</v>
      </c>
      <c r="G290" s="155" t="s">
        <v>238</v>
      </c>
      <c r="H290" s="156">
        <v>16</v>
      </c>
      <c r="I290" s="157"/>
      <c r="J290" s="158">
        <f>ROUND(I290*H290,2)</f>
        <v>0</v>
      </c>
      <c r="K290" s="154" t="s">
        <v>92</v>
      </c>
      <c r="L290" s="159"/>
      <c r="M290" s="160" t="s">
        <v>1</v>
      </c>
      <c r="N290" s="161" t="s">
        <v>27</v>
      </c>
      <c r="O290" s="25"/>
      <c r="P290" s="130">
        <f>O290*H290</f>
        <v>0</v>
      </c>
      <c r="Q290" s="130">
        <v>0.023</v>
      </c>
      <c r="R290" s="130">
        <f>Q290*H290</f>
        <v>0.368</v>
      </c>
      <c r="S290" s="130">
        <v>0</v>
      </c>
      <c r="T290" s="131">
        <f>S290*H290</f>
        <v>0</v>
      </c>
      <c r="AR290" s="13" t="s">
        <v>107</v>
      </c>
      <c r="AT290" s="13" t="s">
        <v>103</v>
      </c>
      <c r="AU290" s="13" t="s">
        <v>43</v>
      </c>
      <c r="AY290" s="13" t="s">
        <v>85</v>
      </c>
      <c r="BE290" s="132">
        <f>IF(N290="základní",J290,0)</f>
        <v>0</v>
      </c>
      <c r="BF290" s="132">
        <f>IF(N290="snížená",J290,0)</f>
        <v>0</v>
      </c>
      <c r="BG290" s="132">
        <f>IF(N290="zákl. přenesená",J290,0)</f>
        <v>0</v>
      </c>
      <c r="BH290" s="132">
        <f>IF(N290="sníž. přenesená",J290,0)</f>
        <v>0</v>
      </c>
      <c r="BI290" s="132">
        <f>IF(N290="nulová",J290,0)</f>
        <v>0</v>
      </c>
      <c r="BJ290" s="13" t="s">
        <v>39</v>
      </c>
      <c r="BK290" s="132">
        <f>ROUND(I290*H290,2)</f>
        <v>0</v>
      </c>
      <c r="BL290" s="13" t="s">
        <v>45</v>
      </c>
      <c r="BM290" s="13" t="s">
        <v>421</v>
      </c>
    </row>
    <row r="291" spans="2:51" s="7" customFormat="1" ht="13.5">
      <c r="B291" s="133"/>
      <c r="D291" s="134" t="s">
        <v>94</v>
      </c>
      <c r="E291" s="135" t="s">
        <v>1</v>
      </c>
      <c r="F291" s="136" t="s">
        <v>422</v>
      </c>
      <c r="H291" s="137">
        <v>16</v>
      </c>
      <c r="I291" s="138"/>
      <c r="L291" s="133"/>
      <c r="M291" s="139"/>
      <c r="N291" s="140"/>
      <c r="O291" s="140"/>
      <c r="P291" s="140"/>
      <c r="Q291" s="140"/>
      <c r="R291" s="140"/>
      <c r="S291" s="140"/>
      <c r="T291" s="141"/>
      <c r="AT291" s="135" t="s">
        <v>94</v>
      </c>
      <c r="AU291" s="135" t="s">
        <v>43</v>
      </c>
      <c r="AV291" s="7" t="s">
        <v>43</v>
      </c>
      <c r="AW291" s="7" t="s">
        <v>20</v>
      </c>
      <c r="AX291" s="7" t="s">
        <v>38</v>
      </c>
      <c r="AY291" s="135" t="s">
        <v>85</v>
      </c>
    </row>
    <row r="292" spans="2:51" s="8" customFormat="1" ht="13.5">
      <c r="B292" s="142"/>
      <c r="D292" s="143" t="s">
        <v>94</v>
      </c>
      <c r="E292" s="144" t="s">
        <v>1</v>
      </c>
      <c r="F292" s="145" t="s">
        <v>96</v>
      </c>
      <c r="H292" s="146">
        <v>16</v>
      </c>
      <c r="I292" s="147"/>
      <c r="L292" s="142"/>
      <c r="M292" s="148"/>
      <c r="N292" s="149"/>
      <c r="O292" s="149"/>
      <c r="P292" s="149"/>
      <c r="Q292" s="149"/>
      <c r="R292" s="149"/>
      <c r="S292" s="149"/>
      <c r="T292" s="150"/>
      <c r="AT292" s="151" t="s">
        <v>94</v>
      </c>
      <c r="AU292" s="151" t="s">
        <v>43</v>
      </c>
      <c r="AV292" s="8" t="s">
        <v>45</v>
      </c>
      <c r="AW292" s="8" t="s">
        <v>20</v>
      </c>
      <c r="AX292" s="8" t="s">
        <v>39</v>
      </c>
      <c r="AY292" s="151" t="s">
        <v>85</v>
      </c>
    </row>
    <row r="293" spans="2:65" s="1" customFormat="1" ht="22.5" customHeight="1">
      <c r="B293" s="120"/>
      <c r="C293" s="152" t="s">
        <v>423</v>
      </c>
      <c r="D293" s="152" t="s">
        <v>103</v>
      </c>
      <c r="E293" s="153" t="s">
        <v>424</v>
      </c>
      <c r="F293" s="154" t="s">
        <v>425</v>
      </c>
      <c r="G293" s="155" t="s">
        <v>238</v>
      </c>
      <c r="H293" s="156">
        <v>101</v>
      </c>
      <c r="I293" s="157"/>
      <c r="J293" s="158">
        <f aca="true" t="shared" si="10" ref="J293:J299">ROUND(I293*H293,2)</f>
        <v>0</v>
      </c>
      <c r="K293" s="154" t="s">
        <v>92</v>
      </c>
      <c r="L293" s="159"/>
      <c r="M293" s="160" t="s">
        <v>1</v>
      </c>
      <c r="N293" s="161" t="s">
        <v>27</v>
      </c>
      <c r="O293" s="25"/>
      <c r="P293" s="130">
        <f aca="true" t="shared" si="11" ref="P293:P299">O293*H293</f>
        <v>0</v>
      </c>
      <c r="Q293" s="130">
        <v>0.085</v>
      </c>
      <c r="R293" s="130">
        <f aca="true" t="shared" si="12" ref="R293:R299">Q293*H293</f>
        <v>8.585</v>
      </c>
      <c r="S293" s="130">
        <v>0</v>
      </c>
      <c r="T293" s="131">
        <f aca="true" t="shared" si="13" ref="T293:T299">S293*H293</f>
        <v>0</v>
      </c>
      <c r="AR293" s="13" t="s">
        <v>107</v>
      </c>
      <c r="AT293" s="13" t="s">
        <v>103</v>
      </c>
      <c r="AU293" s="13" t="s">
        <v>43</v>
      </c>
      <c r="AY293" s="13" t="s">
        <v>85</v>
      </c>
      <c r="BE293" s="132">
        <f aca="true" t="shared" si="14" ref="BE293:BE299">IF(N293="základní",J293,0)</f>
        <v>0</v>
      </c>
      <c r="BF293" s="132">
        <f aca="true" t="shared" si="15" ref="BF293:BF299">IF(N293="snížená",J293,0)</f>
        <v>0</v>
      </c>
      <c r="BG293" s="132">
        <f aca="true" t="shared" si="16" ref="BG293:BG299">IF(N293="zákl. přenesená",J293,0)</f>
        <v>0</v>
      </c>
      <c r="BH293" s="132">
        <f aca="true" t="shared" si="17" ref="BH293:BH299">IF(N293="sníž. přenesená",J293,0)</f>
        <v>0</v>
      </c>
      <c r="BI293" s="132">
        <f aca="true" t="shared" si="18" ref="BI293:BI299">IF(N293="nulová",J293,0)</f>
        <v>0</v>
      </c>
      <c r="BJ293" s="13" t="s">
        <v>39</v>
      </c>
      <c r="BK293" s="132">
        <f aca="true" t="shared" si="19" ref="BK293:BK299">ROUND(I293*H293,2)</f>
        <v>0</v>
      </c>
      <c r="BL293" s="13" t="s">
        <v>45</v>
      </c>
      <c r="BM293" s="13" t="s">
        <v>426</v>
      </c>
    </row>
    <row r="294" spans="2:65" s="1" customFormat="1" ht="44.25" customHeight="1">
      <c r="B294" s="120"/>
      <c r="C294" s="121" t="s">
        <v>427</v>
      </c>
      <c r="D294" s="121" t="s">
        <v>88</v>
      </c>
      <c r="E294" s="122" t="s">
        <v>428</v>
      </c>
      <c r="F294" s="123" t="s">
        <v>429</v>
      </c>
      <c r="G294" s="124" t="s">
        <v>147</v>
      </c>
      <c r="H294" s="125">
        <v>50</v>
      </c>
      <c r="I294" s="126"/>
      <c r="J294" s="127">
        <f t="shared" si="10"/>
        <v>0</v>
      </c>
      <c r="K294" s="123" t="s">
        <v>92</v>
      </c>
      <c r="L294" s="24"/>
      <c r="M294" s="128" t="s">
        <v>1</v>
      </c>
      <c r="N294" s="129" t="s">
        <v>27</v>
      </c>
      <c r="O294" s="25"/>
      <c r="P294" s="130">
        <f t="shared" si="11"/>
        <v>0</v>
      </c>
      <c r="Q294" s="130">
        <v>9E-05</v>
      </c>
      <c r="R294" s="130">
        <f t="shared" si="12"/>
        <v>0.0045000000000000005</v>
      </c>
      <c r="S294" s="130">
        <v>0</v>
      </c>
      <c r="T294" s="131">
        <f t="shared" si="13"/>
        <v>0</v>
      </c>
      <c r="AR294" s="13" t="s">
        <v>45</v>
      </c>
      <c r="AT294" s="13" t="s">
        <v>88</v>
      </c>
      <c r="AU294" s="13" t="s">
        <v>43</v>
      </c>
      <c r="AY294" s="13" t="s">
        <v>85</v>
      </c>
      <c r="BE294" s="132">
        <f t="shared" si="14"/>
        <v>0</v>
      </c>
      <c r="BF294" s="132">
        <f t="shared" si="15"/>
        <v>0</v>
      </c>
      <c r="BG294" s="132">
        <f t="shared" si="16"/>
        <v>0</v>
      </c>
      <c r="BH294" s="132">
        <f t="shared" si="17"/>
        <v>0</v>
      </c>
      <c r="BI294" s="132">
        <f t="shared" si="18"/>
        <v>0</v>
      </c>
      <c r="BJ294" s="13" t="s">
        <v>39</v>
      </c>
      <c r="BK294" s="132">
        <f t="shared" si="19"/>
        <v>0</v>
      </c>
      <c r="BL294" s="13" t="s">
        <v>45</v>
      </c>
      <c r="BM294" s="13" t="s">
        <v>430</v>
      </c>
    </row>
    <row r="295" spans="2:65" s="1" customFormat="1" ht="22.5" customHeight="1">
      <c r="B295" s="120"/>
      <c r="C295" s="121" t="s">
        <v>431</v>
      </c>
      <c r="D295" s="121" t="s">
        <v>88</v>
      </c>
      <c r="E295" s="122" t="s">
        <v>432</v>
      </c>
      <c r="F295" s="123" t="s">
        <v>433</v>
      </c>
      <c r="G295" s="124" t="s">
        <v>147</v>
      </c>
      <c r="H295" s="125">
        <v>50</v>
      </c>
      <c r="I295" s="126"/>
      <c r="J295" s="127">
        <f t="shared" si="10"/>
        <v>0</v>
      </c>
      <c r="K295" s="123" t="s">
        <v>92</v>
      </c>
      <c r="L295" s="24"/>
      <c r="M295" s="128" t="s">
        <v>1</v>
      </c>
      <c r="N295" s="129" t="s">
        <v>27</v>
      </c>
      <c r="O295" s="25"/>
      <c r="P295" s="130">
        <f t="shared" si="11"/>
        <v>0</v>
      </c>
      <c r="Q295" s="130">
        <v>0</v>
      </c>
      <c r="R295" s="130">
        <f t="shared" si="12"/>
        <v>0</v>
      </c>
      <c r="S295" s="130">
        <v>0</v>
      </c>
      <c r="T295" s="131">
        <f t="shared" si="13"/>
        <v>0</v>
      </c>
      <c r="AR295" s="13" t="s">
        <v>45</v>
      </c>
      <c r="AT295" s="13" t="s">
        <v>88</v>
      </c>
      <c r="AU295" s="13" t="s">
        <v>43</v>
      </c>
      <c r="AY295" s="13" t="s">
        <v>85</v>
      </c>
      <c r="BE295" s="132">
        <f t="shared" si="14"/>
        <v>0</v>
      </c>
      <c r="BF295" s="132">
        <f t="shared" si="15"/>
        <v>0</v>
      </c>
      <c r="BG295" s="132">
        <f t="shared" si="16"/>
        <v>0</v>
      </c>
      <c r="BH295" s="132">
        <f t="shared" si="17"/>
        <v>0</v>
      </c>
      <c r="BI295" s="132">
        <f t="shared" si="18"/>
        <v>0</v>
      </c>
      <c r="BJ295" s="13" t="s">
        <v>39</v>
      </c>
      <c r="BK295" s="132">
        <f t="shared" si="19"/>
        <v>0</v>
      </c>
      <c r="BL295" s="13" t="s">
        <v>45</v>
      </c>
      <c r="BM295" s="13" t="s">
        <v>434</v>
      </c>
    </row>
    <row r="296" spans="2:65" s="1" customFormat="1" ht="22.5" customHeight="1">
      <c r="B296" s="120"/>
      <c r="C296" s="121" t="s">
        <v>435</v>
      </c>
      <c r="D296" s="121" t="s">
        <v>88</v>
      </c>
      <c r="E296" s="122" t="s">
        <v>436</v>
      </c>
      <c r="F296" s="123" t="s">
        <v>437</v>
      </c>
      <c r="G296" s="124" t="s">
        <v>238</v>
      </c>
      <c r="H296" s="125">
        <v>1</v>
      </c>
      <c r="I296" s="126"/>
      <c r="J296" s="127">
        <f t="shared" si="10"/>
        <v>0</v>
      </c>
      <c r="K296" s="123" t="s">
        <v>92</v>
      </c>
      <c r="L296" s="24"/>
      <c r="M296" s="128" t="s">
        <v>1</v>
      </c>
      <c r="N296" s="129" t="s">
        <v>27</v>
      </c>
      <c r="O296" s="25"/>
      <c r="P296" s="130">
        <f t="shared" si="11"/>
        <v>0</v>
      </c>
      <c r="Q296" s="130">
        <v>0.00112</v>
      </c>
      <c r="R296" s="130">
        <f t="shared" si="12"/>
        <v>0.00112</v>
      </c>
      <c r="S296" s="130">
        <v>0</v>
      </c>
      <c r="T296" s="131">
        <f t="shared" si="13"/>
        <v>0</v>
      </c>
      <c r="AR296" s="13" t="s">
        <v>45</v>
      </c>
      <c r="AT296" s="13" t="s">
        <v>88</v>
      </c>
      <c r="AU296" s="13" t="s">
        <v>43</v>
      </c>
      <c r="AY296" s="13" t="s">
        <v>85</v>
      </c>
      <c r="BE296" s="132">
        <f t="shared" si="14"/>
        <v>0</v>
      </c>
      <c r="BF296" s="132">
        <f t="shared" si="15"/>
        <v>0</v>
      </c>
      <c r="BG296" s="132">
        <f t="shared" si="16"/>
        <v>0</v>
      </c>
      <c r="BH296" s="132">
        <f t="shared" si="17"/>
        <v>0</v>
      </c>
      <c r="BI296" s="132">
        <f t="shared" si="18"/>
        <v>0</v>
      </c>
      <c r="BJ296" s="13" t="s">
        <v>39</v>
      </c>
      <c r="BK296" s="132">
        <f t="shared" si="19"/>
        <v>0</v>
      </c>
      <c r="BL296" s="13" t="s">
        <v>45</v>
      </c>
      <c r="BM296" s="13" t="s">
        <v>438</v>
      </c>
    </row>
    <row r="297" spans="2:65" s="1" customFormat="1" ht="44.25" customHeight="1">
      <c r="B297" s="120"/>
      <c r="C297" s="121" t="s">
        <v>439</v>
      </c>
      <c r="D297" s="121" t="s">
        <v>88</v>
      </c>
      <c r="E297" s="122" t="s">
        <v>440</v>
      </c>
      <c r="F297" s="123" t="s">
        <v>441</v>
      </c>
      <c r="G297" s="124" t="s">
        <v>238</v>
      </c>
      <c r="H297" s="125">
        <v>3</v>
      </c>
      <c r="I297" s="126"/>
      <c r="J297" s="127">
        <f t="shared" si="10"/>
        <v>0</v>
      </c>
      <c r="K297" s="123" t="s">
        <v>92</v>
      </c>
      <c r="L297" s="24"/>
      <c r="M297" s="128" t="s">
        <v>1</v>
      </c>
      <c r="N297" s="129" t="s">
        <v>27</v>
      </c>
      <c r="O297" s="25"/>
      <c r="P297" s="130">
        <f t="shared" si="11"/>
        <v>0</v>
      </c>
      <c r="Q297" s="130">
        <v>0</v>
      </c>
      <c r="R297" s="130">
        <f t="shared" si="12"/>
        <v>0</v>
      </c>
      <c r="S297" s="130">
        <v>0.082</v>
      </c>
      <c r="T297" s="131">
        <f t="shared" si="13"/>
        <v>0.246</v>
      </c>
      <c r="AR297" s="13" t="s">
        <v>45</v>
      </c>
      <c r="AT297" s="13" t="s">
        <v>88</v>
      </c>
      <c r="AU297" s="13" t="s">
        <v>43</v>
      </c>
      <c r="AY297" s="13" t="s">
        <v>85</v>
      </c>
      <c r="BE297" s="132">
        <f t="shared" si="14"/>
        <v>0</v>
      </c>
      <c r="BF297" s="132">
        <f t="shared" si="15"/>
        <v>0</v>
      </c>
      <c r="BG297" s="132">
        <f t="shared" si="16"/>
        <v>0</v>
      </c>
      <c r="BH297" s="132">
        <f t="shared" si="17"/>
        <v>0</v>
      </c>
      <c r="BI297" s="132">
        <f t="shared" si="18"/>
        <v>0</v>
      </c>
      <c r="BJ297" s="13" t="s">
        <v>39</v>
      </c>
      <c r="BK297" s="132">
        <f t="shared" si="19"/>
        <v>0</v>
      </c>
      <c r="BL297" s="13" t="s">
        <v>45</v>
      </c>
      <c r="BM297" s="13" t="s">
        <v>442</v>
      </c>
    </row>
    <row r="298" spans="2:65" s="1" customFormat="1" ht="44.25" customHeight="1">
      <c r="B298" s="120"/>
      <c r="C298" s="121" t="s">
        <v>443</v>
      </c>
      <c r="D298" s="121" t="s">
        <v>88</v>
      </c>
      <c r="E298" s="122" t="s">
        <v>444</v>
      </c>
      <c r="F298" s="123" t="s">
        <v>445</v>
      </c>
      <c r="G298" s="124" t="s">
        <v>238</v>
      </c>
      <c r="H298" s="125">
        <v>6</v>
      </c>
      <c r="I298" s="126"/>
      <c r="J298" s="127">
        <f t="shared" si="10"/>
        <v>0</v>
      </c>
      <c r="K298" s="123" t="s">
        <v>92</v>
      </c>
      <c r="L298" s="24"/>
      <c r="M298" s="128" t="s">
        <v>1</v>
      </c>
      <c r="N298" s="129" t="s">
        <v>27</v>
      </c>
      <c r="O298" s="25"/>
      <c r="P298" s="130">
        <f t="shared" si="11"/>
        <v>0</v>
      </c>
      <c r="Q298" s="130">
        <v>0</v>
      </c>
      <c r="R298" s="130">
        <f t="shared" si="12"/>
        <v>0</v>
      </c>
      <c r="S298" s="130">
        <v>0.004</v>
      </c>
      <c r="T298" s="131">
        <f t="shared" si="13"/>
        <v>0.024</v>
      </c>
      <c r="AR298" s="13" t="s">
        <v>45</v>
      </c>
      <c r="AT298" s="13" t="s">
        <v>88</v>
      </c>
      <c r="AU298" s="13" t="s">
        <v>43</v>
      </c>
      <c r="AY298" s="13" t="s">
        <v>85</v>
      </c>
      <c r="BE298" s="132">
        <f t="shared" si="14"/>
        <v>0</v>
      </c>
      <c r="BF298" s="132">
        <f t="shared" si="15"/>
        <v>0</v>
      </c>
      <c r="BG298" s="132">
        <f t="shared" si="16"/>
        <v>0</v>
      </c>
      <c r="BH298" s="132">
        <f t="shared" si="17"/>
        <v>0</v>
      </c>
      <c r="BI298" s="132">
        <f t="shared" si="18"/>
        <v>0</v>
      </c>
      <c r="BJ298" s="13" t="s">
        <v>39</v>
      </c>
      <c r="BK298" s="132">
        <f t="shared" si="19"/>
        <v>0</v>
      </c>
      <c r="BL298" s="13" t="s">
        <v>45</v>
      </c>
      <c r="BM298" s="13" t="s">
        <v>446</v>
      </c>
    </row>
    <row r="299" spans="2:65" s="1" customFormat="1" ht="22.5" customHeight="1">
      <c r="B299" s="120"/>
      <c r="C299" s="152" t="s">
        <v>447</v>
      </c>
      <c r="D299" s="152" t="s">
        <v>103</v>
      </c>
      <c r="E299" s="153" t="s">
        <v>448</v>
      </c>
      <c r="F299" s="154" t="s">
        <v>449</v>
      </c>
      <c r="G299" s="155" t="s">
        <v>331</v>
      </c>
      <c r="H299" s="156">
        <v>1</v>
      </c>
      <c r="I299" s="157"/>
      <c r="J299" s="158">
        <f t="shared" si="10"/>
        <v>0</v>
      </c>
      <c r="K299" s="154" t="s">
        <v>1</v>
      </c>
      <c r="L299" s="159"/>
      <c r="M299" s="160" t="s">
        <v>1</v>
      </c>
      <c r="N299" s="161" t="s">
        <v>27</v>
      </c>
      <c r="O299" s="25"/>
      <c r="P299" s="130">
        <f t="shared" si="11"/>
        <v>0</v>
      </c>
      <c r="Q299" s="130">
        <v>0.015</v>
      </c>
      <c r="R299" s="130">
        <f t="shared" si="12"/>
        <v>0.015</v>
      </c>
      <c r="S299" s="130">
        <v>0</v>
      </c>
      <c r="T299" s="131">
        <f t="shared" si="13"/>
        <v>0</v>
      </c>
      <c r="AR299" s="13" t="s">
        <v>107</v>
      </c>
      <c r="AT299" s="13" t="s">
        <v>103</v>
      </c>
      <c r="AU299" s="13" t="s">
        <v>43</v>
      </c>
      <c r="AY299" s="13" t="s">
        <v>85</v>
      </c>
      <c r="BE299" s="132">
        <f t="shared" si="14"/>
        <v>0</v>
      </c>
      <c r="BF299" s="132">
        <f t="shared" si="15"/>
        <v>0</v>
      </c>
      <c r="BG299" s="132">
        <f t="shared" si="16"/>
        <v>0</v>
      </c>
      <c r="BH299" s="132">
        <f t="shared" si="17"/>
        <v>0</v>
      </c>
      <c r="BI299" s="132">
        <f t="shared" si="18"/>
        <v>0</v>
      </c>
      <c r="BJ299" s="13" t="s">
        <v>39</v>
      </c>
      <c r="BK299" s="132">
        <f t="shared" si="19"/>
        <v>0</v>
      </c>
      <c r="BL299" s="13" t="s">
        <v>45</v>
      </c>
      <c r="BM299" s="13" t="s">
        <v>450</v>
      </c>
    </row>
    <row r="300" spans="2:63" s="6" customFormat="1" ht="29.85" customHeight="1">
      <c r="B300" s="106"/>
      <c r="D300" s="117" t="s">
        <v>37</v>
      </c>
      <c r="E300" s="118" t="s">
        <v>451</v>
      </c>
      <c r="F300" s="118" t="s">
        <v>452</v>
      </c>
      <c r="I300" s="109"/>
      <c r="J300" s="119">
        <f>BK300</f>
        <v>0</v>
      </c>
      <c r="L300" s="106"/>
      <c r="M300" s="111"/>
      <c r="N300" s="112"/>
      <c r="O300" s="112"/>
      <c r="P300" s="113">
        <f>SUM(P301:P308)</f>
        <v>0</v>
      </c>
      <c r="Q300" s="112"/>
      <c r="R300" s="113">
        <f>SUM(R301:R308)</f>
        <v>0</v>
      </c>
      <c r="S300" s="112"/>
      <c r="T300" s="114">
        <f>SUM(T301:T308)</f>
        <v>0</v>
      </c>
      <c r="AR300" s="107" t="s">
        <v>39</v>
      </c>
      <c r="AT300" s="115" t="s">
        <v>37</v>
      </c>
      <c r="AU300" s="115" t="s">
        <v>39</v>
      </c>
      <c r="AY300" s="107" t="s">
        <v>85</v>
      </c>
      <c r="BK300" s="116">
        <f>SUM(BK301:BK308)</f>
        <v>0</v>
      </c>
    </row>
    <row r="301" spans="2:65" s="1" customFormat="1" ht="31.5" customHeight="1">
      <c r="B301" s="120"/>
      <c r="C301" s="121" t="s">
        <v>453</v>
      </c>
      <c r="D301" s="121" t="s">
        <v>88</v>
      </c>
      <c r="E301" s="122" t="s">
        <v>454</v>
      </c>
      <c r="F301" s="123" t="s">
        <v>455</v>
      </c>
      <c r="G301" s="124" t="s">
        <v>106</v>
      </c>
      <c r="H301" s="125">
        <v>64.482</v>
      </c>
      <c r="I301" s="126"/>
      <c r="J301" s="127">
        <f>ROUND(I301*H301,2)</f>
        <v>0</v>
      </c>
      <c r="K301" s="123" t="s">
        <v>92</v>
      </c>
      <c r="L301" s="24"/>
      <c r="M301" s="128" t="s">
        <v>1</v>
      </c>
      <c r="N301" s="129" t="s">
        <v>27</v>
      </c>
      <c r="O301" s="25"/>
      <c r="P301" s="130">
        <f>O301*H301</f>
        <v>0</v>
      </c>
      <c r="Q301" s="130">
        <v>0</v>
      </c>
      <c r="R301" s="130">
        <f>Q301*H301</f>
        <v>0</v>
      </c>
      <c r="S301" s="130">
        <v>0</v>
      </c>
      <c r="T301" s="131">
        <f>S301*H301</f>
        <v>0</v>
      </c>
      <c r="AR301" s="13" t="s">
        <v>45</v>
      </c>
      <c r="AT301" s="13" t="s">
        <v>88</v>
      </c>
      <c r="AU301" s="13" t="s">
        <v>43</v>
      </c>
      <c r="AY301" s="13" t="s">
        <v>85</v>
      </c>
      <c r="BE301" s="132">
        <f>IF(N301="základní",J301,0)</f>
        <v>0</v>
      </c>
      <c r="BF301" s="132">
        <f>IF(N301="snížená",J301,0)</f>
        <v>0</v>
      </c>
      <c r="BG301" s="132">
        <f>IF(N301="zákl. přenesená",J301,0)</f>
        <v>0</v>
      </c>
      <c r="BH301" s="132">
        <f>IF(N301="sníž. přenesená",J301,0)</f>
        <v>0</v>
      </c>
      <c r="BI301" s="132">
        <f>IF(N301="nulová",J301,0)</f>
        <v>0</v>
      </c>
      <c r="BJ301" s="13" t="s">
        <v>39</v>
      </c>
      <c r="BK301" s="132">
        <f>ROUND(I301*H301,2)</f>
        <v>0</v>
      </c>
      <c r="BL301" s="13" t="s">
        <v>45</v>
      </c>
      <c r="BM301" s="13" t="s">
        <v>456</v>
      </c>
    </row>
    <row r="302" spans="2:65" s="1" customFormat="1" ht="31.5" customHeight="1">
      <c r="B302" s="120"/>
      <c r="C302" s="121" t="s">
        <v>457</v>
      </c>
      <c r="D302" s="121" t="s">
        <v>88</v>
      </c>
      <c r="E302" s="122" t="s">
        <v>458</v>
      </c>
      <c r="F302" s="123" t="s">
        <v>459</v>
      </c>
      <c r="G302" s="124" t="s">
        <v>106</v>
      </c>
      <c r="H302" s="125">
        <v>580.338</v>
      </c>
      <c r="I302" s="126"/>
      <c r="J302" s="127">
        <f>ROUND(I302*H302,2)</f>
        <v>0</v>
      </c>
      <c r="K302" s="123" t="s">
        <v>92</v>
      </c>
      <c r="L302" s="24"/>
      <c r="M302" s="128" t="s">
        <v>1</v>
      </c>
      <c r="N302" s="129" t="s">
        <v>27</v>
      </c>
      <c r="O302" s="25"/>
      <c r="P302" s="130">
        <f>O302*H302</f>
        <v>0</v>
      </c>
      <c r="Q302" s="130">
        <v>0</v>
      </c>
      <c r="R302" s="130">
        <f>Q302*H302</f>
        <v>0</v>
      </c>
      <c r="S302" s="130">
        <v>0</v>
      </c>
      <c r="T302" s="131">
        <f>S302*H302</f>
        <v>0</v>
      </c>
      <c r="AR302" s="13" t="s">
        <v>45</v>
      </c>
      <c r="AT302" s="13" t="s">
        <v>88</v>
      </c>
      <c r="AU302" s="13" t="s">
        <v>43</v>
      </c>
      <c r="AY302" s="13" t="s">
        <v>85</v>
      </c>
      <c r="BE302" s="132">
        <f>IF(N302="základní",J302,0)</f>
        <v>0</v>
      </c>
      <c r="BF302" s="132">
        <f>IF(N302="snížená",J302,0)</f>
        <v>0</v>
      </c>
      <c r="BG302" s="132">
        <f>IF(N302="zákl. přenesená",J302,0)</f>
        <v>0</v>
      </c>
      <c r="BH302" s="132">
        <f>IF(N302="sníž. přenesená",J302,0)</f>
        <v>0</v>
      </c>
      <c r="BI302" s="132">
        <f>IF(N302="nulová",J302,0)</f>
        <v>0</v>
      </c>
      <c r="BJ302" s="13" t="s">
        <v>39</v>
      </c>
      <c r="BK302" s="132">
        <f>ROUND(I302*H302,2)</f>
        <v>0</v>
      </c>
      <c r="BL302" s="13" t="s">
        <v>45</v>
      </c>
      <c r="BM302" s="13" t="s">
        <v>460</v>
      </c>
    </row>
    <row r="303" spans="2:51" s="7" customFormat="1" ht="13.5">
      <c r="B303" s="133"/>
      <c r="D303" s="134" t="s">
        <v>94</v>
      </c>
      <c r="E303" s="135" t="s">
        <v>1</v>
      </c>
      <c r="F303" s="136" t="s">
        <v>461</v>
      </c>
      <c r="H303" s="137">
        <v>580.338</v>
      </c>
      <c r="I303" s="138"/>
      <c r="L303" s="133"/>
      <c r="M303" s="139"/>
      <c r="N303" s="140"/>
      <c r="O303" s="140"/>
      <c r="P303" s="140"/>
      <c r="Q303" s="140"/>
      <c r="R303" s="140"/>
      <c r="S303" s="140"/>
      <c r="T303" s="141"/>
      <c r="AT303" s="135" t="s">
        <v>94</v>
      </c>
      <c r="AU303" s="135" t="s">
        <v>43</v>
      </c>
      <c r="AV303" s="7" t="s">
        <v>43</v>
      </c>
      <c r="AW303" s="7" t="s">
        <v>20</v>
      </c>
      <c r="AX303" s="7" t="s">
        <v>38</v>
      </c>
      <c r="AY303" s="135" t="s">
        <v>85</v>
      </c>
    </row>
    <row r="304" spans="2:51" s="8" customFormat="1" ht="13.5">
      <c r="B304" s="142"/>
      <c r="D304" s="143" t="s">
        <v>94</v>
      </c>
      <c r="E304" s="144" t="s">
        <v>1</v>
      </c>
      <c r="F304" s="145" t="s">
        <v>96</v>
      </c>
      <c r="H304" s="146">
        <v>580.338</v>
      </c>
      <c r="I304" s="147"/>
      <c r="L304" s="142"/>
      <c r="M304" s="148"/>
      <c r="N304" s="149"/>
      <c r="O304" s="149"/>
      <c r="P304" s="149"/>
      <c r="Q304" s="149"/>
      <c r="R304" s="149"/>
      <c r="S304" s="149"/>
      <c r="T304" s="150"/>
      <c r="AT304" s="151" t="s">
        <v>94</v>
      </c>
      <c r="AU304" s="151" t="s">
        <v>43</v>
      </c>
      <c r="AV304" s="8" t="s">
        <v>45</v>
      </c>
      <c r="AW304" s="8" t="s">
        <v>20</v>
      </c>
      <c r="AX304" s="8" t="s">
        <v>39</v>
      </c>
      <c r="AY304" s="151" t="s">
        <v>85</v>
      </c>
    </row>
    <row r="305" spans="2:65" s="1" customFormat="1" ht="22.5" customHeight="1">
      <c r="B305" s="120"/>
      <c r="C305" s="121" t="s">
        <v>462</v>
      </c>
      <c r="D305" s="121" t="s">
        <v>88</v>
      </c>
      <c r="E305" s="122" t="s">
        <v>463</v>
      </c>
      <c r="F305" s="123" t="s">
        <v>464</v>
      </c>
      <c r="G305" s="124" t="s">
        <v>106</v>
      </c>
      <c r="H305" s="125">
        <v>64.482</v>
      </c>
      <c r="I305" s="126"/>
      <c r="J305" s="127">
        <f>ROUND(I305*H305,2)</f>
        <v>0</v>
      </c>
      <c r="K305" s="123" t="s">
        <v>92</v>
      </c>
      <c r="L305" s="24"/>
      <c r="M305" s="128" t="s">
        <v>1</v>
      </c>
      <c r="N305" s="129" t="s">
        <v>27</v>
      </c>
      <c r="O305" s="25"/>
      <c r="P305" s="130">
        <f>O305*H305</f>
        <v>0</v>
      </c>
      <c r="Q305" s="130">
        <v>0</v>
      </c>
      <c r="R305" s="130">
        <f>Q305*H305</f>
        <v>0</v>
      </c>
      <c r="S305" s="130">
        <v>0</v>
      </c>
      <c r="T305" s="131">
        <f>S305*H305</f>
        <v>0</v>
      </c>
      <c r="AR305" s="13" t="s">
        <v>45</v>
      </c>
      <c r="AT305" s="13" t="s">
        <v>88</v>
      </c>
      <c r="AU305" s="13" t="s">
        <v>43</v>
      </c>
      <c r="AY305" s="13" t="s">
        <v>85</v>
      </c>
      <c r="BE305" s="132">
        <f>IF(N305="základní",J305,0)</f>
        <v>0</v>
      </c>
      <c r="BF305" s="132">
        <f>IF(N305="snížená",J305,0)</f>
        <v>0</v>
      </c>
      <c r="BG305" s="132">
        <f>IF(N305="zákl. přenesená",J305,0)</f>
        <v>0</v>
      </c>
      <c r="BH305" s="132">
        <f>IF(N305="sníž. přenesená",J305,0)</f>
        <v>0</v>
      </c>
      <c r="BI305" s="132">
        <f>IF(N305="nulová",J305,0)</f>
        <v>0</v>
      </c>
      <c r="BJ305" s="13" t="s">
        <v>39</v>
      </c>
      <c r="BK305" s="132">
        <f>ROUND(I305*H305,2)</f>
        <v>0</v>
      </c>
      <c r="BL305" s="13" t="s">
        <v>45</v>
      </c>
      <c r="BM305" s="13" t="s">
        <v>465</v>
      </c>
    </row>
    <row r="306" spans="2:65" s="1" customFormat="1" ht="22.5" customHeight="1">
      <c r="B306" s="120"/>
      <c r="C306" s="121" t="s">
        <v>466</v>
      </c>
      <c r="D306" s="121" t="s">
        <v>88</v>
      </c>
      <c r="E306" s="122" t="s">
        <v>467</v>
      </c>
      <c r="F306" s="123" t="s">
        <v>468</v>
      </c>
      <c r="G306" s="124" t="s">
        <v>106</v>
      </c>
      <c r="H306" s="125">
        <v>20.705</v>
      </c>
      <c r="I306" s="126"/>
      <c r="J306" s="127">
        <f>ROUND(I306*H306,2)</f>
        <v>0</v>
      </c>
      <c r="K306" s="123" t="s">
        <v>92</v>
      </c>
      <c r="L306" s="24"/>
      <c r="M306" s="128" t="s">
        <v>1</v>
      </c>
      <c r="N306" s="129" t="s">
        <v>27</v>
      </c>
      <c r="O306" s="25"/>
      <c r="P306" s="130">
        <f>O306*H306</f>
        <v>0</v>
      </c>
      <c r="Q306" s="130">
        <v>0</v>
      </c>
      <c r="R306" s="130">
        <f>Q306*H306</f>
        <v>0</v>
      </c>
      <c r="S306" s="130">
        <v>0</v>
      </c>
      <c r="T306" s="131">
        <f>S306*H306</f>
        <v>0</v>
      </c>
      <c r="AR306" s="13" t="s">
        <v>45</v>
      </c>
      <c r="AT306" s="13" t="s">
        <v>88</v>
      </c>
      <c r="AU306" s="13" t="s">
        <v>43</v>
      </c>
      <c r="AY306" s="13" t="s">
        <v>85</v>
      </c>
      <c r="BE306" s="132">
        <f>IF(N306="základní",J306,0)</f>
        <v>0</v>
      </c>
      <c r="BF306" s="132">
        <f>IF(N306="snížená",J306,0)</f>
        <v>0</v>
      </c>
      <c r="BG306" s="132">
        <f>IF(N306="zákl. přenesená",J306,0)</f>
        <v>0</v>
      </c>
      <c r="BH306" s="132">
        <f>IF(N306="sníž. přenesená",J306,0)</f>
        <v>0</v>
      </c>
      <c r="BI306" s="132">
        <f>IF(N306="nulová",J306,0)</f>
        <v>0</v>
      </c>
      <c r="BJ306" s="13" t="s">
        <v>39</v>
      </c>
      <c r="BK306" s="132">
        <f>ROUND(I306*H306,2)</f>
        <v>0</v>
      </c>
      <c r="BL306" s="13" t="s">
        <v>45</v>
      </c>
      <c r="BM306" s="13" t="s">
        <v>469</v>
      </c>
    </row>
    <row r="307" spans="2:65" s="1" customFormat="1" ht="22.5" customHeight="1">
      <c r="B307" s="120"/>
      <c r="C307" s="121" t="s">
        <v>470</v>
      </c>
      <c r="D307" s="121" t="s">
        <v>88</v>
      </c>
      <c r="E307" s="122" t="s">
        <v>471</v>
      </c>
      <c r="F307" s="123" t="s">
        <v>472</v>
      </c>
      <c r="G307" s="124" t="s">
        <v>106</v>
      </c>
      <c r="H307" s="125">
        <v>38.847</v>
      </c>
      <c r="I307" s="126"/>
      <c r="J307" s="127">
        <f>ROUND(I307*H307,2)</f>
        <v>0</v>
      </c>
      <c r="K307" s="123" t="s">
        <v>92</v>
      </c>
      <c r="L307" s="24"/>
      <c r="M307" s="128" t="s">
        <v>1</v>
      </c>
      <c r="N307" s="129" t="s">
        <v>27</v>
      </c>
      <c r="O307" s="25"/>
      <c r="P307" s="130">
        <f>O307*H307</f>
        <v>0</v>
      </c>
      <c r="Q307" s="130">
        <v>0</v>
      </c>
      <c r="R307" s="130">
        <f>Q307*H307</f>
        <v>0</v>
      </c>
      <c r="S307" s="130">
        <v>0</v>
      </c>
      <c r="T307" s="131">
        <f>S307*H307</f>
        <v>0</v>
      </c>
      <c r="AR307" s="13" t="s">
        <v>45</v>
      </c>
      <c r="AT307" s="13" t="s">
        <v>88</v>
      </c>
      <c r="AU307" s="13" t="s">
        <v>43</v>
      </c>
      <c r="AY307" s="13" t="s">
        <v>85</v>
      </c>
      <c r="BE307" s="132">
        <f>IF(N307="základní",J307,0)</f>
        <v>0</v>
      </c>
      <c r="BF307" s="132">
        <f>IF(N307="snížená",J307,0)</f>
        <v>0</v>
      </c>
      <c r="BG307" s="132">
        <f>IF(N307="zákl. přenesená",J307,0)</f>
        <v>0</v>
      </c>
      <c r="BH307" s="132">
        <f>IF(N307="sníž. přenesená",J307,0)</f>
        <v>0</v>
      </c>
      <c r="BI307" s="132">
        <f>IF(N307="nulová",J307,0)</f>
        <v>0</v>
      </c>
      <c r="BJ307" s="13" t="s">
        <v>39</v>
      </c>
      <c r="BK307" s="132">
        <f>ROUND(I307*H307,2)</f>
        <v>0</v>
      </c>
      <c r="BL307" s="13" t="s">
        <v>45</v>
      </c>
      <c r="BM307" s="13" t="s">
        <v>473</v>
      </c>
    </row>
    <row r="308" spans="2:65" s="1" customFormat="1" ht="22.5" customHeight="1">
      <c r="B308" s="120"/>
      <c r="C308" s="121" t="s">
        <v>474</v>
      </c>
      <c r="D308" s="121" t="s">
        <v>88</v>
      </c>
      <c r="E308" s="122" t="s">
        <v>475</v>
      </c>
      <c r="F308" s="123" t="s">
        <v>476</v>
      </c>
      <c r="G308" s="124" t="s">
        <v>106</v>
      </c>
      <c r="H308" s="125">
        <v>4.93</v>
      </c>
      <c r="I308" s="126"/>
      <c r="J308" s="127">
        <f>ROUND(I308*H308,2)</f>
        <v>0</v>
      </c>
      <c r="K308" s="123" t="s">
        <v>92</v>
      </c>
      <c r="L308" s="24"/>
      <c r="M308" s="128" t="s">
        <v>1</v>
      </c>
      <c r="N308" s="129" t="s">
        <v>27</v>
      </c>
      <c r="O308" s="25"/>
      <c r="P308" s="130">
        <f>O308*H308</f>
        <v>0</v>
      </c>
      <c r="Q308" s="130">
        <v>0</v>
      </c>
      <c r="R308" s="130">
        <f>Q308*H308</f>
        <v>0</v>
      </c>
      <c r="S308" s="130">
        <v>0</v>
      </c>
      <c r="T308" s="131">
        <f>S308*H308</f>
        <v>0</v>
      </c>
      <c r="AR308" s="13" t="s">
        <v>45</v>
      </c>
      <c r="AT308" s="13" t="s">
        <v>88</v>
      </c>
      <c r="AU308" s="13" t="s">
        <v>43</v>
      </c>
      <c r="AY308" s="13" t="s">
        <v>85</v>
      </c>
      <c r="BE308" s="132">
        <f>IF(N308="základní",J308,0)</f>
        <v>0</v>
      </c>
      <c r="BF308" s="132">
        <f>IF(N308="snížená",J308,0)</f>
        <v>0</v>
      </c>
      <c r="BG308" s="132">
        <f>IF(N308="zákl. přenesená",J308,0)</f>
        <v>0</v>
      </c>
      <c r="BH308" s="132">
        <f>IF(N308="sníž. přenesená",J308,0)</f>
        <v>0</v>
      </c>
      <c r="BI308" s="132">
        <f>IF(N308="nulová",J308,0)</f>
        <v>0</v>
      </c>
      <c r="BJ308" s="13" t="s">
        <v>39</v>
      </c>
      <c r="BK308" s="132">
        <f>ROUND(I308*H308,2)</f>
        <v>0</v>
      </c>
      <c r="BL308" s="13" t="s">
        <v>45</v>
      </c>
      <c r="BM308" s="13" t="s">
        <v>477</v>
      </c>
    </row>
    <row r="309" spans="2:63" s="6" customFormat="1" ht="29.85" customHeight="1">
      <c r="B309" s="106"/>
      <c r="D309" s="117" t="s">
        <v>37</v>
      </c>
      <c r="E309" s="118" t="s">
        <v>478</v>
      </c>
      <c r="F309" s="118" t="s">
        <v>479</v>
      </c>
      <c r="I309" s="109"/>
      <c r="J309" s="119">
        <f>BK309</f>
        <v>0</v>
      </c>
      <c r="L309" s="106"/>
      <c r="M309" s="111"/>
      <c r="N309" s="112"/>
      <c r="O309" s="112"/>
      <c r="P309" s="113">
        <f>P310</f>
        <v>0</v>
      </c>
      <c r="Q309" s="112"/>
      <c r="R309" s="113">
        <f>R310</f>
        <v>0</v>
      </c>
      <c r="S309" s="112"/>
      <c r="T309" s="114">
        <f>T310</f>
        <v>0</v>
      </c>
      <c r="AR309" s="107" t="s">
        <v>39</v>
      </c>
      <c r="AT309" s="115" t="s">
        <v>37</v>
      </c>
      <c r="AU309" s="115" t="s">
        <v>39</v>
      </c>
      <c r="AY309" s="107" t="s">
        <v>85</v>
      </c>
      <c r="BK309" s="116">
        <f>BK310</f>
        <v>0</v>
      </c>
    </row>
    <row r="310" spans="2:65" s="1" customFormat="1" ht="31.5" customHeight="1">
      <c r="B310" s="120"/>
      <c r="C310" s="121" t="s">
        <v>480</v>
      </c>
      <c r="D310" s="121" t="s">
        <v>88</v>
      </c>
      <c r="E310" s="122" t="s">
        <v>481</v>
      </c>
      <c r="F310" s="123" t="s">
        <v>482</v>
      </c>
      <c r="G310" s="124" t="s">
        <v>106</v>
      </c>
      <c r="H310" s="125">
        <v>120.567</v>
      </c>
      <c r="I310" s="126"/>
      <c r="J310" s="127">
        <f>ROUND(I310*H310,2)</f>
        <v>0</v>
      </c>
      <c r="K310" s="123" t="s">
        <v>92</v>
      </c>
      <c r="L310" s="24"/>
      <c r="M310" s="128" t="s">
        <v>1</v>
      </c>
      <c r="N310" s="178" t="s">
        <v>27</v>
      </c>
      <c r="O310" s="179"/>
      <c r="P310" s="180">
        <f>O310*H310</f>
        <v>0</v>
      </c>
      <c r="Q310" s="180">
        <v>0</v>
      </c>
      <c r="R310" s="180">
        <f>Q310*H310</f>
        <v>0</v>
      </c>
      <c r="S310" s="180">
        <v>0</v>
      </c>
      <c r="T310" s="181">
        <f>S310*H310</f>
        <v>0</v>
      </c>
      <c r="AR310" s="13" t="s">
        <v>45</v>
      </c>
      <c r="AT310" s="13" t="s">
        <v>88</v>
      </c>
      <c r="AU310" s="13" t="s">
        <v>43</v>
      </c>
      <c r="AY310" s="13" t="s">
        <v>85</v>
      </c>
      <c r="BE310" s="132">
        <f>IF(N310="základní",J310,0)</f>
        <v>0</v>
      </c>
      <c r="BF310" s="132">
        <f>IF(N310="snížená",J310,0)</f>
        <v>0</v>
      </c>
      <c r="BG310" s="132">
        <f>IF(N310="zákl. přenesená",J310,0)</f>
        <v>0</v>
      </c>
      <c r="BH310" s="132">
        <f>IF(N310="sníž. přenesená",J310,0)</f>
        <v>0</v>
      </c>
      <c r="BI310" s="132">
        <f>IF(N310="nulová",J310,0)</f>
        <v>0</v>
      </c>
      <c r="BJ310" s="13" t="s">
        <v>39</v>
      </c>
      <c r="BK310" s="132">
        <f>ROUND(I310*H310,2)</f>
        <v>0</v>
      </c>
      <c r="BL310" s="13" t="s">
        <v>45</v>
      </c>
      <c r="BM310" s="13" t="s">
        <v>483</v>
      </c>
    </row>
    <row r="311" spans="2:12" s="1" customFormat="1" ht="6.95" customHeight="1">
      <c r="B311" s="29"/>
      <c r="C311" s="30"/>
      <c r="D311" s="30"/>
      <c r="E311" s="30"/>
      <c r="F311" s="30"/>
      <c r="G311" s="30"/>
      <c r="H311" s="30"/>
      <c r="I311" s="73"/>
      <c r="J311" s="30"/>
      <c r="K311" s="30"/>
      <c r="L311" s="24"/>
    </row>
  </sheetData>
  <autoFilter ref="C85:K310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2" customWidth="1"/>
    <col min="2" max="2" width="1.66796875" style="182" customWidth="1"/>
    <col min="3" max="4" width="5" style="182" customWidth="1"/>
    <col min="5" max="5" width="11.66015625" style="182" customWidth="1"/>
    <col min="6" max="6" width="9.16015625" style="182" customWidth="1"/>
    <col min="7" max="7" width="5" style="182" customWidth="1"/>
    <col min="8" max="8" width="77.83203125" style="182" customWidth="1"/>
    <col min="9" max="10" width="20" style="182" customWidth="1"/>
    <col min="11" max="11" width="1.66796875" style="182" customWidth="1"/>
  </cols>
  <sheetData>
    <row r="1" ht="37.5" customHeight="1"/>
    <row r="2" spans="2:11" ht="7.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0" customFormat="1" ht="45" customHeight="1">
      <c r="B3" s="186"/>
      <c r="C3" s="272" t="s">
        <v>484</v>
      </c>
      <c r="D3" s="272"/>
      <c r="E3" s="272"/>
      <c r="F3" s="272"/>
      <c r="G3" s="272"/>
      <c r="H3" s="272"/>
      <c r="I3" s="272"/>
      <c r="J3" s="272"/>
      <c r="K3" s="187"/>
    </row>
    <row r="4" spans="2:11" ht="25.5" customHeight="1">
      <c r="B4" s="188"/>
      <c r="C4" s="273" t="s">
        <v>485</v>
      </c>
      <c r="D4" s="273"/>
      <c r="E4" s="273"/>
      <c r="F4" s="273"/>
      <c r="G4" s="273"/>
      <c r="H4" s="273"/>
      <c r="I4" s="273"/>
      <c r="J4" s="273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>
      <c r="B6" s="188"/>
      <c r="C6" s="274" t="s">
        <v>486</v>
      </c>
      <c r="D6" s="274"/>
      <c r="E6" s="274"/>
      <c r="F6" s="274"/>
      <c r="G6" s="274"/>
      <c r="H6" s="274"/>
      <c r="I6" s="274"/>
      <c r="J6" s="274"/>
      <c r="K6" s="189"/>
    </row>
    <row r="7" spans="2:11" ht="15" customHeight="1">
      <c r="B7" s="192"/>
      <c r="C7" s="274" t="s">
        <v>487</v>
      </c>
      <c r="D7" s="274"/>
      <c r="E7" s="274"/>
      <c r="F7" s="274"/>
      <c r="G7" s="274"/>
      <c r="H7" s="274"/>
      <c r="I7" s="274"/>
      <c r="J7" s="274"/>
      <c r="K7" s="189"/>
    </row>
    <row r="8" spans="2:11" ht="12.75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>
      <c r="B9" s="192"/>
      <c r="C9" s="274" t="s">
        <v>488</v>
      </c>
      <c r="D9" s="274"/>
      <c r="E9" s="274"/>
      <c r="F9" s="274"/>
      <c r="G9" s="274"/>
      <c r="H9" s="274"/>
      <c r="I9" s="274"/>
      <c r="J9" s="274"/>
      <c r="K9" s="189"/>
    </row>
    <row r="10" spans="2:11" ht="15" customHeight="1">
      <c r="B10" s="192"/>
      <c r="C10" s="191"/>
      <c r="D10" s="274" t="s">
        <v>489</v>
      </c>
      <c r="E10" s="274"/>
      <c r="F10" s="274"/>
      <c r="G10" s="274"/>
      <c r="H10" s="274"/>
      <c r="I10" s="274"/>
      <c r="J10" s="274"/>
      <c r="K10" s="189"/>
    </row>
    <row r="11" spans="2:11" ht="15" customHeight="1">
      <c r="B11" s="192"/>
      <c r="C11" s="193"/>
      <c r="D11" s="274" t="s">
        <v>490</v>
      </c>
      <c r="E11" s="274"/>
      <c r="F11" s="274"/>
      <c r="G11" s="274"/>
      <c r="H11" s="274"/>
      <c r="I11" s="274"/>
      <c r="J11" s="274"/>
      <c r="K11" s="189"/>
    </row>
    <row r="12" spans="2:11" ht="12.75" customHeight="1">
      <c r="B12" s="192"/>
      <c r="C12" s="193"/>
      <c r="D12" s="193"/>
      <c r="E12" s="193"/>
      <c r="F12" s="193"/>
      <c r="G12" s="193"/>
      <c r="H12" s="193"/>
      <c r="I12" s="193"/>
      <c r="J12" s="193"/>
      <c r="K12" s="189"/>
    </row>
    <row r="13" spans="2:11" ht="15" customHeight="1">
      <c r="B13" s="192"/>
      <c r="C13" s="193"/>
      <c r="D13" s="274" t="s">
        <v>491</v>
      </c>
      <c r="E13" s="274"/>
      <c r="F13" s="274"/>
      <c r="G13" s="274"/>
      <c r="H13" s="274"/>
      <c r="I13" s="274"/>
      <c r="J13" s="274"/>
      <c r="K13" s="189"/>
    </row>
    <row r="14" spans="2:11" ht="15" customHeight="1">
      <c r="B14" s="192"/>
      <c r="C14" s="193"/>
      <c r="D14" s="274" t="s">
        <v>492</v>
      </c>
      <c r="E14" s="274"/>
      <c r="F14" s="274"/>
      <c r="G14" s="274"/>
      <c r="H14" s="274"/>
      <c r="I14" s="274"/>
      <c r="J14" s="274"/>
      <c r="K14" s="189"/>
    </row>
    <row r="15" spans="2:11" ht="15" customHeight="1">
      <c r="B15" s="192"/>
      <c r="C15" s="193"/>
      <c r="D15" s="274" t="s">
        <v>493</v>
      </c>
      <c r="E15" s="274"/>
      <c r="F15" s="274"/>
      <c r="G15" s="274"/>
      <c r="H15" s="274"/>
      <c r="I15" s="274"/>
      <c r="J15" s="274"/>
      <c r="K15" s="189"/>
    </row>
    <row r="16" spans="2:11" ht="15" customHeight="1">
      <c r="B16" s="192"/>
      <c r="C16" s="193"/>
      <c r="D16" s="193"/>
      <c r="E16" s="194" t="s">
        <v>41</v>
      </c>
      <c r="F16" s="274" t="s">
        <v>494</v>
      </c>
      <c r="G16" s="274"/>
      <c r="H16" s="274"/>
      <c r="I16" s="274"/>
      <c r="J16" s="274"/>
      <c r="K16" s="189"/>
    </row>
    <row r="17" spans="2:11" ht="15" customHeight="1">
      <c r="B17" s="192"/>
      <c r="C17" s="193"/>
      <c r="D17" s="193"/>
      <c r="E17" s="194" t="s">
        <v>495</v>
      </c>
      <c r="F17" s="274" t="s">
        <v>496</v>
      </c>
      <c r="G17" s="274"/>
      <c r="H17" s="274"/>
      <c r="I17" s="274"/>
      <c r="J17" s="274"/>
      <c r="K17" s="189"/>
    </row>
    <row r="18" spans="2:11" ht="15" customHeight="1">
      <c r="B18" s="192"/>
      <c r="C18" s="193"/>
      <c r="D18" s="193"/>
      <c r="E18" s="194" t="s">
        <v>497</v>
      </c>
      <c r="F18" s="274" t="s">
        <v>498</v>
      </c>
      <c r="G18" s="274"/>
      <c r="H18" s="274"/>
      <c r="I18" s="274"/>
      <c r="J18" s="274"/>
      <c r="K18" s="189"/>
    </row>
    <row r="19" spans="2:11" ht="15" customHeight="1">
      <c r="B19" s="192"/>
      <c r="C19" s="193"/>
      <c r="D19" s="193"/>
      <c r="E19" s="194" t="s">
        <v>499</v>
      </c>
      <c r="F19" s="274" t="s">
        <v>500</v>
      </c>
      <c r="G19" s="274"/>
      <c r="H19" s="274"/>
      <c r="I19" s="274"/>
      <c r="J19" s="274"/>
      <c r="K19" s="189"/>
    </row>
    <row r="20" spans="2:11" ht="15" customHeight="1">
      <c r="B20" s="192"/>
      <c r="C20" s="193"/>
      <c r="D20" s="193"/>
      <c r="E20" s="194" t="s">
        <v>501</v>
      </c>
      <c r="F20" s="274" t="s">
        <v>502</v>
      </c>
      <c r="G20" s="274"/>
      <c r="H20" s="274"/>
      <c r="I20" s="274"/>
      <c r="J20" s="274"/>
      <c r="K20" s="189"/>
    </row>
    <row r="21" spans="2:11" ht="15" customHeight="1">
      <c r="B21" s="192"/>
      <c r="C21" s="193"/>
      <c r="D21" s="193"/>
      <c r="E21" s="194" t="s">
        <v>503</v>
      </c>
      <c r="F21" s="274" t="s">
        <v>504</v>
      </c>
      <c r="G21" s="274"/>
      <c r="H21" s="274"/>
      <c r="I21" s="274"/>
      <c r="J21" s="274"/>
      <c r="K21" s="189"/>
    </row>
    <row r="22" spans="2:11" ht="12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89"/>
    </row>
    <row r="23" spans="2:11" ht="15" customHeight="1">
      <c r="B23" s="192"/>
      <c r="C23" s="274" t="s">
        <v>505</v>
      </c>
      <c r="D23" s="274"/>
      <c r="E23" s="274"/>
      <c r="F23" s="274"/>
      <c r="G23" s="274"/>
      <c r="H23" s="274"/>
      <c r="I23" s="274"/>
      <c r="J23" s="274"/>
      <c r="K23" s="189"/>
    </row>
    <row r="24" spans="2:11" ht="15" customHeight="1">
      <c r="B24" s="192"/>
      <c r="C24" s="274" t="s">
        <v>506</v>
      </c>
      <c r="D24" s="274"/>
      <c r="E24" s="274"/>
      <c r="F24" s="274"/>
      <c r="G24" s="274"/>
      <c r="H24" s="274"/>
      <c r="I24" s="274"/>
      <c r="J24" s="274"/>
      <c r="K24" s="189"/>
    </row>
    <row r="25" spans="2:11" ht="15" customHeight="1">
      <c r="B25" s="192"/>
      <c r="C25" s="191"/>
      <c r="D25" s="274" t="s">
        <v>507</v>
      </c>
      <c r="E25" s="274"/>
      <c r="F25" s="274"/>
      <c r="G25" s="274"/>
      <c r="H25" s="274"/>
      <c r="I25" s="274"/>
      <c r="J25" s="274"/>
      <c r="K25" s="189"/>
    </row>
    <row r="26" spans="2:11" ht="15" customHeight="1">
      <c r="B26" s="192"/>
      <c r="C26" s="193"/>
      <c r="D26" s="274" t="s">
        <v>508</v>
      </c>
      <c r="E26" s="274"/>
      <c r="F26" s="274"/>
      <c r="G26" s="274"/>
      <c r="H26" s="274"/>
      <c r="I26" s="274"/>
      <c r="J26" s="274"/>
      <c r="K26" s="189"/>
    </row>
    <row r="27" spans="2:11" ht="12.75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89"/>
    </row>
    <row r="28" spans="2:11" ht="15" customHeight="1">
      <c r="B28" s="192"/>
      <c r="C28" s="193"/>
      <c r="D28" s="274" t="s">
        <v>509</v>
      </c>
      <c r="E28" s="274"/>
      <c r="F28" s="274"/>
      <c r="G28" s="274"/>
      <c r="H28" s="274"/>
      <c r="I28" s="274"/>
      <c r="J28" s="274"/>
      <c r="K28" s="189"/>
    </row>
    <row r="29" spans="2:11" ht="15" customHeight="1">
      <c r="B29" s="192"/>
      <c r="C29" s="193"/>
      <c r="D29" s="274" t="s">
        <v>510</v>
      </c>
      <c r="E29" s="274"/>
      <c r="F29" s="274"/>
      <c r="G29" s="274"/>
      <c r="H29" s="274"/>
      <c r="I29" s="274"/>
      <c r="J29" s="274"/>
      <c r="K29" s="189"/>
    </row>
    <row r="30" spans="2:11" ht="12.75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89"/>
    </row>
    <row r="31" spans="2:11" ht="15" customHeight="1">
      <c r="B31" s="192"/>
      <c r="C31" s="193"/>
      <c r="D31" s="274" t="s">
        <v>511</v>
      </c>
      <c r="E31" s="274"/>
      <c r="F31" s="274"/>
      <c r="G31" s="274"/>
      <c r="H31" s="274"/>
      <c r="I31" s="274"/>
      <c r="J31" s="274"/>
      <c r="K31" s="189"/>
    </row>
    <row r="32" spans="2:11" ht="15" customHeight="1">
      <c r="B32" s="192"/>
      <c r="C32" s="193"/>
      <c r="D32" s="274" t="s">
        <v>512</v>
      </c>
      <c r="E32" s="274"/>
      <c r="F32" s="274"/>
      <c r="G32" s="274"/>
      <c r="H32" s="274"/>
      <c r="I32" s="274"/>
      <c r="J32" s="274"/>
      <c r="K32" s="189"/>
    </row>
    <row r="33" spans="2:11" ht="15" customHeight="1">
      <c r="B33" s="192"/>
      <c r="C33" s="193"/>
      <c r="D33" s="274" t="s">
        <v>513</v>
      </c>
      <c r="E33" s="274"/>
      <c r="F33" s="274"/>
      <c r="G33" s="274"/>
      <c r="H33" s="274"/>
      <c r="I33" s="274"/>
      <c r="J33" s="274"/>
      <c r="K33" s="189"/>
    </row>
    <row r="34" spans="2:11" ht="15" customHeight="1">
      <c r="B34" s="192"/>
      <c r="C34" s="193"/>
      <c r="D34" s="191"/>
      <c r="E34" s="195" t="s">
        <v>70</v>
      </c>
      <c r="F34" s="191"/>
      <c r="G34" s="274" t="s">
        <v>514</v>
      </c>
      <c r="H34" s="274"/>
      <c r="I34" s="274"/>
      <c r="J34" s="274"/>
      <c r="K34" s="189"/>
    </row>
    <row r="35" spans="2:11" ht="30.75" customHeight="1">
      <c r="B35" s="192"/>
      <c r="C35" s="193"/>
      <c r="D35" s="191"/>
      <c r="E35" s="195" t="s">
        <v>515</v>
      </c>
      <c r="F35" s="191"/>
      <c r="G35" s="274" t="s">
        <v>516</v>
      </c>
      <c r="H35" s="274"/>
      <c r="I35" s="274"/>
      <c r="J35" s="274"/>
      <c r="K35" s="189"/>
    </row>
    <row r="36" spans="2:11" ht="15" customHeight="1">
      <c r="B36" s="192"/>
      <c r="C36" s="193"/>
      <c r="D36" s="191"/>
      <c r="E36" s="195" t="s">
        <v>35</v>
      </c>
      <c r="F36" s="191"/>
      <c r="G36" s="274" t="s">
        <v>517</v>
      </c>
      <c r="H36" s="274"/>
      <c r="I36" s="274"/>
      <c r="J36" s="274"/>
      <c r="K36" s="189"/>
    </row>
    <row r="37" spans="2:11" ht="15" customHeight="1">
      <c r="B37" s="192"/>
      <c r="C37" s="193"/>
      <c r="D37" s="191"/>
      <c r="E37" s="195" t="s">
        <v>71</v>
      </c>
      <c r="F37" s="191"/>
      <c r="G37" s="274" t="s">
        <v>518</v>
      </c>
      <c r="H37" s="274"/>
      <c r="I37" s="274"/>
      <c r="J37" s="274"/>
      <c r="K37" s="189"/>
    </row>
    <row r="38" spans="2:11" ht="15" customHeight="1">
      <c r="B38" s="192"/>
      <c r="C38" s="193"/>
      <c r="D38" s="191"/>
      <c r="E38" s="195" t="s">
        <v>72</v>
      </c>
      <c r="F38" s="191"/>
      <c r="G38" s="274" t="s">
        <v>519</v>
      </c>
      <c r="H38" s="274"/>
      <c r="I38" s="274"/>
      <c r="J38" s="274"/>
      <c r="K38" s="189"/>
    </row>
    <row r="39" spans="2:11" ht="15" customHeight="1">
      <c r="B39" s="192"/>
      <c r="C39" s="193"/>
      <c r="D39" s="191"/>
      <c r="E39" s="195" t="s">
        <v>73</v>
      </c>
      <c r="F39" s="191"/>
      <c r="G39" s="274" t="s">
        <v>520</v>
      </c>
      <c r="H39" s="274"/>
      <c r="I39" s="274"/>
      <c r="J39" s="274"/>
      <c r="K39" s="189"/>
    </row>
    <row r="40" spans="2:11" ht="15" customHeight="1">
      <c r="B40" s="192"/>
      <c r="C40" s="193"/>
      <c r="D40" s="191"/>
      <c r="E40" s="195" t="s">
        <v>521</v>
      </c>
      <c r="F40" s="191"/>
      <c r="G40" s="274" t="s">
        <v>522</v>
      </c>
      <c r="H40" s="274"/>
      <c r="I40" s="274"/>
      <c r="J40" s="274"/>
      <c r="K40" s="189"/>
    </row>
    <row r="41" spans="2:11" ht="15" customHeight="1">
      <c r="B41" s="192"/>
      <c r="C41" s="193"/>
      <c r="D41" s="191"/>
      <c r="E41" s="195"/>
      <c r="F41" s="191"/>
      <c r="G41" s="274" t="s">
        <v>523</v>
      </c>
      <c r="H41" s="274"/>
      <c r="I41" s="274"/>
      <c r="J41" s="274"/>
      <c r="K41" s="189"/>
    </row>
    <row r="42" spans="2:11" ht="15" customHeight="1">
      <c r="B42" s="192"/>
      <c r="C42" s="193"/>
      <c r="D42" s="191"/>
      <c r="E42" s="195" t="s">
        <v>524</v>
      </c>
      <c r="F42" s="191"/>
      <c r="G42" s="274" t="s">
        <v>525</v>
      </c>
      <c r="H42" s="274"/>
      <c r="I42" s="274"/>
      <c r="J42" s="274"/>
      <c r="K42" s="189"/>
    </row>
    <row r="43" spans="2:11" ht="15" customHeight="1">
      <c r="B43" s="192"/>
      <c r="C43" s="193"/>
      <c r="D43" s="191"/>
      <c r="E43" s="195" t="s">
        <v>75</v>
      </c>
      <c r="F43" s="191"/>
      <c r="G43" s="274" t="s">
        <v>526</v>
      </c>
      <c r="H43" s="274"/>
      <c r="I43" s="274"/>
      <c r="J43" s="274"/>
      <c r="K43" s="189"/>
    </row>
    <row r="44" spans="2:11" ht="12.75" customHeight="1">
      <c r="B44" s="192"/>
      <c r="C44" s="193"/>
      <c r="D44" s="191"/>
      <c r="E44" s="191"/>
      <c r="F44" s="191"/>
      <c r="G44" s="191"/>
      <c r="H44" s="191"/>
      <c r="I44" s="191"/>
      <c r="J44" s="191"/>
      <c r="K44" s="189"/>
    </row>
    <row r="45" spans="2:11" ht="15" customHeight="1">
      <c r="B45" s="192"/>
      <c r="C45" s="193"/>
      <c r="D45" s="274" t="s">
        <v>527</v>
      </c>
      <c r="E45" s="274"/>
      <c r="F45" s="274"/>
      <c r="G45" s="274"/>
      <c r="H45" s="274"/>
      <c r="I45" s="274"/>
      <c r="J45" s="274"/>
      <c r="K45" s="189"/>
    </row>
    <row r="46" spans="2:11" ht="15" customHeight="1">
      <c r="B46" s="192"/>
      <c r="C46" s="193"/>
      <c r="D46" s="193"/>
      <c r="E46" s="274" t="s">
        <v>528</v>
      </c>
      <c r="F46" s="274"/>
      <c r="G46" s="274"/>
      <c r="H46" s="274"/>
      <c r="I46" s="274"/>
      <c r="J46" s="274"/>
      <c r="K46" s="189"/>
    </row>
    <row r="47" spans="2:11" ht="15" customHeight="1">
      <c r="B47" s="192"/>
      <c r="C47" s="193"/>
      <c r="D47" s="193"/>
      <c r="E47" s="274" t="s">
        <v>529</v>
      </c>
      <c r="F47" s="274"/>
      <c r="G47" s="274"/>
      <c r="H47" s="274"/>
      <c r="I47" s="274"/>
      <c r="J47" s="274"/>
      <c r="K47" s="189"/>
    </row>
    <row r="48" spans="2:11" ht="15" customHeight="1">
      <c r="B48" s="192"/>
      <c r="C48" s="193"/>
      <c r="D48" s="193"/>
      <c r="E48" s="274" t="s">
        <v>530</v>
      </c>
      <c r="F48" s="274"/>
      <c r="G48" s="274"/>
      <c r="H48" s="274"/>
      <c r="I48" s="274"/>
      <c r="J48" s="274"/>
      <c r="K48" s="189"/>
    </row>
    <row r="49" spans="2:11" ht="15" customHeight="1">
      <c r="B49" s="192"/>
      <c r="C49" s="193"/>
      <c r="D49" s="274" t="s">
        <v>531</v>
      </c>
      <c r="E49" s="274"/>
      <c r="F49" s="274"/>
      <c r="G49" s="274"/>
      <c r="H49" s="274"/>
      <c r="I49" s="274"/>
      <c r="J49" s="274"/>
      <c r="K49" s="189"/>
    </row>
    <row r="50" spans="2:11" ht="25.5" customHeight="1">
      <c r="B50" s="188"/>
      <c r="C50" s="273" t="s">
        <v>532</v>
      </c>
      <c r="D50" s="273"/>
      <c r="E50" s="273"/>
      <c r="F50" s="273"/>
      <c r="G50" s="273"/>
      <c r="H50" s="273"/>
      <c r="I50" s="273"/>
      <c r="J50" s="273"/>
      <c r="K50" s="189"/>
    </row>
    <row r="51" spans="2:11" ht="5.25" customHeight="1">
      <c r="B51" s="188"/>
      <c r="C51" s="190"/>
      <c r="D51" s="190"/>
      <c r="E51" s="190"/>
      <c r="F51" s="190"/>
      <c r="G51" s="190"/>
      <c r="H51" s="190"/>
      <c r="I51" s="190"/>
      <c r="J51" s="190"/>
      <c r="K51" s="189"/>
    </row>
    <row r="52" spans="2:11" ht="15" customHeight="1">
      <c r="B52" s="188"/>
      <c r="C52" s="274" t="s">
        <v>533</v>
      </c>
      <c r="D52" s="274"/>
      <c r="E52" s="274"/>
      <c r="F52" s="274"/>
      <c r="G52" s="274"/>
      <c r="H52" s="274"/>
      <c r="I52" s="274"/>
      <c r="J52" s="274"/>
      <c r="K52" s="189"/>
    </row>
    <row r="53" spans="2:11" ht="15" customHeight="1">
      <c r="B53" s="188"/>
      <c r="C53" s="274" t="s">
        <v>534</v>
      </c>
      <c r="D53" s="274"/>
      <c r="E53" s="274"/>
      <c r="F53" s="274"/>
      <c r="G53" s="274"/>
      <c r="H53" s="274"/>
      <c r="I53" s="274"/>
      <c r="J53" s="274"/>
      <c r="K53" s="189"/>
    </row>
    <row r="54" spans="2:11" ht="12.75" customHeight="1">
      <c r="B54" s="188"/>
      <c r="C54" s="191"/>
      <c r="D54" s="191"/>
      <c r="E54" s="191"/>
      <c r="F54" s="191"/>
      <c r="G54" s="191"/>
      <c r="H54" s="191"/>
      <c r="I54" s="191"/>
      <c r="J54" s="191"/>
      <c r="K54" s="189"/>
    </row>
    <row r="55" spans="2:11" ht="15" customHeight="1">
      <c r="B55" s="188"/>
      <c r="C55" s="274" t="s">
        <v>535</v>
      </c>
      <c r="D55" s="274"/>
      <c r="E55" s="274"/>
      <c r="F55" s="274"/>
      <c r="G55" s="274"/>
      <c r="H55" s="274"/>
      <c r="I55" s="274"/>
      <c r="J55" s="274"/>
      <c r="K55" s="189"/>
    </row>
    <row r="56" spans="2:11" ht="15" customHeight="1">
      <c r="B56" s="188"/>
      <c r="C56" s="193"/>
      <c r="D56" s="274" t="s">
        <v>536</v>
      </c>
      <c r="E56" s="274"/>
      <c r="F56" s="274"/>
      <c r="G56" s="274"/>
      <c r="H56" s="274"/>
      <c r="I56" s="274"/>
      <c r="J56" s="274"/>
      <c r="K56" s="189"/>
    </row>
    <row r="57" spans="2:11" ht="15" customHeight="1">
      <c r="B57" s="188"/>
      <c r="C57" s="193"/>
      <c r="D57" s="274" t="s">
        <v>537</v>
      </c>
      <c r="E57" s="274"/>
      <c r="F57" s="274"/>
      <c r="G57" s="274"/>
      <c r="H57" s="274"/>
      <c r="I57" s="274"/>
      <c r="J57" s="274"/>
      <c r="K57" s="189"/>
    </row>
    <row r="58" spans="2:11" ht="15" customHeight="1">
      <c r="B58" s="188"/>
      <c r="C58" s="193"/>
      <c r="D58" s="274" t="s">
        <v>538</v>
      </c>
      <c r="E58" s="274"/>
      <c r="F58" s="274"/>
      <c r="G58" s="274"/>
      <c r="H58" s="274"/>
      <c r="I58" s="274"/>
      <c r="J58" s="274"/>
      <c r="K58" s="189"/>
    </row>
    <row r="59" spans="2:11" ht="15" customHeight="1">
      <c r="B59" s="188"/>
      <c r="C59" s="193"/>
      <c r="D59" s="274" t="s">
        <v>539</v>
      </c>
      <c r="E59" s="274"/>
      <c r="F59" s="274"/>
      <c r="G59" s="274"/>
      <c r="H59" s="274"/>
      <c r="I59" s="274"/>
      <c r="J59" s="274"/>
      <c r="K59" s="189"/>
    </row>
    <row r="60" spans="2:11" ht="15" customHeight="1">
      <c r="B60" s="188"/>
      <c r="C60" s="193"/>
      <c r="D60" s="276" t="s">
        <v>540</v>
      </c>
      <c r="E60" s="276"/>
      <c r="F60" s="276"/>
      <c r="G60" s="276"/>
      <c r="H60" s="276"/>
      <c r="I60" s="276"/>
      <c r="J60" s="276"/>
      <c r="K60" s="189"/>
    </row>
    <row r="61" spans="2:11" ht="15" customHeight="1">
      <c r="B61" s="188"/>
      <c r="C61" s="193"/>
      <c r="D61" s="274" t="s">
        <v>541</v>
      </c>
      <c r="E61" s="274"/>
      <c r="F61" s="274"/>
      <c r="G61" s="274"/>
      <c r="H61" s="274"/>
      <c r="I61" s="274"/>
      <c r="J61" s="274"/>
      <c r="K61" s="189"/>
    </row>
    <row r="62" spans="2:11" ht="12.75" customHeight="1">
      <c r="B62" s="188"/>
      <c r="C62" s="193"/>
      <c r="D62" s="193"/>
      <c r="E62" s="196"/>
      <c r="F62" s="193"/>
      <c r="G62" s="193"/>
      <c r="H62" s="193"/>
      <c r="I62" s="193"/>
      <c r="J62" s="193"/>
      <c r="K62" s="189"/>
    </row>
    <row r="63" spans="2:11" ht="15" customHeight="1">
      <c r="B63" s="188"/>
      <c r="C63" s="193"/>
      <c r="D63" s="274" t="s">
        <v>542</v>
      </c>
      <c r="E63" s="274"/>
      <c r="F63" s="274"/>
      <c r="G63" s="274"/>
      <c r="H63" s="274"/>
      <c r="I63" s="274"/>
      <c r="J63" s="274"/>
      <c r="K63" s="189"/>
    </row>
    <row r="64" spans="2:11" ht="15" customHeight="1">
      <c r="B64" s="188"/>
      <c r="C64" s="193"/>
      <c r="D64" s="276" t="s">
        <v>543</v>
      </c>
      <c r="E64" s="276"/>
      <c r="F64" s="276"/>
      <c r="G64" s="276"/>
      <c r="H64" s="276"/>
      <c r="I64" s="276"/>
      <c r="J64" s="276"/>
      <c r="K64" s="189"/>
    </row>
    <row r="65" spans="2:11" ht="15" customHeight="1">
      <c r="B65" s="188"/>
      <c r="C65" s="193"/>
      <c r="D65" s="274" t="s">
        <v>544</v>
      </c>
      <c r="E65" s="274"/>
      <c r="F65" s="274"/>
      <c r="G65" s="274"/>
      <c r="H65" s="274"/>
      <c r="I65" s="274"/>
      <c r="J65" s="274"/>
      <c r="K65" s="189"/>
    </row>
    <row r="66" spans="2:11" ht="15" customHeight="1">
      <c r="B66" s="188"/>
      <c r="C66" s="193"/>
      <c r="D66" s="274" t="s">
        <v>545</v>
      </c>
      <c r="E66" s="274"/>
      <c r="F66" s="274"/>
      <c r="G66" s="274"/>
      <c r="H66" s="274"/>
      <c r="I66" s="274"/>
      <c r="J66" s="274"/>
      <c r="K66" s="189"/>
    </row>
    <row r="67" spans="2:11" ht="15" customHeight="1">
      <c r="B67" s="188"/>
      <c r="C67" s="193"/>
      <c r="D67" s="274" t="s">
        <v>546</v>
      </c>
      <c r="E67" s="274"/>
      <c r="F67" s="274"/>
      <c r="G67" s="274"/>
      <c r="H67" s="274"/>
      <c r="I67" s="274"/>
      <c r="J67" s="274"/>
      <c r="K67" s="189"/>
    </row>
    <row r="68" spans="2:11" ht="15" customHeight="1">
      <c r="B68" s="188"/>
      <c r="C68" s="193"/>
      <c r="D68" s="274" t="s">
        <v>547</v>
      </c>
      <c r="E68" s="274"/>
      <c r="F68" s="274"/>
      <c r="G68" s="274"/>
      <c r="H68" s="274"/>
      <c r="I68" s="274"/>
      <c r="J68" s="274"/>
      <c r="K68" s="189"/>
    </row>
    <row r="69" spans="2:11" ht="12.7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2:11" ht="18.75" customHeight="1">
      <c r="B70" s="200"/>
      <c r="C70" s="200"/>
      <c r="D70" s="200"/>
      <c r="E70" s="200"/>
      <c r="F70" s="200"/>
      <c r="G70" s="200"/>
      <c r="H70" s="200"/>
      <c r="I70" s="200"/>
      <c r="J70" s="200"/>
      <c r="K70" s="201"/>
    </row>
    <row r="71" spans="2:11" ht="18.75" customHeight="1"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2:11" ht="7.5" customHeight="1">
      <c r="B72" s="202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45" customHeight="1">
      <c r="B73" s="205"/>
      <c r="C73" s="277" t="s">
        <v>51</v>
      </c>
      <c r="D73" s="277"/>
      <c r="E73" s="277"/>
      <c r="F73" s="277"/>
      <c r="G73" s="277"/>
      <c r="H73" s="277"/>
      <c r="I73" s="277"/>
      <c r="J73" s="277"/>
      <c r="K73" s="206"/>
    </row>
    <row r="74" spans="2:11" ht="17.25" customHeight="1">
      <c r="B74" s="205"/>
      <c r="C74" s="207" t="s">
        <v>548</v>
      </c>
      <c r="D74" s="207"/>
      <c r="E74" s="207"/>
      <c r="F74" s="207" t="s">
        <v>549</v>
      </c>
      <c r="G74" s="208"/>
      <c r="H74" s="207" t="s">
        <v>71</v>
      </c>
      <c r="I74" s="207" t="s">
        <v>36</v>
      </c>
      <c r="J74" s="207" t="s">
        <v>550</v>
      </c>
      <c r="K74" s="206"/>
    </row>
    <row r="75" spans="2:11" ht="17.25" customHeight="1">
      <c r="B75" s="205"/>
      <c r="C75" s="209" t="s">
        <v>551</v>
      </c>
      <c r="D75" s="209"/>
      <c r="E75" s="209"/>
      <c r="F75" s="210" t="s">
        <v>552</v>
      </c>
      <c r="G75" s="211"/>
      <c r="H75" s="209"/>
      <c r="I75" s="209"/>
      <c r="J75" s="209" t="s">
        <v>553</v>
      </c>
      <c r="K75" s="206"/>
    </row>
    <row r="76" spans="2:11" ht="5.25" customHeight="1">
      <c r="B76" s="205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5"/>
      <c r="C77" s="195" t="s">
        <v>35</v>
      </c>
      <c r="D77" s="212"/>
      <c r="E77" s="212"/>
      <c r="F77" s="214" t="s">
        <v>554</v>
      </c>
      <c r="G77" s="213"/>
      <c r="H77" s="195" t="s">
        <v>555</v>
      </c>
      <c r="I77" s="195" t="s">
        <v>556</v>
      </c>
      <c r="J77" s="195">
        <v>20</v>
      </c>
      <c r="K77" s="206"/>
    </row>
    <row r="78" spans="2:11" ht="15" customHeight="1">
      <c r="B78" s="205"/>
      <c r="C78" s="195" t="s">
        <v>557</v>
      </c>
      <c r="D78" s="195"/>
      <c r="E78" s="195"/>
      <c r="F78" s="214" t="s">
        <v>554</v>
      </c>
      <c r="G78" s="213"/>
      <c r="H78" s="195" t="s">
        <v>558</v>
      </c>
      <c r="I78" s="195" t="s">
        <v>556</v>
      </c>
      <c r="J78" s="195">
        <v>120</v>
      </c>
      <c r="K78" s="206"/>
    </row>
    <row r="79" spans="2:11" ht="15" customHeight="1">
      <c r="B79" s="215"/>
      <c r="C79" s="195" t="s">
        <v>559</v>
      </c>
      <c r="D79" s="195"/>
      <c r="E79" s="195"/>
      <c r="F79" s="214" t="s">
        <v>560</v>
      </c>
      <c r="G79" s="213"/>
      <c r="H79" s="195" t="s">
        <v>561</v>
      </c>
      <c r="I79" s="195" t="s">
        <v>556</v>
      </c>
      <c r="J79" s="195">
        <v>50</v>
      </c>
      <c r="K79" s="206"/>
    </row>
    <row r="80" spans="2:11" ht="15" customHeight="1">
      <c r="B80" s="215"/>
      <c r="C80" s="195" t="s">
        <v>562</v>
      </c>
      <c r="D80" s="195"/>
      <c r="E80" s="195"/>
      <c r="F80" s="214" t="s">
        <v>554</v>
      </c>
      <c r="G80" s="213"/>
      <c r="H80" s="195" t="s">
        <v>563</v>
      </c>
      <c r="I80" s="195" t="s">
        <v>564</v>
      </c>
      <c r="J80" s="195"/>
      <c r="K80" s="206"/>
    </row>
    <row r="81" spans="2:11" ht="15" customHeight="1">
      <c r="B81" s="215"/>
      <c r="C81" s="216" t="s">
        <v>565</v>
      </c>
      <c r="D81" s="216"/>
      <c r="E81" s="216"/>
      <c r="F81" s="217" t="s">
        <v>560</v>
      </c>
      <c r="G81" s="216"/>
      <c r="H81" s="216" t="s">
        <v>566</v>
      </c>
      <c r="I81" s="216" t="s">
        <v>556</v>
      </c>
      <c r="J81" s="216">
        <v>15</v>
      </c>
      <c r="K81" s="206"/>
    </row>
    <row r="82" spans="2:11" ht="15" customHeight="1">
      <c r="B82" s="215"/>
      <c r="C82" s="216" t="s">
        <v>567</v>
      </c>
      <c r="D82" s="216"/>
      <c r="E82" s="216"/>
      <c r="F82" s="217" t="s">
        <v>560</v>
      </c>
      <c r="G82" s="216"/>
      <c r="H82" s="216" t="s">
        <v>568</v>
      </c>
      <c r="I82" s="216" t="s">
        <v>556</v>
      </c>
      <c r="J82" s="216">
        <v>15</v>
      </c>
      <c r="K82" s="206"/>
    </row>
    <row r="83" spans="2:11" ht="15" customHeight="1">
      <c r="B83" s="215"/>
      <c r="C83" s="216" t="s">
        <v>569</v>
      </c>
      <c r="D83" s="216"/>
      <c r="E83" s="216"/>
      <c r="F83" s="217" t="s">
        <v>560</v>
      </c>
      <c r="G83" s="216"/>
      <c r="H83" s="216" t="s">
        <v>570</v>
      </c>
      <c r="I83" s="216" t="s">
        <v>556</v>
      </c>
      <c r="J83" s="216">
        <v>20</v>
      </c>
      <c r="K83" s="206"/>
    </row>
    <row r="84" spans="2:11" ht="15" customHeight="1">
      <c r="B84" s="215"/>
      <c r="C84" s="216" t="s">
        <v>571</v>
      </c>
      <c r="D84" s="216"/>
      <c r="E84" s="216"/>
      <c r="F84" s="217" t="s">
        <v>560</v>
      </c>
      <c r="G84" s="216"/>
      <c r="H84" s="216" t="s">
        <v>572</v>
      </c>
      <c r="I84" s="216" t="s">
        <v>556</v>
      </c>
      <c r="J84" s="216">
        <v>20</v>
      </c>
      <c r="K84" s="206"/>
    </row>
    <row r="85" spans="2:11" ht="15" customHeight="1">
      <c r="B85" s="215"/>
      <c r="C85" s="195" t="s">
        <v>573</v>
      </c>
      <c r="D85" s="195"/>
      <c r="E85" s="195"/>
      <c r="F85" s="214" t="s">
        <v>560</v>
      </c>
      <c r="G85" s="213"/>
      <c r="H85" s="195" t="s">
        <v>574</v>
      </c>
      <c r="I85" s="195" t="s">
        <v>556</v>
      </c>
      <c r="J85" s="195">
        <v>50</v>
      </c>
      <c r="K85" s="206"/>
    </row>
    <row r="86" spans="2:11" ht="15" customHeight="1">
      <c r="B86" s="215"/>
      <c r="C86" s="195" t="s">
        <v>575</v>
      </c>
      <c r="D86" s="195"/>
      <c r="E86" s="195"/>
      <c r="F86" s="214" t="s">
        <v>560</v>
      </c>
      <c r="G86" s="213"/>
      <c r="H86" s="195" t="s">
        <v>576</v>
      </c>
      <c r="I86" s="195" t="s">
        <v>556</v>
      </c>
      <c r="J86" s="195">
        <v>20</v>
      </c>
      <c r="K86" s="206"/>
    </row>
    <row r="87" spans="2:11" ht="15" customHeight="1">
      <c r="B87" s="215"/>
      <c r="C87" s="195" t="s">
        <v>577</v>
      </c>
      <c r="D87" s="195"/>
      <c r="E87" s="195"/>
      <c r="F87" s="214" t="s">
        <v>560</v>
      </c>
      <c r="G87" s="213"/>
      <c r="H87" s="195" t="s">
        <v>578</v>
      </c>
      <c r="I87" s="195" t="s">
        <v>556</v>
      </c>
      <c r="J87" s="195">
        <v>20</v>
      </c>
      <c r="K87" s="206"/>
    </row>
    <row r="88" spans="2:11" ht="15" customHeight="1">
      <c r="B88" s="215"/>
      <c r="C88" s="195" t="s">
        <v>579</v>
      </c>
      <c r="D88" s="195"/>
      <c r="E88" s="195"/>
      <c r="F88" s="214" t="s">
        <v>560</v>
      </c>
      <c r="G88" s="213"/>
      <c r="H88" s="195" t="s">
        <v>580</v>
      </c>
      <c r="I88" s="195" t="s">
        <v>556</v>
      </c>
      <c r="J88" s="195">
        <v>50</v>
      </c>
      <c r="K88" s="206"/>
    </row>
    <row r="89" spans="2:11" ht="15" customHeight="1">
      <c r="B89" s="215"/>
      <c r="C89" s="195" t="s">
        <v>581</v>
      </c>
      <c r="D89" s="195"/>
      <c r="E89" s="195"/>
      <c r="F89" s="214" t="s">
        <v>560</v>
      </c>
      <c r="G89" s="213"/>
      <c r="H89" s="195" t="s">
        <v>581</v>
      </c>
      <c r="I89" s="195" t="s">
        <v>556</v>
      </c>
      <c r="J89" s="195">
        <v>50</v>
      </c>
      <c r="K89" s="206"/>
    </row>
    <row r="90" spans="2:11" ht="15" customHeight="1">
      <c r="B90" s="215"/>
      <c r="C90" s="195" t="s">
        <v>76</v>
      </c>
      <c r="D90" s="195"/>
      <c r="E90" s="195"/>
      <c r="F90" s="214" t="s">
        <v>560</v>
      </c>
      <c r="G90" s="213"/>
      <c r="H90" s="195" t="s">
        <v>582</v>
      </c>
      <c r="I90" s="195" t="s">
        <v>556</v>
      </c>
      <c r="J90" s="195">
        <v>255</v>
      </c>
      <c r="K90" s="206"/>
    </row>
    <row r="91" spans="2:11" ht="15" customHeight="1">
      <c r="B91" s="215"/>
      <c r="C91" s="195" t="s">
        <v>583</v>
      </c>
      <c r="D91" s="195"/>
      <c r="E91" s="195"/>
      <c r="F91" s="214" t="s">
        <v>554</v>
      </c>
      <c r="G91" s="213"/>
      <c r="H91" s="195" t="s">
        <v>584</v>
      </c>
      <c r="I91" s="195" t="s">
        <v>585</v>
      </c>
      <c r="J91" s="195"/>
      <c r="K91" s="206"/>
    </row>
    <row r="92" spans="2:11" ht="15" customHeight="1">
      <c r="B92" s="215"/>
      <c r="C92" s="195" t="s">
        <v>586</v>
      </c>
      <c r="D92" s="195"/>
      <c r="E92" s="195"/>
      <c r="F92" s="214" t="s">
        <v>554</v>
      </c>
      <c r="G92" s="213"/>
      <c r="H92" s="195" t="s">
        <v>587</v>
      </c>
      <c r="I92" s="195" t="s">
        <v>588</v>
      </c>
      <c r="J92" s="195"/>
      <c r="K92" s="206"/>
    </row>
    <row r="93" spans="2:11" ht="15" customHeight="1">
      <c r="B93" s="215"/>
      <c r="C93" s="195" t="s">
        <v>589</v>
      </c>
      <c r="D93" s="195"/>
      <c r="E93" s="195"/>
      <c r="F93" s="214" t="s">
        <v>554</v>
      </c>
      <c r="G93" s="213"/>
      <c r="H93" s="195" t="s">
        <v>589</v>
      </c>
      <c r="I93" s="195" t="s">
        <v>588</v>
      </c>
      <c r="J93" s="195"/>
      <c r="K93" s="206"/>
    </row>
    <row r="94" spans="2:11" ht="15" customHeight="1">
      <c r="B94" s="215"/>
      <c r="C94" s="195" t="s">
        <v>22</v>
      </c>
      <c r="D94" s="195"/>
      <c r="E94" s="195"/>
      <c r="F94" s="214" t="s">
        <v>554</v>
      </c>
      <c r="G94" s="213"/>
      <c r="H94" s="195" t="s">
        <v>590</v>
      </c>
      <c r="I94" s="195" t="s">
        <v>588</v>
      </c>
      <c r="J94" s="195"/>
      <c r="K94" s="206"/>
    </row>
    <row r="95" spans="2:11" ht="15" customHeight="1">
      <c r="B95" s="215"/>
      <c r="C95" s="195" t="s">
        <v>32</v>
      </c>
      <c r="D95" s="195"/>
      <c r="E95" s="195"/>
      <c r="F95" s="214" t="s">
        <v>554</v>
      </c>
      <c r="G95" s="213"/>
      <c r="H95" s="195" t="s">
        <v>591</v>
      </c>
      <c r="I95" s="195" t="s">
        <v>588</v>
      </c>
      <c r="J95" s="195"/>
      <c r="K95" s="206"/>
    </row>
    <row r="96" spans="2:11" ht="15" customHeight="1">
      <c r="B96" s="218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2:11" ht="18.75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1"/>
    </row>
    <row r="98" spans="2:11" ht="18.75" customHeight="1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7.5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4"/>
    </row>
    <row r="100" spans="2:11" ht="45" customHeight="1">
      <c r="B100" s="205"/>
      <c r="C100" s="277" t="s">
        <v>592</v>
      </c>
      <c r="D100" s="277"/>
      <c r="E100" s="277"/>
      <c r="F100" s="277"/>
      <c r="G100" s="277"/>
      <c r="H100" s="277"/>
      <c r="I100" s="277"/>
      <c r="J100" s="277"/>
      <c r="K100" s="206"/>
    </row>
    <row r="101" spans="2:11" ht="17.25" customHeight="1">
      <c r="B101" s="205"/>
      <c r="C101" s="207" t="s">
        <v>548</v>
      </c>
      <c r="D101" s="207"/>
      <c r="E101" s="207"/>
      <c r="F101" s="207" t="s">
        <v>549</v>
      </c>
      <c r="G101" s="208"/>
      <c r="H101" s="207" t="s">
        <v>71</v>
      </c>
      <c r="I101" s="207" t="s">
        <v>36</v>
      </c>
      <c r="J101" s="207" t="s">
        <v>550</v>
      </c>
      <c r="K101" s="206"/>
    </row>
    <row r="102" spans="2:11" ht="17.25" customHeight="1">
      <c r="B102" s="205"/>
      <c r="C102" s="209" t="s">
        <v>551</v>
      </c>
      <c r="D102" s="209"/>
      <c r="E102" s="209"/>
      <c r="F102" s="210" t="s">
        <v>552</v>
      </c>
      <c r="G102" s="211"/>
      <c r="H102" s="209"/>
      <c r="I102" s="209"/>
      <c r="J102" s="209" t="s">
        <v>553</v>
      </c>
      <c r="K102" s="206"/>
    </row>
    <row r="103" spans="2:11" ht="5.25" customHeight="1">
      <c r="B103" s="205"/>
      <c r="C103" s="207"/>
      <c r="D103" s="207"/>
      <c r="E103" s="207"/>
      <c r="F103" s="207"/>
      <c r="G103" s="223"/>
      <c r="H103" s="207"/>
      <c r="I103" s="207"/>
      <c r="J103" s="207"/>
      <c r="K103" s="206"/>
    </row>
    <row r="104" spans="2:11" ht="15" customHeight="1">
      <c r="B104" s="205"/>
      <c r="C104" s="195" t="s">
        <v>35</v>
      </c>
      <c r="D104" s="212"/>
      <c r="E104" s="212"/>
      <c r="F104" s="214" t="s">
        <v>554</v>
      </c>
      <c r="G104" s="223"/>
      <c r="H104" s="195" t="s">
        <v>593</v>
      </c>
      <c r="I104" s="195" t="s">
        <v>556</v>
      </c>
      <c r="J104" s="195">
        <v>20</v>
      </c>
      <c r="K104" s="206"/>
    </row>
    <row r="105" spans="2:11" ht="15" customHeight="1">
      <c r="B105" s="205"/>
      <c r="C105" s="195" t="s">
        <v>557</v>
      </c>
      <c r="D105" s="195"/>
      <c r="E105" s="195"/>
      <c r="F105" s="214" t="s">
        <v>554</v>
      </c>
      <c r="G105" s="195"/>
      <c r="H105" s="195" t="s">
        <v>593</v>
      </c>
      <c r="I105" s="195" t="s">
        <v>556</v>
      </c>
      <c r="J105" s="195">
        <v>120</v>
      </c>
      <c r="K105" s="206"/>
    </row>
    <row r="106" spans="2:11" ht="15" customHeight="1">
      <c r="B106" s="215"/>
      <c r="C106" s="195" t="s">
        <v>559</v>
      </c>
      <c r="D106" s="195"/>
      <c r="E106" s="195"/>
      <c r="F106" s="214" t="s">
        <v>560</v>
      </c>
      <c r="G106" s="195"/>
      <c r="H106" s="195" t="s">
        <v>593</v>
      </c>
      <c r="I106" s="195" t="s">
        <v>556</v>
      </c>
      <c r="J106" s="195">
        <v>50</v>
      </c>
      <c r="K106" s="206"/>
    </row>
    <row r="107" spans="2:11" ht="15" customHeight="1">
      <c r="B107" s="215"/>
      <c r="C107" s="195" t="s">
        <v>562</v>
      </c>
      <c r="D107" s="195"/>
      <c r="E107" s="195"/>
      <c r="F107" s="214" t="s">
        <v>554</v>
      </c>
      <c r="G107" s="195"/>
      <c r="H107" s="195" t="s">
        <v>593</v>
      </c>
      <c r="I107" s="195" t="s">
        <v>564</v>
      </c>
      <c r="J107" s="195"/>
      <c r="K107" s="206"/>
    </row>
    <row r="108" spans="2:11" ht="15" customHeight="1">
      <c r="B108" s="215"/>
      <c r="C108" s="195" t="s">
        <v>573</v>
      </c>
      <c r="D108" s="195"/>
      <c r="E108" s="195"/>
      <c r="F108" s="214" t="s">
        <v>560</v>
      </c>
      <c r="G108" s="195"/>
      <c r="H108" s="195" t="s">
        <v>593</v>
      </c>
      <c r="I108" s="195" t="s">
        <v>556</v>
      </c>
      <c r="J108" s="195">
        <v>50</v>
      </c>
      <c r="K108" s="206"/>
    </row>
    <row r="109" spans="2:11" ht="15" customHeight="1">
      <c r="B109" s="215"/>
      <c r="C109" s="195" t="s">
        <v>581</v>
      </c>
      <c r="D109" s="195"/>
      <c r="E109" s="195"/>
      <c r="F109" s="214" t="s">
        <v>560</v>
      </c>
      <c r="G109" s="195"/>
      <c r="H109" s="195" t="s">
        <v>593</v>
      </c>
      <c r="I109" s="195" t="s">
        <v>556</v>
      </c>
      <c r="J109" s="195">
        <v>50</v>
      </c>
      <c r="K109" s="206"/>
    </row>
    <row r="110" spans="2:11" ht="15" customHeight="1">
      <c r="B110" s="215"/>
      <c r="C110" s="195" t="s">
        <v>579</v>
      </c>
      <c r="D110" s="195"/>
      <c r="E110" s="195"/>
      <c r="F110" s="214" t="s">
        <v>560</v>
      </c>
      <c r="G110" s="195"/>
      <c r="H110" s="195" t="s">
        <v>593</v>
      </c>
      <c r="I110" s="195" t="s">
        <v>556</v>
      </c>
      <c r="J110" s="195">
        <v>50</v>
      </c>
      <c r="K110" s="206"/>
    </row>
    <row r="111" spans="2:11" ht="15" customHeight="1">
      <c r="B111" s="215"/>
      <c r="C111" s="195" t="s">
        <v>35</v>
      </c>
      <c r="D111" s="195"/>
      <c r="E111" s="195"/>
      <c r="F111" s="214" t="s">
        <v>554</v>
      </c>
      <c r="G111" s="195"/>
      <c r="H111" s="195" t="s">
        <v>594</v>
      </c>
      <c r="I111" s="195" t="s">
        <v>556</v>
      </c>
      <c r="J111" s="195">
        <v>20</v>
      </c>
      <c r="K111" s="206"/>
    </row>
    <row r="112" spans="2:11" ht="15" customHeight="1">
      <c r="B112" s="215"/>
      <c r="C112" s="195" t="s">
        <v>595</v>
      </c>
      <c r="D112" s="195"/>
      <c r="E112" s="195"/>
      <c r="F112" s="214" t="s">
        <v>554</v>
      </c>
      <c r="G112" s="195"/>
      <c r="H112" s="195" t="s">
        <v>596</v>
      </c>
      <c r="I112" s="195" t="s">
        <v>556</v>
      </c>
      <c r="J112" s="195">
        <v>120</v>
      </c>
      <c r="K112" s="206"/>
    </row>
    <row r="113" spans="2:11" ht="15" customHeight="1">
      <c r="B113" s="215"/>
      <c r="C113" s="195" t="s">
        <v>22</v>
      </c>
      <c r="D113" s="195"/>
      <c r="E113" s="195"/>
      <c r="F113" s="214" t="s">
        <v>554</v>
      </c>
      <c r="G113" s="195"/>
      <c r="H113" s="195" t="s">
        <v>597</v>
      </c>
      <c r="I113" s="195" t="s">
        <v>588</v>
      </c>
      <c r="J113" s="195"/>
      <c r="K113" s="206"/>
    </row>
    <row r="114" spans="2:11" ht="15" customHeight="1">
      <c r="B114" s="215"/>
      <c r="C114" s="195" t="s">
        <v>32</v>
      </c>
      <c r="D114" s="195"/>
      <c r="E114" s="195"/>
      <c r="F114" s="214" t="s">
        <v>554</v>
      </c>
      <c r="G114" s="195"/>
      <c r="H114" s="195" t="s">
        <v>598</v>
      </c>
      <c r="I114" s="195" t="s">
        <v>588</v>
      </c>
      <c r="J114" s="195"/>
      <c r="K114" s="206"/>
    </row>
    <row r="115" spans="2:11" ht="15" customHeight="1">
      <c r="B115" s="215"/>
      <c r="C115" s="195" t="s">
        <v>36</v>
      </c>
      <c r="D115" s="195"/>
      <c r="E115" s="195"/>
      <c r="F115" s="214" t="s">
        <v>554</v>
      </c>
      <c r="G115" s="195"/>
      <c r="H115" s="195" t="s">
        <v>599</v>
      </c>
      <c r="I115" s="195" t="s">
        <v>600</v>
      </c>
      <c r="J115" s="195"/>
      <c r="K115" s="206"/>
    </row>
    <row r="116" spans="2:11" ht="15" customHeight="1">
      <c r="B116" s="218"/>
      <c r="C116" s="224"/>
      <c r="D116" s="224"/>
      <c r="E116" s="224"/>
      <c r="F116" s="224"/>
      <c r="G116" s="224"/>
      <c r="H116" s="224"/>
      <c r="I116" s="224"/>
      <c r="J116" s="224"/>
      <c r="K116" s="220"/>
    </row>
    <row r="117" spans="2:11" ht="18.75" customHeight="1">
      <c r="B117" s="225"/>
      <c r="C117" s="191"/>
      <c r="D117" s="191"/>
      <c r="E117" s="191"/>
      <c r="F117" s="226"/>
      <c r="G117" s="191"/>
      <c r="H117" s="191"/>
      <c r="I117" s="191"/>
      <c r="J117" s="191"/>
      <c r="K117" s="225"/>
    </row>
    <row r="118" spans="2:11" ht="18.75" customHeight="1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</row>
    <row r="119" spans="2:11" ht="7.5" customHeight="1">
      <c r="B119" s="227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2:11" ht="45" customHeight="1">
      <c r="B120" s="230"/>
      <c r="C120" s="272" t="s">
        <v>601</v>
      </c>
      <c r="D120" s="272"/>
      <c r="E120" s="272"/>
      <c r="F120" s="272"/>
      <c r="G120" s="272"/>
      <c r="H120" s="272"/>
      <c r="I120" s="272"/>
      <c r="J120" s="272"/>
      <c r="K120" s="231"/>
    </row>
    <row r="121" spans="2:11" ht="17.25" customHeight="1">
      <c r="B121" s="232"/>
      <c r="C121" s="207" t="s">
        <v>548</v>
      </c>
      <c r="D121" s="207"/>
      <c r="E121" s="207"/>
      <c r="F121" s="207" t="s">
        <v>549</v>
      </c>
      <c r="G121" s="208"/>
      <c r="H121" s="207" t="s">
        <v>71</v>
      </c>
      <c r="I121" s="207" t="s">
        <v>36</v>
      </c>
      <c r="J121" s="207" t="s">
        <v>550</v>
      </c>
      <c r="K121" s="233"/>
    </row>
    <row r="122" spans="2:11" ht="17.25" customHeight="1">
      <c r="B122" s="232"/>
      <c r="C122" s="209" t="s">
        <v>551</v>
      </c>
      <c r="D122" s="209"/>
      <c r="E122" s="209"/>
      <c r="F122" s="210" t="s">
        <v>552</v>
      </c>
      <c r="G122" s="211"/>
      <c r="H122" s="209"/>
      <c r="I122" s="209"/>
      <c r="J122" s="209" t="s">
        <v>553</v>
      </c>
      <c r="K122" s="233"/>
    </row>
    <row r="123" spans="2:11" ht="5.25" customHeight="1">
      <c r="B123" s="234"/>
      <c r="C123" s="212"/>
      <c r="D123" s="212"/>
      <c r="E123" s="212"/>
      <c r="F123" s="212"/>
      <c r="G123" s="195"/>
      <c r="H123" s="212"/>
      <c r="I123" s="212"/>
      <c r="J123" s="212"/>
      <c r="K123" s="235"/>
    </row>
    <row r="124" spans="2:11" ht="15" customHeight="1">
      <c r="B124" s="234"/>
      <c r="C124" s="195" t="s">
        <v>557</v>
      </c>
      <c r="D124" s="212"/>
      <c r="E124" s="212"/>
      <c r="F124" s="214" t="s">
        <v>554</v>
      </c>
      <c r="G124" s="195"/>
      <c r="H124" s="195" t="s">
        <v>593</v>
      </c>
      <c r="I124" s="195" t="s">
        <v>556</v>
      </c>
      <c r="J124" s="195">
        <v>120</v>
      </c>
      <c r="K124" s="236"/>
    </row>
    <row r="125" spans="2:11" ht="15" customHeight="1">
      <c r="B125" s="234"/>
      <c r="C125" s="195" t="s">
        <v>602</v>
      </c>
      <c r="D125" s="195"/>
      <c r="E125" s="195"/>
      <c r="F125" s="214" t="s">
        <v>554</v>
      </c>
      <c r="G125" s="195"/>
      <c r="H125" s="195" t="s">
        <v>603</v>
      </c>
      <c r="I125" s="195" t="s">
        <v>556</v>
      </c>
      <c r="J125" s="195" t="s">
        <v>604</v>
      </c>
      <c r="K125" s="236"/>
    </row>
    <row r="126" spans="2:11" ht="15" customHeight="1">
      <c r="B126" s="234"/>
      <c r="C126" s="195" t="s">
        <v>503</v>
      </c>
      <c r="D126" s="195"/>
      <c r="E126" s="195"/>
      <c r="F126" s="214" t="s">
        <v>554</v>
      </c>
      <c r="G126" s="195"/>
      <c r="H126" s="195" t="s">
        <v>605</v>
      </c>
      <c r="I126" s="195" t="s">
        <v>556</v>
      </c>
      <c r="J126" s="195" t="s">
        <v>604</v>
      </c>
      <c r="K126" s="236"/>
    </row>
    <row r="127" spans="2:11" ht="15" customHeight="1">
      <c r="B127" s="234"/>
      <c r="C127" s="195" t="s">
        <v>565</v>
      </c>
      <c r="D127" s="195"/>
      <c r="E127" s="195"/>
      <c r="F127" s="214" t="s">
        <v>560</v>
      </c>
      <c r="G127" s="195"/>
      <c r="H127" s="195" t="s">
        <v>566</v>
      </c>
      <c r="I127" s="195" t="s">
        <v>556</v>
      </c>
      <c r="J127" s="195">
        <v>15</v>
      </c>
      <c r="K127" s="236"/>
    </row>
    <row r="128" spans="2:11" ht="15" customHeight="1">
      <c r="B128" s="234"/>
      <c r="C128" s="216" t="s">
        <v>567</v>
      </c>
      <c r="D128" s="216"/>
      <c r="E128" s="216"/>
      <c r="F128" s="217" t="s">
        <v>560</v>
      </c>
      <c r="G128" s="216"/>
      <c r="H128" s="216" t="s">
        <v>568</v>
      </c>
      <c r="I128" s="216" t="s">
        <v>556</v>
      </c>
      <c r="J128" s="216">
        <v>15</v>
      </c>
      <c r="K128" s="236"/>
    </row>
    <row r="129" spans="2:11" ht="15" customHeight="1">
      <c r="B129" s="234"/>
      <c r="C129" s="216" t="s">
        <v>569</v>
      </c>
      <c r="D129" s="216"/>
      <c r="E129" s="216"/>
      <c r="F129" s="217" t="s">
        <v>560</v>
      </c>
      <c r="G129" s="216"/>
      <c r="H129" s="216" t="s">
        <v>570</v>
      </c>
      <c r="I129" s="216" t="s">
        <v>556</v>
      </c>
      <c r="J129" s="216">
        <v>20</v>
      </c>
      <c r="K129" s="236"/>
    </row>
    <row r="130" spans="2:11" ht="15" customHeight="1">
      <c r="B130" s="234"/>
      <c r="C130" s="216" t="s">
        <v>571</v>
      </c>
      <c r="D130" s="216"/>
      <c r="E130" s="216"/>
      <c r="F130" s="217" t="s">
        <v>560</v>
      </c>
      <c r="G130" s="216"/>
      <c r="H130" s="216" t="s">
        <v>572</v>
      </c>
      <c r="I130" s="216" t="s">
        <v>556</v>
      </c>
      <c r="J130" s="216">
        <v>20</v>
      </c>
      <c r="K130" s="236"/>
    </row>
    <row r="131" spans="2:11" ht="15" customHeight="1">
      <c r="B131" s="234"/>
      <c r="C131" s="195" t="s">
        <v>559</v>
      </c>
      <c r="D131" s="195"/>
      <c r="E131" s="195"/>
      <c r="F131" s="214" t="s">
        <v>560</v>
      </c>
      <c r="G131" s="195"/>
      <c r="H131" s="195" t="s">
        <v>593</v>
      </c>
      <c r="I131" s="195" t="s">
        <v>556</v>
      </c>
      <c r="J131" s="195">
        <v>50</v>
      </c>
      <c r="K131" s="236"/>
    </row>
    <row r="132" spans="2:11" ht="15" customHeight="1">
      <c r="B132" s="234"/>
      <c r="C132" s="195" t="s">
        <v>573</v>
      </c>
      <c r="D132" s="195"/>
      <c r="E132" s="195"/>
      <c r="F132" s="214" t="s">
        <v>560</v>
      </c>
      <c r="G132" s="195"/>
      <c r="H132" s="195" t="s">
        <v>593</v>
      </c>
      <c r="I132" s="195" t="s">
        <v>556</v>
      </c>
      <c r="J132" s="195">
        <v>50</v>
      </c>
      <c r="K132" s="236"/>
    </row>
    <row r="133" spans="2:11" ht="15" customHeight="1">
      <c r="B133" s="234"/>
      <c r="C133" s="195" t="s">
        <v>579</v>
      </c>
      <c r="D133" s="195"/>
      <c r="E133" s="195"/>
      <c r="F133" s="214" t="s">
        <v>560</v>
      </c>
      <c r="G133" s="195"/>
      <c r="H133" s="195" t="s">
        <v>593</v>
      </c>
      <c r="I133" s="195" t="s">
        <v>556</v>
      </c>
      <c r="J133" s="195">
        <v>50</v>
      </c>
      <c r="K133" s="236"/>
    </row>
    <row r="134" spans="2:11" ht="15" customHeight="1">
      <c r="B134" s="234"/>
      <c r="C134" s="195" t="s">
        <v>581</v>
      </c>
      <c r="D134" s="195"/>
      <c r="E134" s="195"/>
      <c r="F134" s="214" t="s">
        <v>560</v>
      </c>
      <c r="G134" s="195"/>
      <c r="H134" s="195" t="s">
        <v>593</v>
      </c>
      <c r="I134" s="195" t="s">
        <v>556</v>
      </c>
      <c r="J134" s="195">
        <v>50</v>
      </c>
      <c r="K134" s="236"/>
    </row>
    <row r="135" spans="2:11" ht="15" customHeight="1">
      <c r="B135" s="234"/>
      <c r="C135" s="195" t="s">
        <v>76</v>
      </c>
      <c r="D135" s="195"/>
      <c r="E135" s="195"/>
      <c r="F135" s="214" t="s">
        <v>560</v>
      </c>
      <c r="G135" s="195"/>
      <c r="H135" s="195" t="s">
        <v>606</v>
      </c>
      <c r="I135" s="195" t="s">
        <v>556</v>
      </c>
      <c r="J135" s="195">
        <v>255</v>
      </c>
      <c r="K135" s="236"/>
    </row>
    <row r="136" spans="2:11" ht="15" customHeight="1">
      <c r="B136" s="234"/>
      <c r="C136" s="195" t="s">
        <v>583</v>
      </c>
      <c r="D136" s="195"/>
      <c r="E136" s="195"/>
      <c r="F136" s="214" t="s">
        <v>554</v>
      </c>
      <c r="G136" s="195"/>
      <c r="H136" s="195" t="s">
        <v>607</v>
      </c>
      <c r="I136" s="195" t="s">
        <v>585</v>
      </c>
      <c r="J136" s="195"/>
      <c r="K136" s="236"/>
    </row>
    <row r="137" spans="2:11" ht="15" customHeight="1">
      <c r="B137" s="234"/>
      <c r="C137" s="195" t="s">
        <v>586</v>
      </c>
      <c r="D137" s="195"/>
      <c r="E137" s="195"/>
      <c r="F137" s="214" t="s">
        <v>554</v>
      </c>
      <c r="G137" s="195"/>
      <c r="H137" s="195" t="s">
        <v>608</v>
      </c>
      <c r="I137" s="195" t="s">
        <v>588</v>
      </c>
      <c r="J137" s="195"/>
      <c r="K137" s="236"/>
    </row>
    <row r="138" spans="2:11" ht="15" customHeight="1">
      <c r="B138" s="234"/>
      <c r="C138" s="195" t="s">
        <v>589</v>
      </c>
      <c r="D138" s="195"/>
      <c r="E138" s="195"/>
      <c r="F138" s="214" t="s">
        <v>554</v>
      </c>
      <c r="G138" s="195"/>
      <c r="H138" s="195" t="s">
        <v>589</v>
      </c>
      <c r="I138" s="195" t="s">
        <v>588</v>
      </c>
      <c r="J138" s="195"/>
      <c r="K138" s="236"/>
    </row>
    <row r="139" spans="2:11" ht="15" customHeight="1">
      <c r="B139" s="234"/>
      <c r="C139" s="195" t="s">
        <v>22</v>
      </c>
      <c r="D139" s="195"/>
      <c r="E139" s="195"/>
      <c r="F139" s="214" t="s">
        <v>554</v>
      </c>
      <c r="G139" s="195"/>
      <c r="H139" s="195" t="s">
        <v>609</v>
      </c>
      <c r="I139" s="195" t="s">
        <v>588</v>
      </c>
      <c r="J139" s="195"/>
      <c r="K139" s="236"/>
    </row>
    <row r="140" spans="2:11" ht="15" customHeight="1">
      <c r="B140" s="234"/>
      <c r="C140" s="195" t="s">
        <v>610</v>
      </c>
      <c r="D140" s="195"/>
      <c r="E140" s="195"/>
      <c r="F140" s="214" t="s">
        <v>554</v>
      </c>
      <c r="G140" s="195"/>
      <c r="H140" s="195" t="s">
        <v>611</v>
      </c>
      <c r="I140" s="195" t="s">
        <v>588</v>
      </c>
      <c r="J140" s="195"/>
      <c r="K140" s="236"/>
    </row>
    <row r="141" spans="2:11" ht="15" customHeight="1">
      <c r="B141" s="237"/>
      <c r="C141" s="238"/>
      <c r="D141" s="238"/>
      <c r="E141" s="238"/>
      <c r="F141" s="238"/>
      <c r="G141" s="238"/>
      <c r="H141" s="238"/>
      <c r="I141" s="238"/>
      <c r="J141" s="238"/>
      <c r="K141" s="239"/>
    </row>
    <row r="142" spans="2:11" ht="18.75" customHeight="1">
      <c r="B142" s="191"/>
      <c r="C142" s="191"/>
      <c r="D142" s="191"/>
      <c r="E142" s="191"/>
      <c r="F142" s="226"/>
      <c r="G142" s="191"/>
      <c r="H142" s="191"/>
      <c r="I142" s="191"/>
      <c r="J142" s="191"/>
      <c r="K142" s="191"/>
    </row>
    <row r="143" spans="2:11" ht="18.75" customHeight="1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</row>
    <row r="144" spans="2:11" ht="7.5" customHeight="1">
      <c r="B144" s="202"/>
      <c r="C144" s="203"/>
      <c r="D144" s="203"/>
      <c r="E144" s="203"/>
      <c r="F144" s="203"/>
      <c r="G144" s="203"/>
      <c r="H144" s="203"/>
      <c r="I144" s="203"/>
      <c r="J144" s="203"/>
      <c r="K144" s="204"/>
    </row>
    <row r="145" spans="2:11" ht="45" customHeight="1">
      <c r="B145" s="205"/>
      <c r="C145" s="277" t="s">
        <v>612</v>
      </c>
      <c r="D145" s="277"/>
      <c r="E145" s="277"/>
      <c r="F145" s="277"/>
      <c r="G145" s="277"/>
      <c r="H145" s="277"/>
      <c r="I145" s="277"/>
      <c r="J145" s="277"/>
      <c r="K145" s="206"/>
    </row>
    <row r="146" spans="2:11" ht="17.25" customHeight="1">
      <c r="B146" s="205"/>
      <c r="C146" s="207" t="s">
        <v>548</v>
      </c>
      <c r="D146" s="207"/>
      <c r="E146" s="207"/>
      <c r="F146" s="207" t="s">
        <v>549</v>
      </c>
      <c r="G146" s="208"/>
      <c r="H146" s="207" t="s">
        <v>71</v>
      </c>
      <c r="I146" s="207" t="s">
        <v>36</v>
      </c>
      <c r="J146" s="207" t="s">
        <v>550</v>
      </c>
      <c r="K146" s="206"/>
    </row>
    <row r="147" spans="2:11" ht="17.25" customHeight="1">
      <c r="B147" s="205"/>
      <c r="C147" s="209" t="s">
        <v>551</v>
      </c>
      <c r="D147" s="209"/>
      <c r="E147" s="209"/>
      <c r="F147" s="210" t="s">
        <v>552</v>
      </c>
      <c r="G147" s="211"/>
      <c r="H147" s="209"/>
      <c r="I147" s="209"/>
      <c r="J147" s="209" t="s">
        <v>553</v>
      </c>
      <c r="K147" s="206"/>
    </row>
    <row r="148" spans="2:11" ht="5.25" customHeight="1">
      <c r="B148" s="215"/>
      <c r="C148" s="212"/>
      <c r="D148" s="212"/>
      <c r="E148" s="212"/>
      <c r="F148" s="212"/>
      <c r="G148" s="213"/>
      <c r="H148" s="212"/>
      <c r="I148" s="212"/>
      <c r="J148" s="212"/>
      <c r="K148" s="236"/>
    </row>
    <row r="149" spans="2:11" ht="15" customHeight="1">
      <c r="B149" s="215"/>
      <c r="C149" s="240" t="s">
        <v>557</v>
      </c>
      <c r="D149" s="195"/>
      <c r="E149" s="195"/>
      <c r="F149" s="241" t="s">
        <v>554</v>
      </c>
      <c r="G149" s="195"/>
      <c r="H149" s="240" t="s">
        <v>593</v>
      </c>
      <c r="I149" s="240" t="s">
        <v>556</v>
      </c>
      <c r="J149" s="240">
        <v>120</v>
      </c>
      <c r="K149" s="236"/>
    </row>
    <row r="150" spans="2:11" ht="15" customHeight="1">
      <c r="B150" s="215"/>
      <c r="C150" s="240" t="s">
        <v>602</v>
      </c>
      <c r="D150" s="195"/>
      <c r="E150" s="195"/>
      <c r="F150" s="241" t="s">
        <v>554</v>
      </c>
      <c r="G150" s="195"/>
      <c r="H150" s="240" t="s">
        <v>613</v>
      </c>
      <c r="I150" s="240" t="s">
        <v>556</v>
      </c>
      <c r="J150" s="240" t="s">
        <v>604</v>
      </c>
      <c r="K150" s="236"/>
    </row>
    <row r="151" spans="2:11" ht="15" customHeight="1">
      <c r="B151" s="215"/>
      <c r="C151" s="240" t="s">
        <v>503</v>
      </c>
      <c r="D151" s="195"/>
      <c r="E151" s="195"/>
      <c r="F151" s="241" t="s">
        <v>554</v>
      </c>
      <c r="G151" s="195"/>
      <c r="H151" s="240" t="s">
        <v>614</v>
      </c>
      <c r="I151" s="240" t="s">
        <v>556</v>
      </c>
      <c r="J151" s="240" t="s">
        <v>604</v>
      </c>
      <c r="K151" s="236"/>
    </row>
    <row r="152" spans="2:11" ht="15" customHeight="1">
      <c r="B152" s="215"/>
      <c r="C152" s="240" t="s">
        <v>559</v>
      </c>
      <c r="D152" s="195"/>
      <c r="E152" s="195"/>
      <c r="F152" s="241" t="s">
        <v>560</v>
      </c>
      <c r="G152" s="195"/>
      <c r="H152" s="240" t="s">
        <v>593</v>
      </c>
      <c r="I152" s="240" t="s">
        <v>556</v>
      </c>
      <c r="J152" s="240">
        <v>50</v>
      </c>
      <c r="K152" s="236"/>
    </row>
    <row r="153" spans="2:11" ht="15" customHeight="1">
      <c r="B153" s="215"/>
      <c r="C153" s="240" t="s">
        <v>562</v>
      </c>
      <c r="D153" s="195"/>
      <c r="E153" s="195"/>
      <c r="F153" s="241" t="s">
        <v>554</v>
      </c>
      <c r="G153" s="195"/>
      <c r="H153" s="240" t="s">
        <v>593</v>
      </c>
      <c r="I153" s="240" t="s">
        <v>564</v>
      </c>
      <c r="J153" s="240"/>
      <c r="K153" s="236"/>
    </row>
    <row r="154" spans="2:11" ht="15" customHeight="1">
      <c r="B154" s="215"/>
      <c r="C154" s="240" t="s">
        <v>573</v>
      </c>
      <c r="D154" s="195"/>
      <c r="E154" s="195"/>
      <c r="F154" s="241" t="s">
        <v>560</v>
      </c>
      <c r="G154" s="195"/>
      <c r="H154" s="240" t="s">
        <v>593</v>
      </c>
      <c r="I154" s="240" t="s">
        <v>556</v>
      </c>
      <c r="J154" s="240">
        <v>50</v>
      </c>
      <c r="K154" s="236"/>
    </row>
    <row r="155" spans="2:11" ht="15" customHeight="1">
      <c r="B155" s="215"/>
      <c r="C155" s="240" t="s">
        <v>581</v>
      </c>
      <c r="D155" s="195"/>
      <c r="E155" s="195"/>
      <c r="F155" s="241" t="s">
        <v>560</v>
      </c>
      <c r="G155" s="195"/>
      <c r="H155" s="240" t="s">
        <v>593</v>
      </c>
      <c r="I155" s="240" t="s">
        <v>556</v>
      </c>
      <c r="J155" s="240">
        <v>50</v>
      </c>
      <c r="K155" s="236"/>
    </row>
    <row r="156" spans="2:11" ht="15" customHeight="1">
      <c r="B156" s="215"/>
      <c r="C156" s="240" t="s">
        <v>579</v>
      </c>
      <c r="D156" s="195"/>
      <c r="E156" s="195"/>
      <c r="F156" s="241" t="s">
        <v>560</v>
      </c>
      <c r="G156" s="195"/>
      <c r="H156" s="240" t="s">
        <v>593</v>
      </c>
      <c r="I156" s="240" t="s">
        <v>556</v>
      </c>
      <c r="J156" s="240">
        <v>50</v>
      </c>
      <c r="K156" s="236"/>
    </row>
    <row r="157" spans="2:11" ht="15" customHeight="1">
      <c r="B157" s="215"/>
      <c r="C157" s="240" t="s">
        <v>55</v>
      </c>
      <c r="D157" s="195"/>
      <c r="E157" s="195"/>
      <c r="F157" s="241" t="s">
        <v>554</v>
      </c>
      <c r="G157" s="195"/>
      <c r="H157" s="240" t="s">
        <v>615</v>
      </c>
      <c r="I157" s="240" t="s">
        <v>556</v>
      </c>
      <c r="J157" s="240" t="s">
        <v>616</v>
      </c>
      <c r="K157" s="236"/>
    </row>
    <row r="158" spans="2:11" ht="15" customHeight="1">
      <c r="B158" s="215"/>
      <c r="C158" s="240" t="s">
        <v>617</v>
      </c>
      <c r="D158" s="195"/>
      <c r="E158" s="195"/>
      <c r="F158" s="241" t="s">
        <v>554</v>
      </c>
      <c r="G158" s="195"/>
      <c r="H158" s="240" t="s">
        <v>618</v>
      </c>
      <c r="I158" s="240" t="s">
        <v>588</v>
      </c>
      <c r="J158" s="240"/>
      <c r="K158" s="236"/>
    </row>
    <row r="159" spans="2:11" ht="15" customHeight="1">
      <c r="B159" s="242"/>
      <c r="C159" s="224"/>
      <c r="D159" s="224"/>
      <c r="E159" s="224"/>
      <c r="F159" s="224"/>
      <c r="G159" s="224"/>
      <c r="H159" s="224"/>
      <c r="I159" s="224"/>
      <c r="J159" s="224"/>
      <c r="K159" s="243"/>
    </row>
    <row r="160" spans="2:11" ht="18.75" customHeight="1">
      <c r="B160" s="191"/>
      <c r="C160" s="195"/>
      <c r="D160" s="195"/>
      <c r="E160" s="195"/>
      <c r="F160" s="214"/>
      <c r="G160" s="195"/>
      <c r="H160" s="195"/>
      <c r="I160" s="195"/>
      <c r="J160" s="195"/>
      <c r="K160" s="191"/>
    </row>
    <row r="161" spans="2:11" ht="18.75" customHeight="1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</row>
    <row r="162" spans="2:11" ht="7.5" customHeight="1">
      <c r="B162" s="183"/>
      <c r="C162" s="184"/>
      <c r="D162" s="184"/>
      <c r="E162" s="184"/>
      <c r="F162" s="184"/>
      <c r="G162" s="184"/>
      <c r="H162" s="184"/>
      <c r="I162" s="184"/>
      <c r="J162" s="184"/>
      <c r="K162" s="185"/>
    </row>
    <row r="163" spans="2:11" ht="45" customHeight="1">
      <c r="B163" s="186"/>
      <c r="C163" s="272" t="s">
        <v>619</v>
      </c>
      <c r="D163" s="272"/>
      <c r="E163" s="272"/>
      <c r="F163" s="272"/>
      <c r="G163" s="272"/>
      <c r="H163" s="272"/>
      <c r="I163" s="272"/>
      <c r="J163" s="272"/>
      <c r="K163" s="187"/>
    </row>
    <row r="164" spans="2:11" ht="17.25" customHeight="1">
      <c r="B164" s="186"/>
      <c r="C164" s="207" t="s">
        <v>548</v>
      </c>
      <c r="D164" s="207"/>
      <c r="E164" s="207"/>
      <c r="F164" s="207" t="s">
        <v>549</v>
      </c>
      <c r="G164" s="244"/>
      <c r="H164" s="245" t="s">
        <v>71</v>
      </c>
      <c r="I164" s="245" t="s">
        <v>36</v>
      </c>
      <c r="J164" s="207" t="s">
        <v>550</v>
      </c>
      <c r="K164" s="187"/>
    </row>
    <row r="165" spans="2:11" ht="17.25" customHeight="1">
      <c r="B165" s="188"/>
      <c r="C165" s="209" t="s">
        <v>551</v>
      </c>
      <c r="D165" s="209"/>
      <c r="E165" s="209"/>
      <c r="F165" s="210" t="s">
        <v>552</v>
      </c>
      <c r="G165" s="246"/>
      <c r="H165" s="247"/>
      <c r="I165" s="247"/>
      <c r="J165" s="209" t="s">
        <v>553</v>
      </c>
      <c r="K165" s="189"/>
    </row>
    <row r="166" spans="2:11" ht="5.25" customHeight="1">
      <c r="B166" s="215"/>
      <c r="C166" s="212"/>
      <c r="D166" s="212"/>
      <c r="E166" s="212"/>
      <c r="F166" s="212"/>
      <c r="G166" s="213"/>
      <c r="H166" s="212"/>
      <c r="I166" s="212"/>
      <c r="J166" s="212"/>
      <c r="K166" s="236"/>
    </row>
    <row r="167" spans="2:11" ht="15" customHeight="1">
      <c r="B167" s="215"/>
      <c r="C167" s="195" t="s">
        <v>557</v>
      </c>
      <c r="D167" s="195"/>
      <c r="E167" s="195"/>
      <c r="F167" s="214" t="s">
        <v>554</v>
      </c>
      <c r="G167" s="195"/>
      <c r="H167" s="195" t="s">
        <v>593</v>
      </c>
      <c r="I167" s="195" t="s">
        <v>556</v>
      </c>
      <c r="J167" s="195">
        <v>120</v>
      </c>
      <c r="K167" s="236"/>
    </row>
    <row r="168" spans="2:11" ht="15" customHeight="1">
      <c r="B168" s="215"/>
      <c r="C168" s="195" t="s">
        <v>602</v>
      </c>
      <c r="D168" s="195"/>
      <c r="E168" s="195"/>
      <c r="F168" s="214" t="s">
        <v>554</v>
      </c>
      <c r="G168" s="195"/>
      <c r="H168" s="195" t="s">
        <v>603</v>
      </c>
      <c r="I168" s="195" t="s">
        <v>556</v>
      </c>
      <c r="J168" s="195" t="s">
        <v>604</v>
      </c>
      <c r="K168" s="236"/>
    </row>
    <row r="169" spans="2:11" ht="15" customHeight="1">
      <c r="B169" s="215"/>
      <c r="C169" s="195" t="s">
        <v>503</v>
      </c>
      <c r="D169" s="195"/>
      <c r="E169" s="195"/>
      <c r="F169" s="214" t="s">
        <v>554</v>
      </c>
      <c r="G169" s="195"/>
      <c r="H169" s="195" t="s">
        <v>620</v>
      </c>
      <c r="I169" s="195" t="s">
        <v>556</v>
      </c>
      <c r="J169" s="195" t="s">
        <v>604</v>
      </c>
      <c r="K169" s="236"/>
    </row>
    <row r="170" spans="2:11" ht="15" customHeight="1">
      <c r="B170" s="215"/>
      <c r="C170" s="195" t="s">
        <v>559</v>
      </c>
      <c r="D170" s="195"/>
      <c r="E170" s="195"/>
      <c r="F170" s="214" t="s">
        <v>560</v>
      </c>
      <c r="G170" s="195"/>
      <c r="H170" s="195" t="s">
        <v>620</v>
      </c>
      <c r="I170" s="195" t="s">
        <v>556</v>
      </c>
      <c r="J170" s="195">
        <v>50</v>
      </c>
      <c r="K170" s="236"/>
    </row>
    <row r="171" spans="2:11" ht="15" customHeight="1">
      <c r="B171" s="215"/>
      <c r="C171" s="195" t="s">
        <v>562</v>
      </c>
      <c r="D171" s="195"/>
      <c r="E171" s="195"/>
      <c r="F171" s="214" t="s">
        <v>554</v>
      </c>
      <c r="G171" s="195"/>
      <c r="H171" s="195" t="s">
        <v>620</v>
      </c>
      <c r="I171" s="195" t="s">
        <v>564</v>
      </c>
      <c r="J171" s="195"/>
      <c r="K171" s="236"/>
    </row>
    <row r="172" spans="2:11" ht="15" customHeight="1">
      <c r="B172" s="215"/>
      <c r="C172" s="195" t="s">
        <v>573</v>
      </c>
      <c r="D172" s="195"/>
      <c r="E172" s="195"/>
      <c r="F172" s="214" t="s">
        <v>560</v>
      </c>
      <c r="G172" s="195"/>
      <c r="H172" s="195" t="s">
        <v>620</v>
      </c>
      <c r="I172" s="195" t="s">
        <v>556</v>
      </c>
      <c r="J172" s="195">
        <v>50</v>
      </c>
      <c r="K172" s="236"/>
    </row>
    <row r="173" spans="2:11" ht="15" customHeight="1">
      <c r="B173" s="215"/>
      <c r="C173" s="195" t="s">
        <v>581</v>
      </c>
      <c r="D173" s="195"/>
      <c r="E173" s="195"/>
      <c r="F173" s="214" t="s">
        <v>560</v>
      </c>
      <c r="G173" s="195"/>
      <c r="H173" s="195" t="s">
        <v>620</v>
      </c>
      <c r="I173" s="195" t="s">
        <v>556</v>
      </c>
      <c r="J173" s="195">
        <v>50</v>
      </c>
      <c r="K173" s="236"/>
    </row>
    <row r="174" spans="2:11" ht="15" customHeight="1">
      <c r="B174" s="215"/>
      <c r="C174" s="195" t="s">
        <v>579</v>
      </c>
      <c r="D174" s="195"/>
      <c r="E174" s="195"/>
      <c r="F174" s="214" t="s">
        <v>560</v>
      </c>
      <c r="G174" s="195"/>
      <c r="H174" s="195" t="s">
        <v>620</v>
      </c>
      <c r="I174" s="195" t="s">
        <v>556</v>
      </c>
      <c r="J174" s="195">
        <v>50</v>
      </c>
      <c r="K174" s="236"/>
    </row>
    <row r="175" spans="2:11" ht="15" customHeight="1">
      <c r="B175" s="215"/>
      <c r="C175" s="195" t="s">
        <v>70</v>
      </c>
      <c r="D175" s="195"/>
      <c r="E175" s="195"/>
      <c r="F175" s="214" t="s">
        <v>554</v>
      </c>
      <c r="G175" s="195"/>
      <c r="H175" s="195" t="s">
        <v>621</v>
      </c>
      <c r="I175" s="195" t="s">
        <v>622</v>
      </c>
      <c r="J175" s="195"/>
      <c r="K175" s="236"/>
    </row>
    <row r="176" spans="2:11" ht="15" customHeight="1">
      <c r="B176" s="215"/>
      <c r="C176" s="195" t="s">
        <v>36</v>
      </c>
      <c r="D176" s="195"/>
      <c r="E176" s="195"/>
      <c r="F176" s="214" t="s">
        <v>554</v>
      </c>
      <c r="G176" s="195"/>
      <c r="H176" s="195" t="s">
        <v>623</v>
      </c>
      <c r="I176" s="195" t="s">
        <v>624</v>
      </c>
      <c r="J176" s="195">
        <v>1</v>
      </c>
      <c r="K176" s="236"/>
    </row>
    <row r="177" spans="2:11" ht="15" customHeight="1">
      <c r="B177" s="215"/>
      <c r="C177" s="195" t="s">
        <v>35</v>
      </c>
      <c r="D177" s="195"/>
      <c r="E177" s="195"/>
      <c r="F177" s="214" t="s">
        <v>554</v>
      </c>
      <c r="G177" s="195"/>
      <c r="H177" s="195" t="s">
        <v>625</v>
      </c>
      <c r="I177" s="195" t="s">
        <v>556</v>
      </c>
      <c r="J177" s="195">
        <v>20</v>
      </c>
      <c r="K177" s="236"/>
    </row>
    <row r="178" spans="2:11" ht="15" customHeight="1">
      <c r="B178" s="215"/>
      <c r="C178" s="195" t="s">
        <v>71</v>
      </c>
      <c r="D178" s="195"/>
      <c r="E178" s="195"/>
      <c r="F178" s="214" t="s">
        <v>554</v>
      </c>
      <c r="G178" s="195"/>
      <c r="H178" s="195" t="s">
        <v>626</v>
      </c>
      <c r="I178" s="195" t="s">
        <v>556</v>
      </c>
      <c r="J178" s="195">
        <v>255</v>
      </c>
      <c r="K178" s="236"/>
    </row>
    <row r="179" spans="2:11" ht="15" customHeight="1">
      <c r="B179" s="215"/>
      <c r="C179" s="195" t="s">
        <v>72</v>
      </c>
      <c r="D179" s="195"/>
      <c r="E179" s="195"/>
      <c r="F179" s="214" t="s">
        <v>554</v>
      </c>
      <c r="G179" s="195"/>
      <c r="H179" s="195" t="s">
        <v>519</v>
      </c>
      <c r="I179" s="195" t="s">
        <v>556</v>
      </c>
      <c r="J179" s="195">
        <v>10</v>
      </c>
      <c r="K179" s="236"/>
    </row>
    <row r="180" spans="2:11" ht="15" customHeight="1">
      <c r="B180" s="215"/>
      <c r="C180" s="195" t="s">
        <v>73</v>
      </c>
      <c r="D180" s="195"/>
      <c r="E180" s="195"/>
      <c r="F180" s="214" t="s">
        <v>554</v>
      </c>
      <c r="G180" s="195"/>
      <c r="H180" s="195" t="s">
        <v>627</v>
      </c>
      <c r="I180" s="195" t="s">
        <v>588</v>
      </c>
      <c r="J180" s="195"/>
      <c r="K180" s="236"/>
    </row>
    <row r="181" spans="2:11" ht="15" customHeight="1">
      <c r="B181" s="215"/>
      <c r="C181" s="195" t="s">
        <v>628</v>
      </c>
      <c r="D181" s="195"/>
      <c r="E181" s="195"/>
      <c r="F181" s="214" t="s">
        <v>554</v>
      </c>
      <c r="G181" s="195"/>
      <c r="H181" s="195" t="s">
        <v>629</v>
      </c>
      <c r="I181" s="195" t="s">
        <v>588</v>
      </c>
      <c r="J181" s="195"/>
      <c r="K181" s="236"/>
    </row>
    <row r="182" spans="2:11" ht="15" customHeight="1">
      <c r="B182" s="215"/>
      <c r="C182" s="195" t="s">
        <v>617</v>
      </c>
      <c r="D182" s="195"/>
      <c r="E182" s="195"/>
      <c r="F182" s="214" t="s">
        <v>554</v>
      </c>
      <c r="G182" s="195"/>
      <c r="H182" s="195" t="s">
        <v>630</v>
      </c>
      <c r="I182" s="195" t="s">
        <v>588</v>
      </c>
      <c r="J182" s="195"/>
      <c r="K182" s="236"/>
    </row>
    <row r="183" spans="2:11" ht="15" customHeight="1">
      <c r="B183" s="215"/>
      <c r="C183" s="195" t="s">
        <v>75</v>
      </c>
      <c r="D183" s="195"/>
      <c r="E183" s="195"/>
      <c r="F183" s="214" t="s">
        <v>560</v>
      </c>
      <c r="G183" s="195"/>
      <c r="H183" s="195" t="s">
        <v>631</v>
      </c>
      <c r="I183" s="195" t="s">
        <v>556</v>
      </c>
      <c r="J183" s="195">
        <v>50</v>
      </c>
      <c r="K183" s="236"/>
    </row>
    <row r="184" spans="2:11" ht="15" customHeight="1">
      <c r="B184" s="215"/>
      <c r="C184" s="195" t="s">
        <v>632</v>
      </c>
      <c r="D184" s="195"/>
      <c r="E184" s="195"/>
      <c r="F184" s="214" t="s">
        <v>560</v>
      </c>
      <c r="G184" s="195"/>
      <c r="H184" s="195" t="s">
        <v>633</v>
      </c>
      <c r="I184" s="195" t="s">
        <v>634</v>
      </c>
      <c r="J184" s="195"/>
      <c r="K184" s="236"/>
    </row>
    <row r="185" spans="2:11" ht="15" customHeight="1">
      <c r="B185" s="215"/>
      <c r="C185" s="195" t="s">
        <v>635</v>
      </c>
      <c r="D185" s="195"/>
      <c r="E185" s="195"/>
      <c r="F185" s="214" t="s">
        <v>560</v>
      </c>
      <c r="G185" s="195"/>
      <c r="H185" s="195" t="s">
        <v>636</v>
      </c>
      <c r="I185" s="195" t="s">
        <v>634</v>
      </c>
      <c r="J185" s="195"/>
      <c r="K185" s="236"/>
    </row>
    <row r="186" spans="2:11" ht="15" customHeight="1">
      <c r="B186" s="215"/>
      <c r="C186" s="195" t="s">
        <v>637</v>
      </c>
      <c r="D186" s="195"/>
      <c r="E186" s="195"/>
      <c r="F186" s="214" t="s">
        <v>560</v>
      </c>
      <c r="G186" s="195"/>
      <c r="H186" s="195" t="s">
        <v>638</v>
      </c>
      <c r="I186" s="195" t="s">
        <v>634</v>
      </c>
      <c r="J186" s="195"/>
      <c r="K186" s="236"/>
    </row>
    <row r="187" spans="2:11" ht="15" customHeight="1">
      <c r="B187" s="215"/>
      <c r="C187" s="248" t="s">
        <v>639</v>
      </c>
      <c r="D187" s="195"/>
      <c r="E187" s="195"/>
      <c r="F187" s="214" t="s">
        <v>560</v>
      </c>
      <c r="G187" s="195"/>
      <c r="H187" s="195" t="s">
        <v>640</v>
      </c>
      <c r="I187" s="195" t="s">
        <v>641</v>
      </c>
      <c r="J187" s="249" t="s">
        <v>642</v>
      </c>
      <c r="K187" s="236"/>
    </row>
    <row r="188" spans="2:11" ht="15" customHeight="1">
      <c r="B188" s="215"/>
      <c r="C188" s="200" t="s">
        <v>26</v>
      </c>
      <c r="D188" s="195"/>
      <c r="E188" s="195"/>
      <c r="F188" s="214" t="s">
        <v>554</v>
      </c>
      <c r="G188" s="195"/>
      <c r="H188" s="191" t="s">
        <v>643</v>
      </c>
      <c r="I188" s="195" t="s">
        <v>644</v>
      </c>
      <c r="J188" s="195"/>
      <c r="K188" s="236"/>
    </row>
    <row r="189" spans="2:11" ht="15" customHeight="1">
      <c r="B189" s="215"/>
      <c r="C189" s="200" t="s">
        <v>645</v>
      </c>
      <c r="D189" s="195"/>
      <c r="E189" s="195"/>
      <c r="F189" s="214" t="s">
        <v>554</v>
      </c>
      <c r="G189" s="195"/>
      <c r="H189" s="195" t="s">
        <v>646</v>
      </c>
      <c r="I189" s="195" t="s">
        <v>588</v>
      </c>
      <c r="J189" s="195"/>
      <c r="K189" s="236"/>
    </row>
    <row r="190" spans="2:11" ht="15" customHeight="1">
      <c r="B190" s="215"/>
      <c r="C190" s="200" t="s">
        <v>647</v>
      </c>
      <c r="D190" s="195"/>
      <c r="E190" s="195"/>
      <c r="F190" s="214" t="s">
        <v>554</v>
      </c>
      <c r="G190" s="195"/>
      <c r="H190" s="195" t="s">
        <v>648</v>
      </c>
      <c r="I190" s="195" t="s">
        <v>588</v>
      </c>
      <c r="J190" s="195"/>
      <c r="K190" s="236"/>
    </row>
    <row r="191" spans="2:11" ht="15" customHeight="1">
      <c r="B191" s="215"/>
      <c r="C191" s="200" t="s">
        <v>649</v>
      </c>
      <c r="D191" s="195"/>
      <c r="E191" s="195"/>
      <c r="F191" s="214" t="s">
        <v>560</v>
      </c>
      <c r="G191" s="195"/>
      <c r="H191" s="195" t="s">
        <v>650</v>
      </c>
      <c r="I191" s="195" t="s">
        <v>588</v>
      </c>
      <c r="J191" s="195"/>
      <c r="K191" s="236"/>
    </row>
    <row r="192" spans="2:11" ht="15" customHeight="1">
      <c r="B192" s="242"/>
      <c r="C192" s="250"/>
      <c r="D192" s="224"/>
      <c r="E192" s="224"/>
      <c r="F192" s="224"/>
      <c r="G192" s="224"/>
      <c r="H192" s="224"/>
      <c r="I192" s="224"/>
      <c r="J192" s="224"/>
      <c r="K192" s="243"/>
    </row>
    <row r="193" spans="2:11" ht="18.75" customHeight="1">
      <c r="B193" s="191"/>
      <c r="C193" s="195"/>
      <c r="D193" s="195"/>
      <c r="E193" s="195"/>
      <c r="F193" s="214"/>
      <c r="G193" s="195"/>
      <c r="H193" s="195"/>
      <c r="I193" s="195"/>
      <c r="J193" s="195"/>
      <c r="K193" s="191"/>
    </row>
    <row r="194" spans="2:11" ht="18.75" customHeight="1">
      <c r="B194" s="191"/>
      <c r="C194" s="195"/>
      <c r="D194" s="195"/>
      <c r="E194" s="195"/>
      <c r="F194" s="214"/>
      <c r="G194" s="195"/>
      <c r="H194" s="195"/>
      <c r="I194" s="195"/>
      <c r="J194" s="195"/>
      <c r="K194" s="191"/>
    </row>
    <row r="195" spans="2:11" ht="18.75" customHeight="1"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</row>
    <row r="196" spans="2:11" ht="13.5">
      <c r="B196" s="183"/>
      <c r="C196" s="184"/>
      <c r="D196" s="184"/>
      <c r="E196" s="184"/>
      <c r="F196" s="184"/>
      <c r="G196" s="184"/>
      <c r="H196" s="184"/>
      <c r="I196" s="184"/>
      <c r="J196" s="184"/>
      <c r="K196" s="185"/>
    </row>
    <row r="197" spans="2:11" ht="21">
      <c r="B197" s="186"/>
      <c r="C197" s="272" t="s">
        <v>651</v>
      </c>
      <c r="D197" s="272"/>
      <c r="E197" s="272"/>
      <c r="F197" s="272"/>
      <c r="G197" s="272"/>
      <c r="H197" s="272"/>
      <c r="I197" s="272"/>
      <c r="J197" s="272"/>
      <c r="K197" s="187"/>
    </row>
    <row r="198" spans="2:11" ht="25.5" customHeight="1">
      <c r="B198" s="186"/>
      <c r="C198" s="251" t="s">
        <v>652</v>
      </c>
      <c r="D198" s="251"/>
      <c r="E198" s="251"/>
      <c r="F198" s="251" t="s">
        <v>653</v>
      </c>
      <c r="G198" s="252"/>
      <c r="H198" s="278" t="s">
        <v>654</v>
      </c>
      <c r="I198" s="278"/>
      <c r="J198" s="278"/>
      <c r="K198" s="187"/>
    </row>
    <row r="199" spans="2:11" ht="5.25" customHeight="1">
      <c r="B199" s="215"/>
      <c r="C199" s="212"/>
      <c r="D199" s="212"/>
      <c r="E199" s="212"/>
      <c r="F199" s="212"/>
      <c r="G199" s="195"/>
      <c r="H199" s="212"/>
      <c r="I199" s="212"/>
      <c r="J199" s="212"/>
      <c r="K199" s="236"/>
    </row>
    <row r="200" spans="2:11" ht="15" customHeight="1">
      <c r="B200" s="215"/>
      <c r="C200" s="195" t="s">
        <v>644</v>
      </c>
      <c r="D200" s="195"/>
      <c r="E200" s="195"/>
      <c r="F200" s="214" t="s">
        <v>27</v>
      </c>
      <c r="G200" s="195"/>
      <c r="H200" s="275" t="s">
        <v>655</v>
      </c>
      <c r="I200" s="275"/>
      <c r="J200" s="275"/>
      <c r="K200" s="236"/>
    </row>
    <row r="201" spans="2:11" ht="15" customHeight="1">
      <c r="B201" s="215"/>
      <c r="C201" s="221"/>
      <c r="D201" s="195"/>
      <c r="E201" s="195"/>
      <c r="F201" s="214" t="s">
        <v>28</v>
      </c>
      <c r="G201" s="195"/>
      <c r="H201" s="275" t="s">
        <v>656</v>
      </c>
      <c r="I201" s="275"/>
      <c r="J201" s="275"/>
      <c r="K201" s="236"/>
    </row>
    <row r="202" spans="2:11" ht="15" customHeight="1">
      <c r="B202" s="215"/>
      <c r="C202" s="221"/>
      <c r="D202" s="195"/>
      <c r="E202" s="195"/>
      <c r="F202" s="214" t="s">
        <v>31</v>
      </c>
      <c r="G202" s="195"/>
      <c r="H202" s="275" t="s">
        <v>657</v>
      </c>
      <c r="I202" s="275"/>
      <c r="J202" s="275"/>
      <c r="K202" s="236"/>
    </row>
    <row r="203" spans="2:11" ht="15" customHeight="1">
      <c r="B203" s="215"/>
      <c r="C203" s="195"/>
      <c r="D203" s="195"/>
      <c r="E203" s="195"/>
      <c r="F203" s="214" t="s">
        <v>29</v>
      </c>
      <c r="G203" s="195"/>
      <c r="H203" s="275" t="s">
        <v>658</v>
      </c>
      <c r="I203" s="275"/>
      <c r="J203" s="275"/>
      <c r="K203" s="236"/>
    </row>
    <row r="204" spans="2:11" ht="15" customHeight="1">
      <c r="B204" s="215"/>
      <c r="C204" s="195"/>
      <c r="D204" s="195"/>
      <c r="E204" s="195"/>
      <c r="F204" s="214" t="s">
        <v>30</v>
      </c>
      <c r="G204" s="195"/>
      <c r="H204" s="275" t="s">
        <v>659</v>
      </c>
      <c r="I204" s="275"/>
      <c r="J204" s="275"/>
      <c r="K204" s="236"/>
    </row>
    <row r="205" spans="2:11" ht="15" customHeight="1">
      <c r="B205" s="215"/>
      <c r="C205" s="195"/>
      <c r="D205" s="195"/>
      <c r="E205" s="195"/>
      <c r="F205" s="214"/>
      <c r="G205" s="195"/>
      <c r="H205" s="195"/>
      <c r="I205" s="195"/>
      <c r="J205" s="195"/>
      <c r="K205" s="236"/>
    </row>
    <row r="206" spans="2:11" ht="15" customHeight="1">
      <c r="B206" s="215"/>
      <c r="C206" s="195" t="s">
        <v>600</v>
      </c>
      <c r="D206" s="195"/>
      <c r="E206" s="195"/>
      <c r="F206" s="214" t="s">
        <v>41</v>
      </c>
      <c r="G206" s="195"/>
      <c r="H206" s="275" t="s">
        <v>660</v>
      </c>
      <c r="I206" s="275"/>
      <c r="J206" s="275"/>
      <c r="K206" s="236"/>
    </row>
    <row r="207" spans="2:11" ht="15" customHeight="1">
      <c r="B207" s="215"/>
      <c r="C207" s="221"/>
      <c r="D207" s="195"/>
      <c r="E207" s="195"/>
      <c r="F207" s="214" t="s">
        <v>497</v>
      </c>
      <c r="G207" s="195"/>
      <c r="H207" s="275" t="s">
        <v>498</v>
      </c>
      <c r="I207" s="275"/>
      <c r="J207" s="275"/>
      <c r="K207" s="236"/>
    </row>
    <row r="208" spans="2:11" ht="15" customHeight="1">
      <c r="B208" s="215"/>
      <c r="C208" s="195"/>
      <c r="D208" s="195"/>
      <c r="E208" s="195"/>
      <c r="F208" s="214" t="s">
        <v>495</v>
      </c>
      <c r="G208" s="195"/>
      <c r="H208" s="275" t="s">
        <v>661</v>
      </c>
      <c r="I208" s="275"/>
      <c r="J208" s="275"/>
      <c r="K208" s="236"/>
    </row>
    <row r="209" spans="2:11" ht="15" customHeight="1">
      <c r="B209" s="253"/>
      <c r="C209" s="221"/>
      <c r="D209" s="221"/>
      <c r="E209" s="221"/>
      <c r="F209" s="214" t="s">
        <v>499</v>
      </c>
      <c r="G209" s="200"/>
      <c r="H209" s="279" t="s">
        <v>500</v>
      </c>
      <c r="I209" s="279"/>
      <c r="J209" s="279"/>
      <c r="K209" s="254"/>
    </row>
    <row r="210" spans="2:11" ht="15" customHeight="1">
      <c r="B210" s="253"/>
      <c r="C210" s="221"/>
      <c r="D210" s="221"/>
      <c r="E210" s="221"/>
      <c r="F210" s="214" t="s">
        <v>501</v>
      </c>
      <c r="G210" s="200"/>
      <c r="H210" s="279" t="s">
        <v>662</v>
      </c>
      <c r="I210" s="279"/>
      <c r="J210" s="279"/>
      <c r="K210" s="254"/>
    </row>
    <row r="211" spans="2:11" ht="15" customHeight="1">
      <c r="B211" s="253"/>
      <c r="C211" s="221"/>
      <c r="D211" s="221"/>
      <c r="E211" s="221"/>
      <c r="F211" s="255"/>
      <c r="G211" s="200"/>
      <c r="H211" s="256"/>
      <c r="I211" s="256"/>
      <c r="J211" s="256"/>
      <c r="K211" s="254"/>
    </row>
    <row r="212" spans="2:11" ht="15" customHeight="1">
      <c r="B212" s="253"/>
      <c r="C212" s="195" t="s">
        <v>624</v>
      </c>
      <c r="D212" s="221"/>
      <c r="E212" s="221"/>
      <c r="F212" s="214">
        <v>1</v>
      </c>
      <c r="G212" s="200"/>
      <c r="H212" s="279" t="s">
        <v>663</v>
      </c>
      <c r="I212" s="279"/>
      <c r="J212" s="279"/>
      <c r="K212" s="254"/>
    </row>
    <row r="213" spans="2:11" ht="15" customHeight="1">
      <c r="B213" s="253"/>
      <c r="C213" s="221"/>
      <c r="D213" s="221"/>
      <c r="E213" s="221"/>
      <c r="F213" s="214">
        <v>2</v>
      </c>
      <c r="G213" s="200"/>
      <c r="H213" s="279" t="s">
        <v>664</v>
      </c>
      <c r="I213" s="279"/>
      <c r="J213" s="279"/>
      <c r="K213" s="254"/>
    </row>
    <row r="214" spans="2:11" ht="15" customHeight="1">
      <c r="B214" s="253"/>
      <c r="C214" s="221"/>
      <c r="D214" s="221"/>
      <c r="E214" s="221"/>
      <c r="F214" s="214">
        <v>3</v>
      </c>
      <c r="G214" s="200"/>
      <c r="H214" s="279" t="s">
        <v>665</v>
      </c>
      <c r="I214" s="279"/>
      <c r="J214" s="279"/>
      <c r="K214" s="254"/>
    </row>
    <row r="215" spans="2:11" ht="15" customHeight="1">
      <c r="B215" s="253"/>
      <c r="C215" s="221"/>
      <c r="D215" s="221"/>
      <c r="E215" s="221"/>
      <c r="F215" s="214">
        <v>4</v>
      </c>
      <c r="G215" s="200"/>
      <c r="H215" s="279" t="s">
        <v>666</v>
      </c>
      <c r="I215" s="279"/>
      <c r="J215" s="279"/>
      <c r="K215" s="254"/>
    </row>
    <row r="216" spans="2:11" ht="12.75" customHeight="1">
      <c r="B216" s="257"/>
      <c r="C216" s="258"/>
      <c r="D216" s="258"/>
      <c r="E216" s="258"/>
      <c r="F216" s="258"/>
      <c r="G216" s="258"/>
      <c r="H216" s="258"/>
      <c r="I216" s="258"/>
      <c r="J216" s="258"/>
      <c r="K216" s="25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Ondra</cp:lastModifiedBy>
  <dcterms:created xsi:type="dcterms:W3CDTF">2017-08-07T09:09:38Z</dcterms:created>
  <dcterms:modified xsi:type="dcterms:W3CDTF">2017-08-07T12:29:40Z</dcterms:modified>
  <cp:category/>
  <cp:version/>
  <cp:contentType/>
  <cp:contentStatus/>
</cp:coreProperties>
</file>