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worksheets/sheet6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3655" windowHeight="10425"/>
  </bookViews>
  <sheets>
    <sheet name="Rekapitulace stavby" sheetId="1" r:id="rId1"/>
    <sheet name="01 - Stavební část" sheetId="2" r:id="rId2"/>
    <sheet name="02 - Vzduchotechnika " sheetId="3" r:id="rId3"/>
    <sheet name="03 - Elektroinstalace" sheetId="4" r:id="rId4"/>
    <sheet name="04 - Venkovní úpravy" sheetId="5" r:id="rId5"/>
    <sheet name="05 - Vedlejší rozpočtové ..." sheetId="6" r:id="rId6"/>
  </sheets>
  <definedNames>
    <definedName name="_xlnm._FilterDatabase" localSheetId="1" hidden="1">'01 - Stavební část'!$C$103:$K$911</definedName>
    <definedName name="_xlnm._FilterDatabase" localSheetId="2" hidden="1">'02 - Vzduchotechnika '!$C$80:$K$84</definedName>
    <definedName name="_xlnm._FilterDatabase" localSheetId="3" hidden="1">'03 - Elektroinstalace'!$C$81:$K$89</definedName>
    <definedName name="_xlnm._FilterDatabase" localSheetId="4" hidden="1">'04 - Venkovní úpravy'!$C$84:$K$145</definedName>
    <definedName name="_xlnm._FilterDatabase" localSheetId="5" hidden="1">'05 - Vedlejší rozpočtové ...'!$C$84:$K$105</definedName>
    <definedName name="_xlnm.Print_Titles" localSheetId="1">'01 - Stavební část'!$103:$103</definedName>
    <definedName name="_xlnm.Print_Titles" localSheetId="2">'02 - Vzduchotechnika '!$80:$80</definedName>
    <definedName name="_xlnm.Print_Titles" localSheetId="3">'03 - Elektroinstalace'!$81:$81</definedName>
    <definedName name="_xlnm.Print_Titles" localSheetId="4">'04 - Venkovní úpravy'!$84:$84</definedName>
    <definedName name="_xlnm.Print_Titles" localSheetId="5">'05 - Vedlejší rozpočtové ...'!$84:$84</definedName>
    <definedName name="_xlnm.Print_Titles" localSheetId="0">'Rekapitulace stavby'!$52:$52</definedName>
    <definedName name="_xlnm.Print_Area" localSheetId="1">'01 - Stavební část'!$C$4:$J$39,'01 - Stavební část'!$C$45:$J$85,'01 - Stavební část'!$C$91:$K$911</definedName>
    <definedName name="_xlnm.Print_Area" localSheetId="2">'02 - Vzduchotechnika '!$C$4:$J$39,'02 - Vzduchotechnika '!$C$45:$J$62,'02 - Vzduchotechnika '!$C$68:$K$84</definedName>
    <definedName name="_xlnm.Print_Area" localSheetId="3">'03 - Elektroinstalace'!$C$4:$J$39,'03 - Elektroinstalace'!$C$45:$J$63,'03 - Elektroinstalace'!$C$69:$K$89</definedName>
    <definedName name="_xlnm.Print_Area" localSheetId="4">'04 - Venkovní úpravy'!$C$4:$J$39,'04 - Venkovní úpravy'!$C$45:$J$66,'04 - Venkovní úpravy'!$C$72:$K$145</definedName>
    <definedName name="_xlnm.Print_Area" localSheetId="5">'05 - Vedlejší rozpočtové ...'!$C$4:$J$39,'05 - Vedlejší rozpočtové ...'!$C$45:$J$66,'05 - Vedlejší rozpočtové ...'!$C$72:$K$105</definedName>
    <definedName name="_xlnm.Print_Area" localSheetId="0">'Rekapitulace stavby'!$D$4:$AO$36,'Rekapitulace stavby'!$C$42:$AQ$60</definedName>
  </definedNames>
  <calcPr calcId="125725" iterate="1" iterateCount="5" iterateDelta="1E-4"/>
</workbook>
</file>

<file path=xl/calcChain.xml><?xml version="1.0" encoding="utf-8"?>
<calcChain xmlns="http://schemas.openxmlformats.org/spreadsheetml/2006/main">
  <c r="J37" i="6"/>
  <c r="J36"/>
  <c r="AY59" i="1"/>
  <c r="J35" i="6"/>
  <c r="AX59" i="1"/>
  <c r="BI105" i="6"/>
  <c r="BH105"/>
  <c r="BG105"/>
  <c r="BF105"/>
  <c r="T105"/>
  <c r="T104"/>
  <c r="R105"/>
  <c r="R104"/>
  <c r="P105"/>
  <c r="P104" s="1"/>
  <c r="BK105"/>
  <c r="BK104" s="1"/>
  <c r="J104" s="1"/>
  <c r="J65" s="1"/>
  <c r="J105"/>
  <c r="BE105"/>
  <c r="BI103"/>
  <c r="BH103"/>
  <c r="BG103"/>
  <c r="BF103"/>
  <c r="T103"/>
  <c r="T102" s="1"/>
  <c r="R103"/>
  <c r="R102" s="1"/>
  <c r="P103"/>
  <c r="P102" s="1"/>
  <c r="BK103"/>
  <c r="BK102" s="1"/>
  <c r="J102" s="1"/>
  <c r="J64" s="1"/>
  <c r="J103"/>
  <c r="BE103"/>
  <c r="BI101"/>
  <c r="BH101"/>
  <c r="BG101"/>
  <c r="BF101"/>
  <c r="T101"/>
  <c r="R101"/>
  <c r="P101"/>
  <c r="BK101"/>
  <c r="J101"/>
  <c r="BE101" s="1"/>
  <c r="BI100"/>
  <c r="BH100"/>
  <c r="BG100"/>
  <c r="BF100"/>
  <c r="T100"/>
  <c r="R100"/>
  <c r="P100"/>
  <c r="BK100"/>
  <c r="J100"/>
  <c r="BE100" s="1"/>
  <c r="BI99"/>
  <c r="BH99"/>
  <c r="BG99"/>
  <c r="BF99"/>
  <c r="T99"/>
  <c r="T98" s="1"/>
  <c r="R99"/>
  <c r="R98" s="1"/>
  <c r="P99"/>
  <c r="P98" s="1"/>
  <c r="BK99"/>
  <c r="BK98" s="1"/>
  <c r="J98" s="1"/>
  <c r="J63" s="1"/>
  <c r="J99"/>
  <c r="BE99"/>
  <c r="BI97"/>
  <c r="BH97"/>
  <c r="BG97"/>
  <c r="BF97"/>
  <c r="T97"/>
  <c r="R97"/>
  <c r="P97"/>
  <c r="BK97"/>
  <c r="J97"/>
  <c r="BE97" s="1"/>
  <c r="BI96"/>
  <c r="BH96"/>
  <c r="BG96"/>
  <c r="BF96"/>
  <c r="T96"/>
  <c r="R96"/>
  <c r="P96"/>
  <c r="BK96"/>
  <c r="J96"/>
  <c r="BE96" s="1"/>
  <c r="BI95"/>
  <c r="BH95"/>
  <c r="BG95"/>
  <c r="BF95"/>
  <c r="T95"/>
  <c r="R95"/>
  <c r="P95"/>
  <c r="BK95"/>
  <c r="J95"/>
  <c r="BE95" s="1"/>
  <c r="BI94"/>
  <c r="BH94"/>
  <c r="BG94"/>
  <c r="BF94"/>
  <c r="T94"/>
  <c r="R94"/>
  <c r="P94"/>
  <c r="BK94"/>
  <c r="J94"/>
  <c r="BE94" s="1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T90"/>
  <c r="R91"/>
  <c r="R90"/>
  <c r="P91"/>
  <c r="P90"/>
  <c r="BK91"/>
  <c r="BK90"/>
  <c r="J90" s="1"/>
  <c r="J62" s="1"/>
  <c r="J91"/>
  <c r="BE91" s="1"/>
  <c r="BI89"/>
  <c r="BH89"/>
  <c r="BG89"/>
  <c r="BF89"/>
  <c r="T89"/>
  <c r="R89"/>
  <c r="P89"/>
  <c r="BK89"/>
  <c r="J89"/>
  <c r="BE89"/>
  <c r="BI88"/>
  <c r="F37"/>
  <c r="BD59" i="1" s="1"/>
  <c r="BH88" i="6"/>
  <c r="F36" s="1"/>
  <c r="BC59" i="1" s="1"/>
  <c r="BG88" i="6"/>
  <c r="F35"/>
  <c r="BB59" i="1" s="1"/>
  <c r="BF88" i="6"/>
  <c r="J34" s="1"/>
  <c r="AW59" i="1" s="1"/>
  <c r="T88" i="6"/>
  <c r="T87"/>
  <c r="T86" s="1"/>
  <c r="T85" s="1"/>
  <c r="R88"/>
  <c r="R87"/>
  <c r="R86" s="1"/>
  <c r="R85" s="1"/>
  <c r="P88"/>
  <c r="P87"/>
  <c r="P86" s="1"/>
  <c r="P85" s="1"/>
  <c r="AU59" i="1" s="1"/>
  <c r="BK88" i="6"/>
  <c r="BK87" s="1"/>
  <c r="J88"/>
  <c r="BE88"/>
  <c r="J33" s="1"/>
  <c r="AV59" i="1" s="1"/>
  <c r="F79" i="6"/>
  <c r="E77"/>
  <c r="F52"/>
  <c r="E50"/>
  <c r="J24"/>
  <c r="E24"/>
  <c r="J82" s="1"/>
  <c r="J55"/>
  <c r="J23"/>
  <c r="J21"/>
  <c r="E21"/>
  <c r="J81" s="1"/>
  <c r="J54"/>
  <c r="J20"/>
  <c r="J18"/>
  <c r="E18"/>
  <c r="F82"/>
  <c r="F55"/>
  <c r="J17"/>
  <c r="J15"/>
  <c r="E15"/>
  <c r="F81" s="1"/>
  <c r="J14"/>
  <c r="J12"/>
  <c r="J79" s="1"/>
  <c r="J52"/>
  <c r="E7"/>
  <c r="E75"/>
  <c r="E48"/>
  <c r="J37" i="5"/>
  <c r="J36"/>
  <c r="AY58" i="1"/>
  <c r="J35" i="5"/>
  <c r="AX58" i="1"/>
  <c r="BI145" i="5"/>
  <c r="BH145"/>
  <c r="BG145"/>
  <c r="BF145"/>
  <c r="T145"/>
  <c r="R145"/>
  <c r="P145"/>
  <c r="BK145"/>
  <c r="J145"/>
  <c r="BE145"/>
  <c r="BI144"/>
  <c r="BH144"/>
  <c r="BG144"/>
  <c r="BF144"/>
  <c r="T144"/>
  <c r="R144"/>
  <c r="P144"/>
  <c r="BK144"/>
  <c r="J144"/>
  <c r="BE144"/>
  <c r="BI139"/>
  <c r="BH139"/>
  <c r="BG139"/>
  <c r="BF139"/>
  <c r="T139"/>
  <c r="R139"/>
  <c r="P139"/>
  <c r="BK139"/>
  <c r="J139"/>
  <c r="BE139"/>
  <c r="BI136"/>
  <c r="BH136"/>
  <c r="BG136"/>
  <c r="BF136"/>
  <c r="T136"/>
  <c r="R136"/>
  <c r="P136"/>
  <c r="BK136"/>
  <c r="J136"/>
  <c r="BE136"/>
  <c r="BI131"/>
  <c r="BH131"/>
  <c r="BG131"/>
  <c r="BF131"/>
  <c r="T131"/>
  <c r="R131"/>
  <c r="P131"/>
  <c r="BK131"/>
  <c r="J131"/>
  <c r="BE131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2"/>
  <c r="BH122"/>
  <c r="BG122"/>
  <c r="BF122"/>
  <c r="T122"/>
  <c r="R122"/>
  <c r="P122"/>
  <c r="BK122"/>
  <c r="J122"/>
  <c r="BE122"/>
  <c r="BI117"/>
  <c r="BH117"/>
  <c r="BG117"/>
  <c r="BF117"/>
  <c r="T117"/>
  <c r="R117"/>
  <c r="P117"/>
  <c r="BK117"/>
  <c r="J117"/>
  <c r="BE117"/>
  <c r="BI116"/>
  <c r="BH116"/>
  <c r="BG116"/>
  <c r="BF116"/>
  <c r="T116"/>
  <c r="R116"/>
  <c r="P116"/>
  <c r="BK116"/>
  <c r="J116"/>
  <c r="BE116"/>
  <c r="BI111"/>
  <c r="BH111"/>
  <c r="BG111"/>
  <c r="BF111"/>
  <c r="T111"/>
  <c r="T110"/>
  <c r="T109" s="1"/>
  <c r="R111"/>
  <c r="R110" s="1"/>
  <c r="R109" s="1"/>
  <c r="P111"/>
  <c r="P110"/>
  <c r="P109" s="1"/>
  <c r="BK111"/>
  <c r="BK110" s="1"/>
  <c r="J111"/>
  <c r="BE111"/>
  <c r="BI108"/>
  <c r="BH108"/>
  <c r="BG108"/>
  <c r="BF108"/>
  <c r="T108"/>
  <c r="T107"/>
  <c r="R108"/>
  <c r="R107"/>
  <c r="P108"/>
  <c r="P107"/>
  <c r="BK108"/>
  <c r="BK107"/>
  <c r="J107" s="1"/>
  <c r="J63" s="1"/>
  <c r="J108"/>
  <c r="BE108" s="1"/>
  <c r="BI106"/>
  <c r="BH106"/>
  <c r="BG106"/>
  <c r="BF106"/>
  <c r="T106"/>
  <c r="R106"/>
  <c r="P106"/>
  <c r="BK106"/>
  <c r="J106"/>
  <c r="BE106"/>
  <c r="BI104"/>
  <c r="BH104"/>
  <c r="BG104"/>
  <c r="BF104"/>
  <c r="T104"/>
  <c r="R104"/>
  <c r="P104"/>
  <c r="BK104"/>
  <c r="J104"/>
  <c r="BE104"/>
  <c r="BI103"/>
  <c r="BH103"/>
  <c r="BG103"/>
  <c r="BF103"/>
  <c r="T103"/>
  <c r="R103"/>
  <c r="P103"/>
  <c r="BK103"/>
  <c r="J103"/>
  <c r="BE103"/>
  <c r="BI102"/>
  <c r="BH102"/>
  <c r="BG102"/>
  <c r="BF102"/>
  <c r="T102"/>
  <c r="T101"/>
  <c r="R102"/>
  <c r="R101"/>
  <c r="P102"/>
  <c r="P101"/>
  <c r="BK102"/>
  <c r="BK101"/>
  <c r="J101" s="1"/>
  <c r="J62" s="1"/>
  <c r="J102"/>
  <c r="BE102" s="1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88"/>
  <c r="F37"/>
  <c r="BD58" i="1" s="1"/>
  <c r="BH88" i="5"/>
  <c r="F36" s="1"/>
  <c r="BC58" i="1" s="1"/>
  <c r="BG88" i="5"/>
  <c r="F35"/>
  <c r="BB58" i="1" s="1"/>
  <c r="BF88" i="5"/>
  <c r="J34" s="1"/>
  <c r="AW58" i="1" s="1"/>
  <c r="T88" i="5"/>
  <c r="T87"/>
  <c r="T86" s="1"/>
  <c r="T85" s="1"/>
  <c r="R88"/>
  <c r="R87"/>
  <c r="R86" s="1"/>
  <c r="R85" s="1"/>
  <c r="P88"/>
  <c r="P87"/>
  <c r="P86" s="1"/>
  <c r="P85" s="1"/>
  <c r="AU58" i="1" s="1"/>
  <c r="BK88" i="5"/>
  <c r="BK87" s="1"/>
  <c r="J88"/>
  <c r="BE88" s="1"/>
  <c r="F79"/>
  <c r="E77"/>
  <c r="F52"/>
  <c r="E50"/>
  <c r="J24"/>
  <c r="E24"/>
  <c r="J82" s="1"/>
  <c r="J23"/>
  <c r="J21"/>
  <c r="E21"/>
  <c r="J81" s="1"/>
  <c r="J54"/>
  <c r="J20"/>
  <c r="J18"/>
  <c r="E18"/>
  <c r="F82" s="1"/>
  <c r="F55"/>
  <c r="J17"/>
  <c r="J15"/>
  <c r="E15"/>
  <c r="F81"/>
  <c r="F54"/>
  <c r="J14"/>
  <c r="J12"/>
  <c r="J79"/>
  <c r="J52"/>
  <c r="E7"/>
  <c r="E75" s="1"/>
  <c r="J37" i="4"/>
  <c r="J36"/>
  <c r="AY57" i="1" s="1"/>
  <c r="J35" i="4"/>
  <c r="AX57" i="1" s="1"/>
  <c r="BI89" i="4"/>
  <c r="BH89"/>
  <c r="BG89"/>
  <c r="BF89"/>
  <c r="T89"/>
  <c r="T88" s="1"/>
  <c r="R89"/>
  <c r="R88" s="1"/>
  <c r="P89"/>
  <c r="P88" s="1"/>
  <c r="BK89"/>
  <c r="BK88" s="1"/>
  <c r="J89"/>
  <c r="BE89"/>
  <c r="BI87"/>
  <c r="BH87"/>
  <c r="BG87"/>
  <c r="BF87"/>
  <c r="T87"/>
  <c r="R87"/>
  <c r="P87"/>
  <c r="BK87"/>
  <c r="J87"/>
  <c r="BE87" s="1"/>
  <c r="BI86"/>
  <c r="BH86"/>
  <c r="BG86"/>
  <c r="BF86"/>
  <c r="T86"/>
  <c r="R86"/>
  <c r="P86"/>
  <c r="BK86"/>
  <c r="J86"/>
  <c r="BE86" s="1"/>
  <c r="BI85"/>
  <c r="F37" s="1"/>
  <c r="BD57" i="1" s="1"/>
  <c r="BH85" i="4"/>
  <c r="F36"/>
  <c r="BC57" i="1" s="1"/>
  <c r="BG85" i="4"/>
  <c r="F35" s="1"/>
  <c r="BB57" i="1" s="1"/>
  <c r="BF85" i="4"/>
  <c r="J34"/>
  <c r="AW57" i="1" s="1"/>
  <c r="F34" i="4"/>
  <c r="BA57" i="1" s="1"/>
  <c r="T85" i="4"/>
  <c r="T84" s="1"/>
  <c r="T83" s="1"/>
  <c r="T82" s="1"/>
  <c r="R85"/>
  <c r="R84" s="1"/>
  <c r="R83" s="1"/>
  <c r="R82" s="1"/>
  <c r="P85"/>
  <c r="P84" s="1"/>
  <c r="P83" s="1"/>
  <c r="P82" s="1"/>
  <c r="AU57" i="1" s="1"/>
  <c r="BK85" i="4"/>
  <c r="BK84"/>
  <c r="J84" s="1"/>
  <c r="J61" s="1"/>
  <c r="J85"/>
  <c r="BE85"/>
  <c r="J33" s="1"/>
  <c r="AV57" i="1" s="1"/>
  <c r="AT57" s="1"/>
  <c r="F76" i="4"/>
  <c r="E74"/>
  <c r="F52"/>
  <c r="E50"/>
  <c r="J24"/>
  <c r="E24"/>
  <c r="J79" s="1"/>
  <c r="J55"/>
  <c r="J23"/>
  <c r="J21"/>
  <c r="E21"/>
  <c r="J78" s="1"/>
  <c r="J54"/>
  <c r="J20"/>
  <c r="J18"/>
  <c r="E18"/>
  <c r="F79"/>
  <c r="F55"/>
  <c r="J17"/>
  <c r="J15"/>
  <c r="E15"/>
  <c r="F78" s="1"/>
  <c r="J14"/>
  <c r="J12"/>
  <c r="J76" s="1"/>
  <c r="J52"/>
  <c r="E7"/>
  <c r="E72"/>
  <c r="E48"/>
  <c r="J37" i="3"/>
  <c r="J36"/>
  <c r="AY56" i="1"/>
  <c r="J35" i="3"/>
  <c r="AX56" i="1"/>
  <c r="BI84" i="3"/>
  <c r="F37"/>
  <c r="BD56" i="1" s="1"/>
  <c r="BH84" i="3"/>
  <c r="F36" s="1"/>
  <c r="BC56" i="1" s="1"/>
  <c r="BG84" i="3"/>
  <c r="F35"/>
  <c r="BB56" i="1" s="1"/>
  <c r="BF84" i="3"/>
  <c r="J34" s="1"/>
  <c r="AW56" i="1" s="1"/>
  <c r="T84" i="3"/>
  <c r="T83"/>
  <c r="T82" s="1"/>
  <c r="T81" s="1"/>
  <c r="R84"/>
  <c r="R83"/>
  <c r="R82" s="1"/>
  <c r="R81" s="1"/>
  <c r="P84"/>
  <c r="P83"/>
  <c r="P82" s="1"/>
  <c r="P81" s="1"/>
  <c r="AU56" i="1" s="1"/>
  <c r="BK84" i="3"/>
  <c r="BK83" s="1"/>
  <c r="J84"/>
  <c r="BE84" s="1"/>
  <c r="F75"/>
  <c r="E73"/>
  <c r="F52"/>
  <c r="E50"/>
  <c r="J24"/>
  <c r="E24"/>
  <c r="J78" s="1"/>
  <c r="J23"/>
  <c r="J21"/>
  <c r="E21"/>
  <c r="J77" s="1"/>
  <c r="J54"/>
  <c r="J20"/>
  <c r="J18"/>
  <c r="E18"/>
  <c r="F78" s="1"/>
  <c r="F55"/>
  <c r="J17"/>
  <c r="J15"/>
  <c r="E15"/>
  <c r="F77"/>
  <c r="F54"/>
  <c r="J14"/>
  <c r="J12"/>
  <c r="J75"/>
  <c r="J52"/>
  <c r="E7"/>
  <c r="E71" s="1"/>
  <c r="J37" i="2"/>
  <c r="J36"/>
  <c r="AY55" i="1" s="1"/>
  <c r="J35" i="2"/>
  <c r="AX55" i="1" s="1"/>
  <c r="BI910" i="2"/>
  <c r="BH910"/>
  <c r="BG910"/>
  <c r="BF910"/>
  <c r="T910"/>
  <c r="T909" s="1"/>
  <c r="R910"/>
  <c r="R909" s="1"/>
  <c r="P910"/>
  <c r="P909" s="1"/>
  <c r="BK910"/>
  <c r="BK909" s="1"/>
  <c r="J909" s="1"/>
  <c r="J84" s="1"/>
  <c r="J910"/>
  <c r="BE910"/>
  <c r="BI908"/>
  <c r="BH908"/>
  <c r="BG908"/>
  <c r="BF908"/>
  <c r="T908"/>
  <c r="R908"/>
  <c r="P908"/>
  <c r="BK908"/>
  <c r="J908"/>
  <c r="BE908" s="1"/>
  <c r="BI898"/>
  <c r="BH898"/>
  <c r="BG898"/>
  <c r="BF898"/>
  <c r="T898"/>
  <c r="T897" s="1"/>
  <c r="R898"/>
  <c r="R897" s="1"/>
  <c r="P898"/>
  <c r="P897" s="1"/>
  <c r="BK898"/>
  <c r="BK897" s="1"/>
  <c r="J897" s="1"/>
  <c r="J83" s="1"/>
  <c r="J898"/>
  <c r="BE898"/>
  <c r="BI895"/>
  <c r="BH895"/>
  <c r="BG895"/>
  <c r="BF895"/>
  <c r="T895"/>
  <c r="R895"/>
  <c r="P895"/>
  <c r="BK895"/>
  <c r="J895"/>
  <c r="BE895"/>
  <c r="BI877"/>
  <c r="BH877"/>
  <c r="BG877"/>
  <c r="BF877"/>
  <c r="T877"/>
  <c r="R877"/>
  <c r="P877"/>
  <c r="BK877"/>
  <c r="J877"/>
  <c r="BE877"/>
  <c r="BI875"/>
  <c r="BH875"/>
  <c r="BG875"/>
  <c r="BF875"/>
  <c r="T875"/>
  <c r="R875"/>
  <c r="P875"/>
  <c r="BK875"/>
  <c r="J875"/>
  <c r="BE875"/>
  <c r="BI873"/>
  <c r="BH873"/>
  <c r="BG873"/>
  <c r="BF873"/>
  <c r="T873"/>
  <c r="R873"/>
  <c r="P873"/>
  <c r="BK873"/>
  <c r="J873"/>
  <c r="BE873"/>
  <c r="BI872"/>
  <c r="BH872"/>
  <c r="BG872"/>
  <c r="BF872"/>
  <c r="T872"/>
  <c r="R872"/>
  <c r="P872"/>
  <c r="BK872"/>
  <c r="J872"/>
  <c r="BE872"/>
  <c r="BI871"/>
  <c r="BH871"/>
  <c r="BG871"/>
  <c r="BF871"/>
  <c r="T871"/>
  <c r="R871"/>
  <c r="P871"/>
  <c r="BK871"/>
  <c r="J871"/>
  <c r="BE871"/>
  <c r="BI870"/>
  <c r="BH870"/>
  <c r="BG870"/>
  <c r="BF870"/>
  <c r="T870"/>
  <c r="R870"/>
  <c r="P870"/>
  <c r="BK870"/>
  <c r="J870"/>
  <c r="BE870"/>
  <c r="BI868"/>
  <c r="BH868"/>
  <c r="BG868"/>
  <c r="BF868"/>
  <c r="T868"/>
  <c r="T867"/>
  <c r="R868"/>
  <c r="R867"/>
  <c r="P868"/>
  <c r="P867"/>
  <c r="BK868"/>
  <c r="BK867"/>
  <c r="J867" s="1"/>
  <c r="J82" s="1"/>
  <c r="J868"/>
  <c r="BE868" s="1"/>
  <c r="BI866"/>
  <c r="BH866"/>
  <c r="BG866"/>
  <c r="BF866"/>
  <c r="T866"/>
  <c r="R866"/>
  <c r="P866"/>
  <c r="BK866"/>
  <c r="J866"/>
  <c r="BE866"/>
  <c r="BI863"/>
  <c r="BH863"/>
  <c r="BG863"/>
  <c r="BF863"/>
  <c r="T863"/>
  <c r="R863"/>
  <c r="P863"/>
  <c r="BK863"/>
  <c r="J863"/>
  <c r="BE863"/>
  <c r="BI861"/>
  <c r="BH861"/>
  <c r="BG861"/>
  <c r="BF861"/>
  <c r="T861"/>
  <c r="R861"/>
  <c r="P861"/>
  <c r="BK861"/>
  <c r="J861"/>
  <c r="BE861"/>
  <c r="BI859"/>
  <c r="BH859"/>
  <c r="BG859"/>
  <c r="BF859"/>
  <c r="T859"/>
  <c r="R859"/>
  <c r="P859"/>
  <c r="BK859"/>
  <c r="J859"/>
  <c r="BE859"/>
  <c r="BI858"/>
  <c r="BH858"/>
  <c r="BG858"/>
  <c r="BF858"/>
  <c r="T858"/>
  <c r="T857"/>
  <c r="R858"/>
  <c r="R857"/>
  <c r="P858"/>
  <c r="P857"/>
  <c r="BK858"/>
  <c r="BK857"/>
  <c r="J857" s="1"/>
  <c r="J81" s="1"/>
  <c r="J858"/>
  <c r="BE858" s="1"/>
  <c r="BI856"/>
  <c r="BH856"/>
  <c r="BG856"/>
  <c r="BF856"/>
  <c r="T856"/>
  <c r="R856"/>
  <c r="P856"/>
  <c r="BK856"/>
  <c r="J856"/>
  <c r="BE856"/>
  <c r="BI854"/>
  <c r="BH854"/>
  <c r="BG854"/>
  <c r="BF854"/>
  <c r="T854"/>
  <c r="R854"/>
  <c r="P854"/>
  <c r="BK854"/>
  <c r="J854"/>
  <c r="BE854"/>
  <c r="BI851"/>
  <c r="BH851"/>
  <c r="BG851"/>
  <c r="BF851"/>
  <c r="T851"/>
  <c r="R851"/>
  <c r="P851"/>
  <c r="BK851"/>
  <c r="J851"/>
  <c r="BE851"/>
  <c r="BI850"/>
  <c r="BH850"/>
  <c r="BG850"/>
  <c r="BF850"/>
  <c r="T850"/>
  <c r="R850"/>
  <c r="P850"/>
  <c r="BK850"/>
  <c r="J850"/>
  <c r="BE850"/>
  <c r="BI848"/>
  <c r="BH848"/>
  <c r="BG848"/>
  <c r="BF848"/>
  <c r="T848"/>
  <c r="R848"/>
  <c r="P848"/>
  <c r="BK848"/>
  <c r="J848"/>
  <c r="BE848"/>
  <c r="BI847"/>
  <c r="BH847"/>
  <c r="BG847"/>
  <c r="BF847"/>
  <c r="T847"/>
  <c r="R847"/>
  <c r="P847"/>
  <c r="BK847"/>
  <c r="J847"/>
  <c r="BE847"/>
  <c r="BI845"/>
  <c r="BH845"/>
  <c r="BG845"/>
  <c r="BF845"/>
  <c r="T845"/>
  <c r="R845"/>
  <c r="P845"/>
  <c r="BK845"/>
  <c r="J845"/>
  <c r="BE845"/>
  <c r="BI843"/>
  <c r="BH843"/>
  <c r="BG843"/>
  <c r="BF843"/>
  <c r="T843"/>
  <c r="R843"/>
  <c r="P843"/>
  <c r="BK843"/>
  <c r="J843"/>
  <c r="BE843"/>
  <c r="BI841"/>
  <c r="BH841"/>
  <c r="BG841"/>
  <c r="BF841"/>
  <c r="T841"/>
  <c r="R841"/>
  <c r="P841"/>
  <c r="BK841"/>
  <c r="J841"/>
  <c r="BE841"/>
  <c r="BI840"/>
  <c r="BH840"/>
  <c r="BG840"/>
  <c r="BF840"/>
  <c r="T840"/>
  <c r="R840"/>
  <c r="P840"/>
  <c r="BK840"/>
  <c r="J840"/>
  <c r="BE840"/>
  <c r="BI839"/>
  <c r="BH839"/>
  <c r="BG839"/>
  <c r="BF839"/>
  <c r="T839"/>
  <c r="R839"/>
  <c r="P839"/>
  <c r="BK839"/>
  <c r="J839"/>
  <c r="BE839"/>
  <c r="BI838"/>
  <c r="BH838"/>
  <c r="BG838"/>
  <c r="BF838"/>
  <c r="T838"/>
  <c r="R838"/>
  <c r="P838"/>
  <c r="BK838"/>
  <c r="J838"/>
  <c r="BE838"/>
  <c r="BI837"/>
  <c r="BH837"/>
  <c r="BG837"/>
  <c r="BF837"/>
  <c r="T837"/>
  <c r="T836"/>
  <c r="R837"/>
  <c r="R836"/>
  <c r="P837"/>
  <c r="P836"/>
  <c r="BK837"/>
  <c r="BK836"/>
  <c r="J836" s="1"/>
  <c r="J80" s="1"/>
  <c r="J837"/>
  <c r="BE837" s="1"/>
  <c r="BI835"/>
  <c r="BH835"/>
  <c r="BG835"/>
  <c r="BF835"/>
  <c r="T835"/>
  <c r="R835"/>
  <c r="P835"/>
  <c r="BK835"/>
  <c r="J835"/>
  <c r="BE835"/>
  <c r="BI834"/>
  <c r="BH834"/>
  <c r="BG834"/>
  <c r="BF834"/>
  <c r="T834"/>
  <c r="R834"/>
  <c r="P834"/>
  <c r="BK834"/>
  <c r="J834"/>
  <c r="BE834"/>
  <c r="BI833"/>
  <c r="BH833"/>
  <c r="BG833"/>
  <c r="BF833"/>
  <c r="T833"/>
  <c r="R833"/>
  <c r="P833"/>
  <c r="BK833"/>
  <c r="J833"/>
  <c r="BE833"/>
  <c r="BI832"/>
  <c r="BH832"/>
  <c r="BG832"/>
  <c r="BF832"/>
  <c r="T832"/>
  <c r="R832"/>
  <c r="P832"/>
  <c r="BK832"/>
  <c r="J832"/>
  <c r="BE832"/>
  <c r="BI831"/>
  <c r="BH831"/>
  <c r="BG831"/>
  <c r="BF831"/>
  <c r="T831"/>
  <c r="R831"/>
  <c r="P831"/>
  <c r="BK831"/>
  <c r="J831"/>
  <c r="BE831"/>
  <c r="BI830"/>
  <c r="BH830"/>
  <c r="BG830"/>
  <c r="BF830"/>
  <c r="T830"/>
  <c r="R830"/>
  <c r="P830"/>
  <c r="BK830"/>
  <c r="J830"/>
  <c r="BE830"/>
  <c r="BI829"/>
  <c r="BH829"/>
  <c r="BG829"/>
  <c r="BF829"/>
  <c r="T829"/>
  <c r="R829"/>
  <c r="P829"/>
  <c r="BK829"/>
  <c r="J829"/>
  <c r="BE829"/>
  <c r="BI828"/>
  <c r="BH828"/>
  <c r="BG828"/>
  <c r="BF828"/>
  <c r="T828"/>
  <c r="R828"/>
  <c r="P828"/>
  <c r="BK828"/>
  <c r="J828"/>
  <c r="BE828"/>
  <c r="BI827"/>
  <c r="BH827"/>
  <c r="BG827"/>
  <c r="BF827"/>
  <c r="T827"/>
  <c r="R827"/>
  <c r="P827"/>
  <c r="BK827"/>
  <c r="J827"/>
  <c r="BE827"/>
  <c r="BI826"/>
  <c r="BH826"/>
  <c r="BG826"/>
  <c r="BF826"/>
  <c r="T826"/>
  <c r="R826"/>
  <c r="P826"/>
  <c r="BK826"/>
  <c r="J826"/>
  <c r="BE826"/>
  <c r="BI825"/>
  <c r="BH825"/>
  <c r="BG825"/>
  <c r="BF825"/>
  <c r="T825"/>
  <c r="R825"/>
  <c r="P825"/>
  <c r="BK825"/>
  <c r="J825"/>
  <c r="BE825"/>
  <c r="BI824"/>
  <c r="BH824"/>
  <c r="BG824"/>
  <c r="BF824"/>
  <c r="T824"/>
  <c r="R824"/>
  <c r="P824"/>
  <c r="BK824"/>
  <c r="J824"/>
  <c r="BE824"/>
  <c r="BI823"/>
  <c r="BH823"/>
  <c r="BG823"/>
  <c r="BF823"/>
  <c r="T823"/>
  <c r="R823"/>
  <c r="P823"/>
  <c r="BK823"/>
  <c r="J823"/>
  <c r="BE823"/>
  <c r="BI822"/>
  <c r="BH822"/>
  <c r="BG822"/>
  <c r="BF822"/>
  <c r="T822"/>
  <c r="R822"/>
  <c r="P822"/>
  <c r="BK822"/>
  <c r="J822"/>
  <c r="BE822"/>
  <c r="BI821"/>
  <c r="BH821"/>
  <c r="BG821"/>
  <c r="BF821"/>
  <c r="T821"/>
  <c r="R821"/>
  <c r="P821"/>
  <c r="BK821"/>
  <c r="J821"/>
  <c r="BE821"/>
  <c r="BI820"/>
  <c r="BH820"/>
  <c r="BG820"/>
  <c r="BF820"/>
  <c r="T820"/>
  <c r="R820"/>
  <c r="P820"/>
  <c r="BK820"/>
  <c r="J820"/>
  <c r="BE820"/>
  <c r="BI819"/>
  <c r="BH819"/>
  <c r="BG819"/>
  <c r="BF819"/>
  <c r="T819"/>
  <c r="R819"/>
  <c r="P819"/>
  <c r="BK819"/>
  <c r="J819"/>
  <c r="BE819"/>
  <c r="BI818"/>
  <c r="BH818"/>
  <c r="BG818"/>
  <c r="BF818"/>
  <c r="T818"/>
  <c r="R818"/>
  <c r="P818"/>
  <c r="BK818"/>
  <c r="J818"/>
  <c r="BE818"/>
  <c r="BI817"/>
  <c r="BH817"/>
  <c r="BG817"/>
  <c r="BF817"/>
  <c r="T817"/>
  <c r="R817"/>
  <c r="P817"/>
  <c r="BK817"/>
  <c r="J817"/>
  <c r="BE817"/>
  <c r="BI816"/>
  <c r="BH816"/>
  <c r="BG816"/>
  <c r="BF816"/>
  <c r="T816"/>
  <c r="R816"/>
  <c r="P816"/>
  <c r="BK816"/>
  <c r="J816"/>
  <c r="BE816"/>
  <c r="BI815"/>
  <c r="BH815"/>
  <c r="BG815"/>
  <c r="BF815"/>
  <c r="T815"/>
  <c r="R815"/>
  <c r="P815"/>
  <c r="BK815"/>
  <c r="J815"/>
  <c r="BE815"/>
  <c r="BI814"/>
  <c r="BH814"/>
  <c r="BG814"/>
  <c r="BF814"/>
  <c r="T814"/>
  <c r="R814"/>
  <c r="P814"/>
  <c r="BK814"/>
  <c r="J814"/>
  <c r="BE814"/>
  <c r="BI813"/>
  <c r="BH813"/>
  <c r="BG813"/>
  <c r="BF813"/>
  <c r="T813"/>
  <c r="R813"/>
  <c r="P813"/>
  <c r="BK813"/>
  <c r="J813"/>
  <c r="BE813"/>
  <c r="BI812"/>
  <c r="BH812"/>
  <c r="BG812"/>
  <c r="BF812"/>
  <c r="T812"/>
  <c r="R812"/>
  <c r="P812"/>
  <c r="BK812"/>
  <c r="J812"/>
  <c r="BE812"/>
  <c r="BI811"/>
  <c r="BH811"/>
  <c r="BG811"/>
  <c r="BF811"/>
  <c r="T811"/>
  <c r="R811"/>
  <c r="P811"/>
  <c r="BK811"/>
  <c r="J811"/>
  <c r="BE811"/>
  <c r="BI810"/>
  <c r="BH810"/>
  <c r="BG810"/>
  <c r="BF810"/>
  <c r="T810"/>
  <c r="R810"/>
  <c r="P810"/>
  <c r="BK810"/>
  <c r="J810"/>
  <c r="BE810"/>
  <c r="BI809"/>
  <c r="BH809"/>
  <c r="BG809"/>
  <c r="BF809"/>
  <c r="T809"/>
  <c r="R809"/>
  <c r="P809"/>
  <c r="BK809"/>
  <c r="J809"/>
  <c r="BE809"/>
  <c r="BI807"/>
  <c r="BH807"/>
  <c r="BG807"/>
  <c r="BF807"/>
  <c r="T807"/>
  <c r="R807"/>
  <c r="P807"/>
  <c r="BK807"/>
  <c r="J807"/>
  <c r="BE807"/>
  <c r="BI805"/>
  <c r="BH805"/>
  <c r="BG805"/>
  <c r="BF805"/>
  <c r="T805"/>
  <c r="R805"/>
  <c r="P805"/>
  <c r="BK805"/>
  <c r="J805"/>
  <c r="BE805"/>
  <c r="BI804"/>
  <c r="BH804"/>
  <c r="BG804"/>
  <c r="BF804"/>
  <c r="T804"/>
  <c r="R804"/>
  <c r="P804"/>
  <c r="BK804"/>
  <c r="J804"/>
  <c r="BE804"/>
  <c r="BI803"/>
  <c r="BH803"/>
  <c r="BG803"/>
  <c r="BF803"/>
  <c r="T803"/>
  <c r="R803"/>
  <c r="P803"/>
  <c r="BK803"/>
  <c r="J803"/>
  <c r="BE803"/>
  <c r="BI802"/>
  <c r="BH802"/>
  <c r="BG802"/>
  <c r="BF802"/>
  <c r="T802"/>
  <c r="R802"/>
  <c r="P802"/>
  <c r="BK802"/>
  <c r="J802"/>
  <c r="BE802"/>
  <c r="BI801"/>
  <c r="BH801"/>
  <c r="BG801"/>
  <c r="BF801"/>
  <c r="T801"/>
  <c r="R801"/>
  <c r="P801"/>
  <c r="BK801"/>
  <c r="J801"/>
  <c r="BE801"/>
  <c r="BI800"/>
  <c r="BH800"/>
  <c r="BG800"/>
  <c r="BF800"/>
  <c r="T800"/>
  <c r="R800"/>
  <c r="P800"/>
  <c r="BK800"/>
  <c r="J800"/>
  <c r="BE800"/>
  <c r="BI799"/>
  <c r="BH799"/>
  <c r="BG799"/>
  <c r="BF799"/>
  <c r="T799"/>
  <c r="R799"/>
  <c r="P799"/>
  <c r="BK799"/>
  <c r="J799"/>
  <c r="BE799"/>
  <c r="BI798"/>
  <c r="BH798"/>
  <c r="BG798"/>
  <c r="BF798"/>
  <c r="T798"/>
  <c r="R798"/>
  <c r="P798"/>
  <c r="BK798"/>
  <c r="J798"/>
  <c r="BE798"/>
  <c r="BI797"/>
  <c r="BH797"/>
  <c r="BG797"/>
  <c r="BF797"/>
  <c r="T797"/>
  <c r="R797"/>
  <c r="P797"/>
  <c r="BK797"/>
  <c r="J797"/>
  <c r="BE797"/>
  <c r="BI796"/>
  <c r="BH796"/>
  <c r="BG796"/>
  <c r="BF796"/>
  <c r="T796"/>
  <c r="R796"/>
  <c r="P796"/>
  <c r="BK796"/>
  <c r="J796"/>
  <c r="BE796"/>
  <c r="BI795"/>
  <c r="BH795"/>
  <c r="BG795"/>
  <c r="BF795"/>
  <c r="T795"/>
  <c r="R795"/>
  <c r="P795"/>
  <c r="BK795"/>
  <c r="J795"/>
  <c r="BE795"/>
  <c r="BI794"/>
  <c r="BH794"/>
  <c r="BG794"/>
  <c r="BF794"/>
  <c r="T794"/>
  <c r="T793"/>
  <c r="R794"/>
  <c r="R793"/>
  <c r="P794"/>
  <c r="P793"/>
  <c r="BK794"/>
  <c r="BK793"/>
  <c r="J793" s="1"/>
  <c r="J79" s="1"/>
  <c r="J794"/>
  <c r="BE794" s="1"/>
  <c r="BI792"/>
  <c r="BH792"/>
  <c r="BG792"/>
  <c r="BF792"/>
  <c r="T792"/>
  <c r="R792"/>
  <c r="P792"/>
  <c r="BK792"/>
  <c r="J792"/>
  <c r="BE792"/>
  <c r="BI790"/>
  <c r="BH790"/>
  <c r="BG790"/>
  <c r="BF790"/>
  <c r="T790"/>
  <c r="R790"/>
  <c r="P790"/>
  <c r="BK790"/>
  <c r="J790"/>
  <c r="BE790"/>
  <c r="BI789"/>
  <c r="BH789"/>
  <c r="BG789"/>
  <c r="BF789"/>
  <c r="T789"/>
  <c r="R789"/>
  <c r="P789"/>
  <c r="BK789"/>
  <c r="J789"/>
  <c r="BE789"/>
  <c r="BI787"/>
  <c r="BH787"/>
  <c r="BG787"/>
  <c r="BF787"/>
  <c r="T787"/>
  <c r="R787"/>
  <c r="P787"/>
  <c r="BK787"/>
  <c r="J787"/>
  <c r="BE787"/>
  <c r="BI785"/>
  <c r="BH785"/>
  <c r="BG785"/>
  <c r="BF785"/>
  <c r="T785"/>
  <c r="R785"/>
  <c r="P785"/>
  <c r="BK785"/>
  <c r="J785"/>
  <c r="BE785"/>
  <c r="BI783"/>
  <c r="BH783"/>
  <c r="BG783"/>
  <c r="BF783"/>
  <c r="T783"/>
  <c r="R783"/>
  <c r="P783"/>
  <c r="BK783"/>
  <c r="J783"/>
  <c r="BE783"/>
  <c r="BI782"/>
  <c r="BH782"/>
  <c r="BG782"/>
  <c r="BF782"/>
  <c r="T782"/>
  <c r="R782"/>
  <c r="P782"/>
  <c r="BK782"/>
  <c r="J782"/>
  <c r="BE782"/>
  <c r="BI780"/>
  <c r="BH780"/>
  <c r="BG780"/>
  <c r="BF780"/>
  <c r="T780"/>
  <c r="R780"/>
  <c r="P780"/>
  <c r="BK780"/>
  <c r="J780"/>
  <c r="BE780"/>
  <c r="BI778"/>
  <c r="BH778"/>
  <c r="BG778"/>
  <c r="BF778"/>
  <c r="T778"/>
  <c r="R778"/>
  <c r="P778"/>
  <c r="BK778"/>
  <c r="J778"/>
  <c r="BE778"/>
  <c r="BI777"/>
  <c r="BH777"/>
  <c r="BG777"/>
  <c r="BF777"/>
  <c r="T777"/>
  <c r="R777"/>
  <c r="P777"/>
  <c r="BK777"/>
  <c r="J777"/>
  <c r="BE777"/>
  <c r="BI775"/>
  <c r="BH775"/>
  <c r="BG775"/>
  <c r="BF775"/>
  <c r="T775"/>
  <c r="R775"/>
  <c r="P775"/>
  <c r="BK775"/>
  <c r="J775"/>
  <c r="BE775"/>
  <c r="BI773"/>
  <c r="BH773"/>
  <c r="BG773"/>
  <c r="BF773"/>
  <c r="T773"/>
  <c r="R773"/>
  <c r="P773"/>
  <c r="BK773"/>
  <c r="J773"/>
  <c r="BE773"/>
  <c r="BI771"/>
  <c r="BH771"/>
  <c r="BG771"/>
  <c r="BF771"/>
  <c r="T771"/>
  <c r="R771"/>
  <c r="P771"/>
  <c r="BK771"/>
  <c r="J771"/>
  <c r="BE771"/>
  <c r="BI770"/>
  <c r="BH770"/>
  <c r="BG770"/>
  <c r="BF770"/>
  <c r="T770"/>
  <c r="R770"/>
  <c r="P770"/>
  <c r="BK770"/>
  <c r="J770"/>
  <c r="BE770"/>
  <c r="BI768"/>
  <c r="BH768"/>
  <c r="BG768"/>
  <c r="BF768"/>
  <c r="T768"/>
  <c r="R768"/>
  <c r="P768"/>
  <c r="BK768"/>
  <c r="J768"/>
  <c r="BE768"/>
  <c r="BI766"/>
  <c r="BH766"/>
  <c r="BG766"/>
  <c r="BF766"/>
  <c r="T766"/>
  <c r="R766"/>
  <c r="P766"/>
  <c r="BK766"/>
  <c r="J766"/>
  <c r="BE766"/>
  <c r="BI765"/>
  <c r="BH765"/>
  <c r="BG765"/>
  <c r="BF765"/>
  <c r="T765"/>
  <c r="R765"/>
  <c r="P765"/>
  <c r="BK765"/>
  <c r="J765"/>
  <c r="BE765"/>
  <c r="BI763"/>
  <c r="BH763"/>
  <c r="BG763"/>
  <c r="BF763"/>
  <c r="T763"/>
  <c r="R763"/>
  <c r="P763"/>
  <c r="BK763"/>
  <c r="J763"/>
  <c r="BE763"/>
  <c r="BI761"/>
  <c r="BH761"/>
  <c r="BG761"/>
  <c r="BF761"/>
  <c r="T761"/>
  <c r="R761"/>
  <c r="P761"/>
  <c r="BK761"/>
  <c r="J761"/>
  <c r="BE761"/>
  <c r="BI760"/>
  <c r="BH760"/>
  <c r="BG760"/>
  <c r="BF760"/>
  <c r="T760"/>
  <c r="R760"/>
  <c r="P760"/>
  <c r="BK760"/>
  <c r="J760"/>
  <c r="BE760"/>
  <c r="BI758"/>
  <c r="BH758"/>
  <c r="BG758"/>
  <c r="BF758"/>
  <c r="T758"/>
  <c r="R758"/>
  <c r="P758"/>
  <c r="BK758"/>
  <c r="J758"/>
  <c r="BE758"/>
  <c r="BI756"/>
  <c r="BH756"/>
  <c r="BG756"/>
  <c r="BF756"/>
  <c r="T756"/>
  <c r="R756"/>
  <c r="P756"/>
  <c r="BK756"/>
  <c r="J756"/>
  <c r="BE756"/>
  <c r="BI749"/>
  <c r="BH749"/>
  <c r="BG749"/>
  <c r="BF749"/>
  <c r="T749"/>
  <c r="R749"/>
  <c r="P749"/>
  <c r="BK749"/>
  <c r="J749"/>
  <c r="BE749"/>
  <c r="BI743"/>
  <c r="BH743"/>
  <c r="BG743"/>
  <c r="BF743"/>
  <c r="T743"/>
  <c r="R743"/>
  <c r="P743"/>
  <c r="BK743"/>
  <c r="J743"/>
  <c r="BE743"/>
  <c r="BI742"/>
  <c r="BH742"/>
  <c r="BG742"/>
  <c r="BF742"/>
  <c r="T742"/>
  <c r="R742"/>
  <c r="P742"/>
  <c r="BK742"/>
  <c r="J742"/>
  <c r="BE742"/>
  <c r="BI739"/>
  <c r="BH739"/>
  <c r="BG739"/>
  <c r="BF739"/>
  <c r="T739"/>
  <c r="R739"/>
  <c r="P739"/>
  <c r="BK739"/>
  <c r="J739"/>
  <c r="BE739"/>
  <c r="BI731"/>
  <c r="BH731"/>
  <c r="BG731"/>
  <c r="BF731"/>
  <c r="T731"/>
  <c r="R731"/>
  <c r="P731"/>
  <c r="BK731"/>
  <c r="J731"/>
  <c r="BE731"/>
  <c r="BI712"/>
  <c r="BH712"/>
  <c r="BG712"/>
  <c r="BF712"/>
  <c r="T712"/>
  <c r="R712"/>
  <c r="P712"/>
  <c r="BK712"/>
  <c r="J712"/>
  <c r="BE712"/>
  <c r="BI710"/>
  <c r="BH710"/>
  <c r="BG710"/>
  <c r="BF710"/>
  <c r="T710"/>
  <c r="R710"/>
  <c r="P710"/>
  <c r="BK710"/>
  <c r="J710"/>
  <c r="BE710"/>
  <c r="BI706"/>
  <c r="BH706"/>
  <c r="BG706"/>
  <c r="BF706"/>
  <c r="T706"/>
  <c r="R706"/>
  <c r="P706"/>
  <c r="BK706"/>
  <c r="J706"/>
  <c r="BE706"/>
  <c r="BI704"/>
  <c r="BH704"/>
  <c r="BG704"/>
  <c r="BF704"/>
  <c r="T704"/>
  <c r="R704"/>
  <c r="P704"/>
  <c r="BK704"/>
  <c r="J704"/>
  <c r="BE704"/>
  <c r="BI702"/>
  <c r="BH702"/>
  <c r="BG702"/>
  <c r="BF702"/>
  <c r="T702"/>
  <c r="R702"/>
  <c r="P702"/>
  <c r="BK702"/>
  <c r="J702"/>
  <c r="BE702"/>
  <c r="BI700"/>
  <c r="BH700"/>
  <c r="BG700"/>
  <c r="BF700"/>
  <c r="T700"/>
  <c r="R700"/>
  <c r="P700"/>
  <c r="BK700"/>
  <c r="J700"/>
  <c r="BE700"/>
  <c r="BI689"/>
  <c r="BH689"/>
  <c r="BG689"/>
  <c r="BF689"/>
  <c r="T689"/>
  <c r="T688"/>
  <c r="R689"/>
  <c r="R688"/>
  <c r="P689"/>
  <c r="P688"/>
  <c r="BK689"/>
  <c r="BK688"/>
  <c r="J688" s="1"/>
  <c r="J78" s="1"/>
  <c r="J689"/>
  <c r="BE689" s="1"/>
  <c r="BI687"/>
  <c r="BH687"/>
  <c r="BG687"/>
  <c r="BF687"/>
  <c r="T687"/>
  <c r="R687"/>
  <c r="P687"/>
  <c r="BK687"/>
  <c r="J687"/>
  <c r="BE687"/>
  <c r="BI685"/>
  <c r="BH685"/>
  <c r="BG685"/>
  <c r="BF685"/>
  <c r="T685"/>
  <c r="R685"/>
  <c r="P685"/>
  <c r="BK685"/>
  <c r="J685"/>
  <c r="BE685"/>
  <c r="BI684"/>
  <c r="BH684"/>
  <c r="BG684"/>
  <c r="BF684"/>
  <c r="T684"/>
  <c r="R684"/>
  <c r="P684"/>
  <c r="BK684"/>
  <c r="J684"/>
  <c r="BE684"/>
  <c r="BI682"/>
  <c r="BH682"/>
  <c r="BG682"/>
  <c r="BF682"/>
  <c r="T682"/>
  <c r="R682"/>
  <c r="P682"/>
  <c r="BK682"/>
  <c r="J682"/>
  <c r="BE682"/>
  <c r="BI680"/>
  <c r="BH680"/>
  <c r="BG680"/>
  <c r="BF680"/>
  <c r="T680"/>
  <c r="R680"/>
  <c r="P680"/>
  <c r="BK680"/>
  <c r="J680"/>
  <c r="BE680"/>
  <c r="BI678"/>
  <c r="BH678"/>
  <c r="BG678"/>
  <c r="BF678"/>
  <c r="T678"/>
  <c r="R678"/>
  <c r="P678"/>
  <c r="BK678"/>
  <c r="J678"/>
  <c r="BE678"/>
  <c r="BI676"/>
  <c r="BH676"/>
  <c r="BG676"/>
  <c r="BF676"/>
  <c r="T676"/>
  <c r="R676"/>
  <c r="P676"/>
  <c r="BK676"/>
  <c r="J676"/>
  <c r="BE676"/>
  <c r="BI674"/>
  <c r="BH674"/>
  <c r="BG674"/>
  <c r="BF674"/>
  <c r="T674"/>
  <c r="R674"/>
  <c r="P674"/>
  <c r="BK674"/>
  <c r="J674"/>
  <c r="BE674"/>
  <c r="BI672"/>
  <c r="BH672"/>
  <c r="BG672"/>
  <c r="BF672"/>
  <c r="T672"/>
  <c r="R672"/>
  <c r="P672"/>
  <c r="BK672"/>
  <c r="J672"/>
  <c r="BE672"/>
  <c r="BI670"/>
  <c r="BH670"/>
  <c r="BG670"/>
  <c r="BF670"/>
  <c r="T670"/>
  <c r="R670"/>
  <c r="P670"/>
  <c r="BK670"/>
  <c r="J670"/>
  <c r="BE670"/>
  <c r="BI669"/>
  <c r="BH669"/>
  <c r="BG669"/>
  <c r="BF669"/>
  <c r="T669"/>
  <c r="R669"/>
  <c r="P669"/>
  <c r="BK669"/>
  <c r="J669"/>
  <c r="BE669"/>
  <c r="BI667"/>
  <c r="BH667"/>
  <c r="BG667"/>
  <c r="BF667"/>
  <c r="T667"/>
  <c r="R667"/>
  <c r="P667"/>
  <c r="BK667"/>
  <c r="J667"/>
  <c r="BE667"/>
  <c r="BI665"/>
  <c r="BH665"/>
  <c r="BG665"/>
  <c r="BF665"/>
  <c r="T665"/>
  <c r="R665"/>
  <c r="P665"/>
  <c r="BK665"/>
  <c r="J665"/>
  <c r="BE665"/>
  <c r="BI663"/>
  <c r="BH663"/>
  <c r="BG663"/>
  <c r="BF663"/>
  <c r="T663"/>
  <c r="R663"/>
  <c r="P663"/>
  <c r="BK663"/>
  <c r="J663"/>
  <c r="BE663"/>
  <c r="BI661"/>
  <c r="BH661"/>
  <c r="BG661"/>
  <c r="BF661"/>
  <c r="T661"/>
  <c r="R661"/>
  <c r="P661"/>
  <c r="BK661"/>
  <c r="J661"/>
  <c r="BE661"/>
  <c r="BI659"/>
  <c r="BH659"/>
  <c r="BG659"/>
  <c r="BF659"/>
  <c r="T659"/>
  <c r="R659"/>
  <c r="P659"/>
  <c r="BK659"/>
  <c r="J659"/>
  <c r="BE659"/>
  <c r="BI657"/>
  <c r="BH657"/>
  <c r="BG657"/>
  <c r="BF657"/>
  <c r="T657"/>
  <c r="R657"/>
  <c r="P657"/>
  <c r="BK657"/>
  <c r="J657"/>
  <c r="BE657"/>
  <c r="BI655"/>
  <c r="BH655"/>
  <c r="BG655"/>
  <c r="BF655"/>
  <c r="T655"/>
  <c r="R655"/>
  <c r="P655"/>
  <c r="BK655"/>
  <c r="J655"/>
  <c r="BE655"/>
  <c r="BI648"/>
  <c r="BH648"/>
  <c r="BG648"/>
  <c r="BF648"/>
  <c r="T648"/>
  <c r="R648"/>
  <c r="P648"/>
  <c r="BK648"/>
  <c r="J648"/>
  <c r="BE648"/>
  <c r="BI646"/>
  <c r="BH646"/>
  <c r="BG646"/>
  <c r="BF646"/>
  <c r="T646"/>
  <c r="R646"/>
  <c r="P646"/>
  <c r="BK646"/>
  <c r="J646"/>
  <c r="BE646"/>
  <c r="BI645"/>
  <c r="BH645"/>
  <c r="BG645"/>
  <c r="BF645"/>
  <c r="T645"/>
  <c r="T644"/>
  <c r="R645"/>
  <c r="R644"/>
  <c r="P645"/>
  <c r="P644"/>
  <c r="BK645"/>
  <c r="BK644"/>
  <c r="J644" s="1"/>
  <c r="J77" s="1"/>
  <c r="J645"/>
  <c r="BE645" s="1"/>
  <c r="BI643"/>
  <c r="BH643"/>
  <c r="BG643"/>
  <c r="BF643"/>
  <c r="T643"/>
  <c r="R643"/>
  <c r="P643"/>
  <c r="BK643"/>
  <c r="J643"/>
  <c r="BE643"/>
  <c r="BI641"/>
  <c r="BH641"/>
  <c r="BG641"/>
  <c r="BF641"/>
  <c r="T641"/>
  <c r="R641"/>
  <c r="P641"/>
  <c r="BK641"/>
  <c r="J641"/>
  <c r="BE641"/>
  <c r="BI640"/>
  <c r="BH640"/>
  <c r="BG640"/>
  <c r="BF640"/>
  <c r="T640"/>
  <c r="R640"/>
  <c r="P640"/>
  <c r="BK640"/>
  <c r="J640"/>
  <c r="BE640"/>
  <c r="BI638"/>
  <c r="BH638"/>
  <c r="BG638"/>
  <c r="BF638"/>
  <c r="T638"/>
  <c r="T637"/>
  <c r="R638"/>
  <c r="R637"/>
  <c r="P638"/>
  <c r="P637"/>
  <c r="BK638"/>
  <c r="BK637"/>
  <c r="J637" s="1"/>
  <c r="J76" s="1"/>
  <c r="J638"/>
  <c r="BE638" s="1"/>
  <c r="BI636"/>
  <c r="BH636"/>
  <c r="BG636"/>
  <c r="BF636"/>
  <c r="T636"/>
  <c r="R636"/>
  <c r="P636"/>
  <c r="BK636"/>
  <c r="J636"/>
  <c r="BE636"/>
  <c r="BI635"/>
  <c r="BH635"/>
  <c r="BG635"/>
  <c r="BF635"/>
  <c r="T635"/>
  <c r="R635"/>
  <c r="P635"/>
  <c r="BK635"/>
  <c r="J635"/>
  <c r="BE635"/>
  <c r="BI634"/>
  <c r="BH634"/>
  <c r="BG634"/>
  <c r="BF634"/>
  <c r="T634"/>
  <c r="T633"/>
  <c r="R634"/>
  <c r="R633"/>
  <c r="P634"/>
  <c r="P633"/>
  <c r="BK634"/>
  <c r="BK633"/>
  <c r="J633" s="1"/>
  <c r="J75" s="1"/>
  <c r="J634"/>
  <c r="BE634" s="1"/>
  <c r="BI632"/>
  <c r="BH632"/>
  <c r="BG632"/>
  <c r="BF632"/>
  <c r="T632"/>
  <c r="T631"/>
  <c r="R632"/>
  <c r="R631"/>
  <c r="P632"/>
  <c r="P631"/>
  <c r="BK632"/>
  <c r="BK631"/>
  <c r="J631" s="1"/>
  <c r="J74" s="1"/>
  <c r="J632"/>
  <c r="BE632" s="1"/>
  <c r="BI630"/>
  <c r="BH630"/>
  <c r="BG630"/>
  <c r="BF630"/>
  <c r="T630"/>
  <c r="R630"/>
  <c r="P630"/>
  <c r="BK630"/>
  <c r="J630"/>
  <c r="BE630"/>
  <c r="BI629"/>
  <c r="BH629"/>
  <c r="BG629"/>
  <c r="BF629"/>
  <c r="T629"/>
  <c r="T628"/>
  <c r="R629"/>
  <c r="R628"/>
  <c r="P629"/>
  <c r="P628"/>
  <c r="BK629"/>
  <c r="BK628"/>
  <c r="J628" s="1"/>
  <c r="J73" s="1"/>
  <c r="J629"/>
  <c r="BE629" s="1"/>
  <c r="BI627"/>
  <c r="BH627"/>
  <c r="BG627"/>
  <c r="BF627"/>
  <c r="T627"/>
  <c r="R627"/>
  <c r="P627"/>
  <c r="BK627"/>
  <c r="J627"/>
  <c r="BE627"/>
  <c r="BI625"/>
  <c r="BH625"/>
  <c r="BG625"/>
  <c r="BF625"/>
  <c r="T625"/>
  <c r="R625"/>
  <c r="P625"/>
  <c r="BK625"/>
  <c r="J625"/>
  <c r="BE625"/>
  <c r="BI623"/>
  <c r="BH623"/>
  <c r="BG623"/>
  <c r="BF623"/>
  <c r="T623"/>
  <c r="R623"/>
  <c r="P623"/>
  <c r="BK623"/>
  <c r="J623"/>
  <c r="BE623"/>
  <c r="BI619"/>
  <c r="BH619"/>
  <c r="BG619"/>
  <c r="BF619"/>
  <c r="T619"/>
  <c r="R619"/>
  <c r="P619"/>
  <c r="BK619"/>
  <c r="J619"/>
  <c r="BE619"/>
  <c r="BI618"/>
  <c r="BH618"/>
  <c r="BG618"/>
  <c r="BF618"/>
  <c r="T618"/>
  <c r="R618"/>
  <c r="P618"/>
  <c r="BK618"/>
  <c r="J618"/>
  <c r="BE618"/>
  <c r="BI616"/>
  <c r="BH616"/>
  <c r="BG616"/>
  <c r="BF616"/>
  <c r="T616"/>
  <c r="R616"/>
  <c r="P616"/>
  <c r="BK616"/>
  <c r="J616"/>
  <c r="BE616"/>
  <c r="BI615"/>
  <c r="BH615"/>
  <c r="BG615"/>
  <c r="BF615"/>
  <c r="T615"/>
  <c r="R615"/>
  <c r="P615"/>
  <c r="BK615"/>
  <c r="J615"/>
  <c r="BE615"/>
  <c r="BI613"/>
  <c r="BH613"/>
  <c r="BG613"/>
  <c r="BF613"/>
  <c r="T613"/>
  <c r="R613"/>
  <c r="P613"/>
  <c r="BK613"/>
  <c r="J613"/>
  <c r="BE613"/>
  <c r="BI611"/>
  <c r="BH611"/>
  <c r="BG611"/>
  <c r="BF611"/>
  <c r="T611"/>
  <c r="T610"/>
  <c r="R611"/>
  <c r="R610"/>
  <c r="P611"/>
  <c r="P610"/>
  <c r="BK611"/>
  <c r="BK610"/>
  <c r="J610" s="1"/>
  <c r="J72" s="1"/>
  <c r="J611"/>
  <c r="BE611" s="1"/>
  <c r="BI609"/>
  <c r="BH609"/>
  <c r="BG609"/>
  <c r="BF609"/>
  <c r="T609"/>
  <c r="R609"/>
  <c r="P609"/>
  <c r="BK609"/>
  <c r="J609"/>
  <c r="BE609"/>
  <c r="BI608"/>
  <c r="BH608"/>
  <c r="BG608"/>
  <c r="BF608"/>
  <c r="T608"/>
  <c r="R608"/>
  <c r="P608"/>
  <c r="BK608"/>
  <c r="J608"/>
  <c r="BE608"/>
  <c r="BI607"/>
  <c r="BH607"/>
  <c r="BG607"/>
  <c r="BF607"/>
  <c r="T607"/>
  <c r="R607"/>
  <c r="P607"/>
  <c r="BK607"/>
  <c r="J607"/>
  <c r="BE607"/>
  <c r="BI606"/>
  <c r="BH606"/>
  <c r="BG606"/>
  <c r="BF606"/>
  <c r="T606"/>
  <c r="R606"/>
  <c r="P606"/>
  <c r="BK606"/>
  <c r="J606"/>
  <c r="BE606"/>
  <c r="BI604"/>
  <c r="BH604"/>
  <c r="BG604"/>
  <c r="BF604"/>
  <c r="T604"/>
  <c r="R604"/>
  <c r="P604"/>
  <c r="BK604"/>
  <c r="J604"/>
  <c r="BE604"/>
  <c r="BI603"/>
  <c r="BH603"/>
  <c r="BG603"/>
  <c r="BF603"/>
  <c r="T603"/>
  <c r="R603"/>
  <c r="P603"/>
  <c r="BK603"/>
  <c r="J603"/>
  <c r="BE603"/>
  <c r="BI601"/>
  <c r="BH601"/>
  <c r="BG601"/>
  <c r="BF601"/>
  <c r="T601"/>
  <c r="R601"/>
  <c r="P601"/>
  <c r="BK601"/>
  <c r="J601"/>
  <c r="BE601"/>
  <c r="BI599"/>
  <c r="BH599"/>
  <c r="BG599"/>
  <c r="BF599"/>
  <c r="T599"/>
  <c r="R599"/>
  <c r="P599"/>
  <c r="BK599"/>
  <c r="J599"/>
  <c r="BE599"/>
  <c r="BI597"/>
  <c r="BH597"/>
  <c r="BG597"/>
  <c r="BF597"/>
  <c r="T597"/>
  <c r="T596"/>
  <c r="R597"/>
  <c r="R596"/>
  <c r="P597"/>
  <c r="P596"/>
  <c r="BK597"/>
  <c r="BK596"/>
  <c r="J596" s="1"/>
  <c r="J71" s="1"/>
  <c r="J597"/>
  <c r="BE597" s="1"/>
  <c r="BI595"/>
  <c r="BH595"/>
  <c r="BG595"/>
  <c r="BF595"/>
  <c r="T595"/>
  <c r="R595"/>
  <c r="P595"/>
  <c r="BK595"/>
  <c r="J595"/>
  <c r="BE595"/>
  <c r="BI589"/>
  <c r="BH589"/>
  <c r="BG589"/>
  <c r="BF589"/>
  <c r="T589"/>
  <c r="R589"/>
  <c r="P589"/>
  <c r="BK589"/>
  <c r="J589"/>
  <c r="BE589"/>
  <c r="BI583"/>
  <c r="BH583"/>
  <c r="BG583"/>
  <c r="BF583"/>
  <c r="T583"/>
  <c r="T582"/>
  <c r="T581" s="1"/>
  <c r="R583"/>
  <c r="R582" s="1"/>
  <c r="R581" s="1"/>
  <c r="P583"/>
  <c r="P582"/>
  <c r="P581" s="1"/>
  <c r="BK583"/>
  <c r="BK582" s="1"/>
  <c r="J583"/>
  <c r="BE583"/>
  <c r="BI580"/>
  <c r="BH580"/>
  <c r="BG580"/>
  <c r="BF580"/>
  <c r="T580"/>
  <c r="T579"/>
  <c r="R580"/>
  <c r="R579"/>
  <c r="P580"/>
  <c r="P579"/>
  <c r="BK580"/>
  <c r="BK579"/>
  <c r="J579" s="1"/>
  <c r="J68" s="1"/>
  <c r="J580"/>
  <c r="BE580" s="1"/>
  <c r="BI578"/>
  <c r="BH578"/>
  <c r="BG578"/>
  <c r="BF578"/>
  <c r="T578"/>
  <c r="R578"/>
  <c r="P578"/>
  <c r="BK578"/>
  <c r="J578"/>
  <c r="BE578"/>
  <c r="BI576"/>
  <c r="BH576"/>
  <c r="BG576"/>
  <c r="BF576"/>
  <c r="T576"/>
  <c r="R576"/>
  <c r="P576"/>
  <c r="BK576"/>
  <c r="J576"/>
  <c r="BE576"/>
  <c r="BI575"/>
  <c r="BH575"/>
  <c r="BG575"/>
  <c r="BF575"/>
  <c r="T575"/>
  <c r="R575"/>
  <c r="P575"/>
  <c r="BK575"/>
  <c r="J575"/>
  <c r="BE575"/>
  <c r="BI574"/>
  <c r="BH574"/>
  <c r="BG574"/>
  <c r="BF574"/>
  <c r="T574"/>
  <c r="T573"/>
  <c r="R574"/>
  <c r="R573"/>
  <c r="P574"/>
  <c r="P573"/>
  <c r="BK574"/>
  <c r="BK573"/>
  <c r="J573" s="1"/>
  <c r="J67" s="1"/>
  <c r="J574"/>
  <c r="BE574" s="1"/>
  <c r="BI571"/>
  <c r="BH571"/>
  <c r="BG571"/>
  <c r="BF571"/>
  <c r="T571"/>
  <c r="R571"/>
  <c r="P571"/>
  <c r="BK571"/>
  <c r="J571"/>
  <c r="BE571"/>
  <c r="BI570"/>
  <c r="BH570"/>
  <c r="BG570"/>
  <c r="BF570"/>
  <c r="T570"/>
  <c r="R570"/>
  <c r="P570"/>
  <c r="BK570"/>
  <c r="J570"/>
  <c r="BE570"/>
  <c r="BI569"/>
  <c r="BH569"/>
  <c r="BG569"/>
  <c r="BF569"/>
  <c r="T569"/>
  <c r="R569"/>
  <c r="P569"/>
  <c r="BK569"/>
  <c r="J569"/>
  <c r="BE569"/>
  <c r="BI568"/>
  <c r="BH568"/>
  <c r="BG568"/>
  <c r="BF568"/>
  <c r="T568"/>
  <c r="R568"/>
  <c r="P568"/>
  <c r="BK568"/>
  <c r="J568"/>
  <c r="BE568"/>
  <c r="BI567"/>
  <c r="BH567"/>
  <c r="BG567"/>
  <c r="BF567"/>
  <c r="T567"/>
  <c r="R567"/>
  <c r="P567"/>
  <c r="BK567"/>
  <c r="J567"/>
  <c r="BE567"/>
  <c r="BI566"/>
  <c r="BH566"/>
  <c r="BG566"/>
  <c r="BF566"/>
  <c r="T566"/>
  <c r="R566"/>
  <c r="P566"/>
  <c r="BK566"/>
  <c r="J566"/>
  <c r="BE566"/>
  <c r="BI565"/>
  <c r="BH565"/>
  <c r="BG565"/>
  <c r="BF565"/>
  <c r="T565"/>
  <c r="R565"/>
  <c r="P565"/>
  <c r="BK565"/>
  <c r="J565"/>
  <c r="BE565"/>
  <c r="BI564"/>
  <c r="BH564"/>
  <c r="BG564"/>
  <c r="BF564"/>
  <c r="T564"/>
  <c r="R564"/>
  <c r="P564"/>
  <c r="BK564"/>
  <c r="J564"/>
  <c r="BE564"/>
  <c r="BI563"/>
  <c r="BH563"/>
  <c r="BG563"/>
  <c r="BF563"/>
  <c r="T563"/>
  <c r="R563"/>
  <c r="P563"/>
  <c r="BK563"/>
  <c r="J563"/>
  <c r="BE563"/>
  <c r="BI562"/>
  <c r="BH562"/>
  <c r="BG562"/>
  <c r="BF562"/>
  <c r="T562"/>
  <c r="R562"/>
  <c r="P562"/>
  <c r="BK562"/>
  <c r="J562"/>
  <c r="BE562"/>
  <c r="BI560"/>
  <c r="BH560"/>
  <c r="BG560"/>
  <c r="BF560"/>
  <c r="T560"/>
  <c r="R560"/>
  <c r="P560"/>
  <c r="BK560"/>
  <c r="J560"/>
  <c r="BE560"/>
  <c r="BI559"/>
  <c r="BH559"/>
  <c r="BG559"/>
  <c r="BF559"/>
  <c r="T559"/>
  <c r="R559"/>
  <c r="P559"/>
  <c r="BK559"/>
  <c r="J559"/>
  <c r="BE559"/>
  <c r="BI557"/>
  <c r="BH557"/>
  <c r="BG557"/>
  <c r="BF557"/>
  <c r="T557"/>
  <c r="R557"/>
  <c r="P557"/>
  <c r="BK557"/>
  <c r="J557"/>
  <c r="BE557"/>
  <c r="BI552"/>
  <c r="BH552"/>
  <c r="BG552"/>
  <c r="BF552"/>
  <c r="T552"/>
  <c r="R552"/>
  <c r="P552"/>
  <c r="BK552"/>
  <c r="J552"/>
  <c r="BE552"/>
  <c r="BI551"/>
  <c r="BH551"/>
  <c r="BG551"/>
  <c r="BF551"/>
  <c r="T551"/>
  <c r="R551"/>
  <c r="P551"/>
  <c r="BK551"/>
  <c r="J551"/>
  <c r="BE551"/>
  <c r="BI547"/>
  <c r="BH547"/>
  <c r="BG547"/>
  <c r="BF547"/>
  <c r="T547"/>
  <c r="R547"/>
  <c r="P547"/>
  <c r="BK547"/>
  <c r="J547"/>
  <c r="BE547"/>
  <c r="BI545"/>
  <c r="BH545"/>
  <c r="BG545"/>
  <c r="BF545"/>
  <c r="T545"/>
  <c r="R545"/>
  <c r="P545"/>
  <c r="BK545"/>
  <c r="J545"/>
  <c r="BE545"/>
  <c r="BI543"/>
  <c r="BH543"/>
  <c r="BG543"/>
  <c r="BF543"/>
  <c r="T543"/>
  <c r="R543"/>
  <c r="P543"/>
  <c r="BK543"/>
  <c r="J543"/>
  <c r="BE543"/>
  <c r="BI541"/>
  <c r="BH541"/>
  <c r="BG541"/>
  <c r="BF541"/>
  <c r="T541"/>
  <c r="R541"/>
  <c r="P541"/>
  <c r="BK541"/>
  <c r="J541"/>
  <c r="BE541"/>
  <c r="BI539"/>
  <c r="BH539"/>
  <c r="BG539"/>
  <c r="BF539"/>
  <c r="T539"/>
  <c r="R539"/>
  <c r="P539"/>
  <c r="BK539"/>
  <c r="J539"/>
  <c r="BE539"/>
  <c r="BI537"/>
  <c r="BH537"/>
  <c r="BG537"/>
  <c r="BF537"/>
  <c r="T537"/>
  <c r="R537"/>
  <c r="P537"/>
  <c r="BK537"/>
  <c r="J537"/>
  <c r="BE537"/>
  <c r="BI535"/>
  <c r="BH535"/>
  <c r="BG535"/>
  <c r="BF535"/>
  <c r="T535"/>
  <c r="R535"/>
  <c r="P535"/>
  <c r="BK535"/>
  <c r="J535"/>
  <c r="BE535"/>
  <c r="BI533"/>
  <c r="BH533"/>
  <c r="BG533"/>
  <c r="BF533"/>
  <c r="T533"/>
  <c r="R533"/>
  <c r="P533"/>
  <c r="BK533"/>
  <c r="J533"/>
  <c r="BE533"/>
  <c r="BI528"/>
  <c r="BH528"/>
  <c r="BG528"/>
  <c r="BF528"/>
  <c r="T528"/>
  <c r="R528"/>
  <c r="P528"/>
  <c r="BK528"/>
  <c r="J528"/>
  <c r="BE528"/>
  <c r="BI522"/>
  <c r="BH522"/>
  <c r="BG522"/>
  <c r="BF522"/>
  <c r="T522"/>
  <c r="R522"/>
  <c r="P522"/>
  <c r="BK522"/>
  <c r="J522"/>
  <c r="BE522"/>
  <c r="BI515"/>
  <c r="BH515"/>
  <c r="BG515"/>
  <c r="BF515"/>
  <c r="T515"/>
  <c r="R515"/>
  <c r="P515"/>
  <c r="BK515"/>
  <c r="J515"/>
  <c r="BE515"/>
  <c r="BI513"/>
  <c r="BH513"/>
  <c r="BG513"/>
  <c r="BF513"/>
  <c r="T513"/>
  <c r="R513"/>
  <c r="P513"/>
  <c r="BK513"/>
  <c r="J513"/>
  <c r="BE513"/>
  <c r="BI511"/>
  <c r="BH511"/>
  <c r="BG511"/>
  <c r="BF511"/>
  <c r="T511"/>
  <c r="R511"/>
  <c r="P511"/>
  <c r="BK511"/>
  <c r="J511"/>
  <c r="BE511"/>
  <c r="BI507"/>
  <c r="BH507"/>
  <c r="BG507"/>
  <c r="BF507"/>
  <c r="T507"/>
  <c r="R507"/>
  <c r="P507"/>
  <c r="BK507"/>
  <c r="J507"/>
  <c r="BE507"/>
  <c r="BI505"/>
  <c r="BH505"/>
  <c r="BG505"/>
  <c r="BF505"/>
  <c r="T505"/>
  <c r="R505"/>
  <c r="P505"/>
  <c r="BK505"/>
  <c r="J505"/>
  <c r="BE505"/>
  <c r="BI503"/>
  <c r="BH503"/>
  <c r="BG503"/>
  <c r="BF503"/>
  <c r="T503"/>
  <c r="R503"/>
  <c r="P503"/>
  <c r="BK503"/>
  <c r="J503"/>
  <c r="BE503"/>
  <c r="BI501"/>
  <c r="BH501"/>
  <c r="BG501"/>
  <c r="BF501"/>
  <c r="T501"/>
  <c r="R501"/>
  <c r="P501"/>
  <c r="BK501"/>
  <c r="J501"/>
  <c r="BE501"/>
  <c r="BI499"/>
  <c r="BH499"/>
  <c r="BG499"/>
  <c r="BF499"/>
  <c r="T499"/>
  <c r="R499"/>
  <c r="P499"/>
  <c r="BK499"/>
  <c r="J499"/>
  <c r="BE499"/>
  <c r="BI493"/>
  <c r="BH493"/>
  <c r="BG493"/>
  <c r="BF493"/>
  <c r="T493"/>
  <c r="R493"/>
  <c r="P493"/>
  <c r="BK493"/>
  <c r="J493"/>
  <c r="BE493"/>
  <c r="BI491"/>
  <c r="BH491"/>
  <c r="BG491"/>
  <c r="BF491"/>
  <c r="T491"/>
  <c r="R491"/>
  <c r="P491"/>
  <c r="BK491"/>
  <c r="J491"/>
  <c r="BE491"/>
  <c r="BI489"/>
  <c r="BH489"/>
  <c r="BG489"/>
  <c r="BF489"/>
  <c r="T489"/>
  <c r="R489"/>
  <c r="P489"/>
  <c r="BK489"/>
  <c r="J489"/>
  <c r="BE489"/>
  <c r="BI487"/>
  <c r="BH487"/>
  <c r="BG487"/>
  <c r="BF487"/>
  <c r="T487"/>
  <c r="R487"/>
  <c r="P487"/>
  <c r="BK487"/>
  <c r="J487"/>
  <c r="BE487"/>
  <c r="BI485"/>
  <c r="BH485"/>
  <c r="BG485"/>
  <c r="BF485"/>
  <c r="T485"/>
  <c r="R485"/>
  <c r="P485"/>
  <c r="BK485"/>
  <c r="J485"/>
  <c r="BE485"/>
  <c r="BI483"/>
  <c r="BH483"/>
  <c r="BG483"/>
  <c r="BF483"/>
  <c r="T483"/>
  <c r="R483"/>
  <c r="P483"/>
  <c r="BK483"/>
  <c r="J483"/>
  <c r="BE483"/>
  <c r="BI481"/>
  <c r="BH481"/>
  <c r="BG481"/>
  <c r="BF481"/>
  <c r="T481"/>
  <c r="R481"/>
  <c r="P481"/>
  <c r="BK481"/>
  <c r="J481"/>
  <c r="BE481"/>
  <c r="BI479"/>
  <c r="BH479"/>
  <c r="BG479"/>
  <c r="BF479"/>
  <c r="T479"/>
  <c r="R479"/>
  <c r="P479"/>
  <c r="BK479"/>
  <c r="J479"/>
  <c r="BE479"/>
  <c r="BI478"/>
  <c r="BH478"/>
  <c r="BG478"/>
  <c r="BF478"/>
  <c r="T478"/>
  <c r="R478"/>
  <c r="P478"/>
  <c r="BK478"/>
  <c r="J478"/>
  <c r="BE478"/>
  <c r="BI476"/>
  <c r="BH476"/>
  <c r="BG476"/>
  <c r="BF476"/>
  <c r="T476"/>
  <c r="R476"/>
  <c r="P476"/>
  <c r="BK476"/>
  <c r="J476"/>
  <c r="BE476"/>
  <c r="BI469"/>
  <c r="BH469"/>
  <c r="BG469"/>
  <c r="BF469"/>
  <c r="T469"/>
  <c r="R469"/>
  <c r="P469"/>
  <c r="BK469"/>
  <c r="J469"/>
  <c r="BE469"/>
  <c r="BI467"/>
  <c r="BH467"/>
  <c r="BG467"/>
  <c r="BF467"/>
  <c r="T467"/>
  <c r="R467"/>
  <c r="P467"/>
  <c r="BK467"/>
  <c r="J467"/>
  <c r="BE467"/>
  <c r="BI466"/>
  <c r="BH466"/>
  <c r="BG466"/>
  <c r="BF466"/>
  <c r="T466"/>
  <c r="R466"/>
  <c r="P466"/>
  <c r="BK466"/>
  <c r="J466"/>
  <c r="BE466"/>
  <c r="BI464"/>
  <c r="BH464"/>
  <c r="BG464"/>
  <c r="BF464"/>
  <c r="T464"/>
  <c r="R464"/>
  <c r="P464"/>
  <c r="BK464"/>
  <c r="J464"/>
  <c r="BE464"/>
  <c r="BI463"/>
  <c r="BH463"/>
  <c r="BG463"/>
  <c r="BF463"/>
  <c r="T463"/>
  <c r="R463"/>
  <c r="P463"/>
  <c r="BK463"/>
  <c r="J463"/>
  <c r="BE463"/>
  <c r="BI462"/>
  <c r="BH462"/>
  <c r="BG462"/>
  <c r="BF462"/>
  <c r="T462"/>
  <c r="R462"/>
  <c r="P462"/>
  <c r="BK462"/>
  <c r="J462"/>
  <c r="BE462"/>
  <c r="BI461"/>
  <c r="BH461"/>
  <c r="BG461"/>
  <c r="BF461"/>
  <c r="T461"/>
  <c r="R461"/>
  <c r="P461"/>
  <c r="BK461"/>
  <c r="J461"/>
  <c r="BE461"/>
  <c r="BI460"/>
  <c r="BH460"/>
  <c r="BG460"/>
  <c r="BF460"/>
  <c r="T460"/>
  <c r="R460"/>
  <c r="P460"/>
  <c r="BK460"/>
  <c r="J460"/>
  <c r="BE460"/>
  <c r="BI459"/>
  <c r="BH459"/>
  <c r="BG459"/>
  <c r="BF459"/>
  <c r="T459"/>
  <c r="R459"/>
  <c r="P459"/>
  <c r="BK459"/>
  <c r="J459"/>
  <c r="BE459"/>
  <c r="BI458"/>
  <c r="BH458"/>
  <c r="BG458"/>
  <c r="BF458"/>
  <c r="T458"/>
  <c r="R458"/>
  <c r="P458"/>
  <c r="BK458"/>
  <c r="J458"/>
  <c r="BE458"/>
  <c r="BI457"/>
  <c r="BH457"/>
  <c r="BG457"/>
  <c r="BF457"/>
  <c r="T457"/>
  <c r="R457"/>
  <c r="P457"/>
  <c r="BK457"/>
  <c r="J457"/>
  <c r="BE457"/>
  <c r="BI456"/>
  <c r="BH456"/>
  <c r="BG456"/>
  <c r="BF456"/>
  <c r="T456"/>
  <c r="R456"/>
  <c r="P456"/>
  <c r="BK456"/>
  <c r="J456"/>
  <c r="BE456"/>
  <c r="BI455"/>
  <c r="BH455"/>
  <c r="BG455"/>
  <c r="BF455"/>
  <c r="T455"/>
  <c r="R455"/>
  <c r="P455"/>
  <c r="BK455"/>
  <c r="J455"/>
  <c r="BE455"/>
  <c r="BI454"/>
  <c r="BH454"/>
  <c r="BG454"/>
  <c r="BF454"/>
  <c r="T454"/>
  <c r="R454"/>
  <c r="P454"/>
  <c r="BK454"/>
  <c r="J454"/>
  <c r="BE454"/>
  <c r="BI453"/>
  <c r="BH453"/>
  <c r="BG453"/>
  <c r="BF453"/>
  <c r="T453"/>
  <c r="R453"/>
  <c r="P453"/>
  <c r="BK453"/>
  <c r="J453"/>
  <c r="BE453"/>
  <c r="BI452"/>
  <c r="BH452"/>
  <c r="BG452"/>
  <c r="BF452"/>
  <c r="T452"/>
  <c r="R452"/>
  <c r="P452"/>
  <c r="BK452"/>
  <c r="J452"/>
  <c r="BE452"/>
  <c r="BI451"/>
  <c r="BH451"/>
  <c r="BG451"/>
  <c r="BF451"/>
  <c r="T451"/>
  <c r="R451"/>
  <c r="P451"/>
  <c r="BK451"/>
  <c r="J451"/>
  <c r="BE451"/>
  <c r="BI450"/>
  <c r="BH450"/>
  <c r="BG450"/>
  <c r="BF450"/>
  <c r="T450"/>
  <c r="R450"/>
  <c r="P450"/>
  <c r="BK450"/>
  <c r="J450"/>
  <c r="BE450"/>
  <c r="BI449"/>
  <c r="BH449"/>
  <c r="BG449"/>
  <c r="BF449"/>
  <c r="T449"/>
  <c r="R449"/>
  <c r="P449"/>
  <c r="BK449"/>
  <c r="J449"/>
  <c r="BE449"/>
  <c r="BI448"/>
  <c r="BH448"/>
  <c r="BG448"/>
  <c r="BF448"/>
  <c r="T448"/>
  <c r="R448"/>
  <c r="P448"/>
  <c r="BK448"/>
  <c r="J448"/>
  <c r="BE448"/>
  <c r="BI447"/>
  <c r="BH447"/>
  <c r="BG447"/>
  <c r="BF447"/>
  <c r="T447"/>
  <c r="R447"/>
  <c r="P447"/>
  <c r="BK447"/>
  <c r="J447"/>
  <c r="BE447"/>
  <c r="BI446"/>
  <c r="BH446"/>
  <c r="BG446"/>
  <c r="BF446"/>
  <c r="T446"/>
  <c r="R446"/>
  <c r="P446"/>
  <c r="BK446"/>
  <c r="J446"/>
  <c r="BE446"/>
  <c r="BI445"/>
  <c r="BH445"/>
  <c r="BG445"/>
  <c r="BF445"/>
  <c r="T445"/>
  <c r="R445"/>
  <c r="P445"/>
  <c r="BK445"/>
  <c r="J445"/>
  <c r="BE445"/>
  <c r="BI444"/>
  <c r="BH444"/>
  <c r="BG444"/>
  <c r="BF444"/>
  <c r="T444"/>
  <c r="R444"/>
  <c r="P444"/>
  <c r="BK444"/>
  <c r="J444"/>
  <c r="BE444"/>
  <c r="BI443"/>
  <c r="BH443"/>
  <c r="BG443"/>
  <c r="BF443"/>
  <c r="T443"/>
  <c r="R443"/>
  <c r="P443"/>
  <c r="BK443"/>
  <c r="J443"/>
  <c r="BE443"/>
  <c r="BI442"/>
  <c r="BH442"/>
  <c r="BG442"/>
  <c r="BF442"/>
  <c r="T442"/>
  <c r="T441"/>
  <c r="R442"/>
  <c r="R441"/>
  <c r="P442"/>
  <c r="P441"/>
  <c r="BK442"/>
  <c r="BK441"/>
  <c r="J441" s="1"/>
  <c r="J66" s="1"/>
  <c r="J442"/>
  <c r="BE442" s="1"/>
  <c r="BI440"/>
  <c r="BH440"/>
  <c r="BG440"/>
  <c r="BF440"/>
  <c r="T440"/>
  <c r="R440"/>
  <c r="P440"/>
  <c r="BK440"/>
  <c r="J440"/>
  <c r="BE440"/>
  <c r="BI438"/>
  <c r="BH438"/>
  <c r="BG438"/>
  <c r="BF438"/>
  <c r="T438"/>
  <c r="R438"/>
  <c r="P438"/>
  <c r="BK438"/>
  <c r="J438"/>
  <c r="BE438"/>
  <c r="BI436"/>
  <c r="BH436"/>
  <c r="BG436"/>
  <c r="BF436"/>
  <c r="T436"/>
  <c r="R436"/>
  <c r="P436"/>
  <c r="BK436"/>
  <c r="J436"/>
  <c r="BE436"/>
  <c r="BI435"/>
  <c r="BH435"/>
  <c r="BG435"/>
  <c r="BF435"/>
  <c r="T435"/>
  <c r="R435"/>
  <c r="P435"/>
  <c r="BK435"/>
  <c r="J435"/>
  <c r="BE435"/>
  <c r="BI433"/>
  <c r="BH433"/>
  <c r="BG433"/>
  <c r="BF433"/>
  <c r="T433"/>
  <c r="R433"/>
  <c r="P433"/>
  <c r="BK433"/>
  <c r="J433"/>
  <c r="BE433"/>
  <c r="BI431"/>
  <c r="BH431"/>
  <c r="BG431"/>
  <c r="BF431"/>
  <c r="T431"/>
  <c r="R431"/>
  <c r="P431"/>
  <c r="BK431"/>
  <c r="J431"/>
  <c r="BE431"/>
  <c r="BI429"/>
  <c r="BH429"/>
  <c r="BG429"/>
  <c r="BF429"/>
  <c r="T429"/>
  <c r="R429"/>
  <c r="P429"/>
  <c r="BK429"/>
  <c r="J429"/>
  <c r="BE429"/>
  <c r="BI427"/>
  <c r="BH427"/>
  <c r="BG427"/>
  <c r="BF427"/>
  <c r="T427"/>
  <c r="R427"/>
  <c r="P427"/>
  <c r="BK427"/>
  <c r="J427"/>
  <c r="BE427"/>
  <c r="BI425"/>
  <c r="BH425"/>
  <c r="BG425"/>
  <c r="BF425"/>
  <c r="T425"/>
  <c r="R425"/>
  <c r="P425"/>
  <c r="BK425"/>
  <c r="J425"/>
  <c r="BE425"/>
  <c r="BI419"/>
  <c r="BH419"/>
  <c r="BG419"/>
  <c r="BF419"/>
  <c r="T419"/>
  <c r="R419"/>
  <c r="P419"/>
  <c r="BK419"/>
  <c r="J419"/>
  <c r="BE419"/>
  <c r="BI380"/>
  <c r="BH380"/>
  <c r="BG380"/>
  <c r="BF380"/>
  <c r="T380"/>
  <c r="R380"/>
  <c r="P380"/>
  <c r="BK380"/>
  <c r="J380"/>
  <c r="BE380"/>
  <c r="BI379"/>
  <c r="BH379"/>
  <c r="BG379"/>
  <c r="BF379"/>
  <c r="T379"/>
  <c r="R379"/>
  <c r="P379"/>
  <c r="BK379"/>
  <c r="J379"/>
  <c r="BE379"/>
  <c r="BI377"/>
  <c r="BH377"/>
  <c r="BG377"/>
  <c r="BF377"/>
  <c r="T377"/>
  <c r="R377"/>
  <c r="P377"/>
  <c r="BK377"/>
  <c r="J377"/>
  <c r="BE377"/>
  <c r="BI371"/>
  <c r="BH371"/>
  <c r="BG371"/>
  <c r="BF371"/>
  <c r="T371"/>
  <c r="R371"/>
  <c r="P371"/>
  <c r="BK371"/>
  <c r="J371"/>
  <c r="BE371"/>
  <c r="BI364"/>
  <c r="BH364"/>
  <c r="BG364"/>
  <c r="BF364"/>
  <c r="T364"/>
  <c r="R364"/>
  <c r="P364"/>
  <c r="BK364"/>
  <c r="J364"/>
  <c r="BE364"/>
  <c r="BI357"/>
  <c r="BH357"/>
  <c r="BG357"/>
  <c r="BF357"/>
  <c r="T357"/>
  <c r="R357"/>
  <c r="P357"/>
  <c r="BK357"/>
  <c r="J357"/>
  <c r="BE357"/>
  <c r="BI354"/>
  <c r="BH354"/>
  <c r="BG354"/>
  <c r="BF354"/>
  <c r="T354"/>
  <c r="R354"/>
  <c r="P354"/>
  <c r="BK354"/>
  <c r="J354"/>
  <c r="BE354"/>
  <c r="BI351"/>
  <c r="BH351"/>
  <c r="BG351"/>
  <c r="BF351"/>
  <c r="T351"/>
  <c r="R351"/>
  <c r="P351"/>
  <c r="BK351"/>
  <c r="J351"/>
  <c r="BE351"/>
  <c r="BI345"/>
  <c r="BH345"/>
  <c r="BG345"/>
  <c r="BF345"/>
  <c r="T345"/>
  <c r="R345"/>
  <c r="P345"/>
  <c r="BK345"/>
  <c r="J345"/>
  <c r="BE345"/>
  <c r="BI343"/>
  <c r="BH343"/>
  <c r="BG343"/>
  <c r="BF343"/>
  <c r="T343"/>
  <c r="R343"/>
  <c r="P343"/>
  <c r="BK343"/>
  <c r="J343"/>
  <c r="BE343"/>
  <c r="BI340"/>
  <c r="BH340"/>
  <c r="BG340"/>
  <c r="BF340"/>
  <c r="T340"/>
  <c r="R340"/>
  <c r="P340"/>
  <c r="BK340"/>
  <c r="J340"/>
  <c r="BE340"/>
  <c r="BI334"/>
  <c r="BH334"/>
  <c r="BG334"/>
  <c r="BF334"/>
  <c r="T334"/>
  <c r="R334"/>
  <c r="P334"/>
  <c r="BK334"/>
  <c r="J334"/>
  <c r="BE334"/>
  <c r="BI331"/>
  <c r="BH331"/>
  <c r="BG331"/>
  <c r="BF331"/>
  <c r="T331"/>
  <c r="R331"/>
  <c r="P331"/>
  <c r="BK331"/>
  <c r="J331"/>
  <c r="BE331"/>
  <c r="BI306"/>
  <c r="BH306"/>
  <c r="BG306"/>
  <c r="BF306"/>
  <c r="T306"/>
  <c r="R306"/>
  <c r="P306"/>
  <c r="BK306"/>
  <c r="J306"/>
  <c r="BE306"/>
  <c r="BI304"/>
  <c r="BH304"/>
  <c r="BG304"/>
  <c r="BF304"/>
  <c r="T304"/>
  <c r="R304"/>
  <c r="P304"/>
  <c r="BK304"/>
  <c r="J304"/>
  <c r="BE304"/>
  <c r="BI301"/>
  <c r="BH301"/>
  <c r="BG301"/>
  <c r="BF301"/>
  <c r="T301"/>
  <c r="R301"/>
  <c r="P301"/>
  <c r="BK301"/>
  <c r="J301"/>
  <c r="BE301"/>
  <c r="BI265"/>
  <c r="BH265"/>
  <c r="BG265"/>
  <c r="BF265"/>
  <c r="T265"/>
  <c r="R265"/>
  <c r="P265"/>
  <c r="BK265"/>
  <c r="J265"/>
  <c r="BE265"/>
  <c r="BI229"/>
  <c r="BH229"/>
  <c r="BG229"/>
  <c r="BF229"/>
  <c r="T229"/>
  <c r="R229"/>
  <c r="P229"/>
  <c r="BK229"/>
  <c r="J229"/>
  <c r="BE229"/>
  <c r="BI227"/>
  <c r="BH227"/>
  <c r="BG227"/>
  <c r="BF227"/>
  <c r="T227"/>
  <c r="R227"/>
  <c r="P227"/>
  <c r="BK227"/>
  <c r="J227"/>
  <c r="BE227"/>
  <c r="BI222"/>
  <c r="BH222"/>
  <c r="BG222"/>
  <c r="BF222"/>
  <c r="T222"/>
  <c r="R222"/>
  <c r="P222"/>
  <c r="BK222"/>
  <c r="J222"/>
  <c r="BE222"/>
  <c r="BI221"/>
  <c r="BH221"/>
  <c r="BG221"/>
  <c r="BF221"/>
  <c r="T221"/>
  <c r="R221"/>
  <c r="P221"/>
  <c r="BK221"/>
  <c r="J221"/>
  <c r="BE221"/>
  <c r="BI215"/>
  <c r="BH215"/>
  <c r="BG215"/>
  <c r="BF215"/>
  <c r="T215"/>
  <c r="R215"/>
  <c r="P215"/>
  <c r="BK215"/>
  <c r="J215"/>
  <c r="BE215"/>
  <c r="BI209"/>
  <c r="BH209"/>
  <c r="BG209"/>
  <c r="BF209"/>
  <c r="T209"/>
  <c r="R209"/>
  <c r="P209"/>
  <c r="BK209"/>
  <c r="J209"/>
  <c r="BE209"/>
  <c r="BI203"/>
  <c r="BH203"/>
  <c r="BG203"/>
  <c r="BF203"/>
  <c r="T203"/>
  <c r="R203"/>
  <c r="P203"/>
  <c r="BK203"/>
  <c r="J203"/>
  <c r="BE203"/>
  <c r="BI194"/>
  <c r="BH194"/>
  <c r="BG194"/>
  <c r="BF194"/>
  <c r="T194"/>
  <c r="R194"/>
  <c r="P194"/>
  <c r="BK194"/>
  <c r="J194"/>
  <c r="BE194"/>
  <c r="BI189"/>
  <c r="BH189"/>
  <c r="BG189"/>
  <c r="BF189"/>
  <c r="T189"/>
  <c r="R189"/>
  <c r="P189"/>
  <c r="BK189"/>
  <c r="J189"/>
  <c r="BE189"/>
  <c r="BI185"/>
  <c r="BH185"/>
  <c r="BG185"/>
  <c r="BF185"/>
  <c r="T185"/>
  <c r="R185"/>
  <c r="P185"/>
  <c r="BK185"/>
  <c r="J185"/>
  <c r="BE185"/>
  <c r="BI183"/>
  <c r="BH183"/>
  <c r="BG183"/>
  <c r="BF183"/>
  <c r="T183"/>
  <c r="R183"/>
  <c r="P183"/>
  <c r="BK183"/>
  <c r="J183"/>
  <c r="BE183"/>
  <c r="BI181"/>
  <c r="BH181"/>
  <c r="BG181"/>
  <c r="BF181"/>
  <c r="T181"/>
  <c r="R181"/>
  <c r="P181"/>
  <c r="BK181"/>
  <c r="J181"/>
  <c r="BE181"/>
  <c r="BI179"/>
  <c r="BH179"/>
  <c r="BG179"/>
  <c r="BF179"/>
  <c r="T179"/>
  <c r="R179"/>
  <c r="P179"/>
  <c r="BK179"/>
  <c r="J179"/>
  <c r="BE179"/>
  <c r="BI177"/>
  <c r="BH177"/>
  <c r="BG177"/>
  <c r="BF177"/>
  <c r="T177"/>
  <c r="R177"/>
  <c r="P177"/>
  <c r="BK177"/>
  <c r="J177"/>
  <c r="BE177"/>
  <c r="BI176"/>
  <c r="BH176"/>
  <c r="BG176"/>
  <c r="BF176"/>
  <c r="T176"/>
  <c r="R176"/>
  <c r="P176"/>
  <c r="BK176"/>
  <c r="J176"/>
  <c r="BE176"/>
  <c r="BI175"/>
  <c r="BH175"/>
  <c r="BG175"/>
  <c r="BF175"/>
  <c r="T175"/>
  <c r="R175"/>
  <c r="P175"/>
  <c r="BK175"/>
  <c r="J175"/>
  <c r="BE175"/>
  <c r="BI173"/>
  <c r="BH173"/>
  <c r="BG173"/>
  <c r="BF173"/>
  <c r="T173"/>
  <c r="R173"/>
  <c r="P173"/>
  <c r="BK173"/>
  <c r="J173"/>
  <c r="BE173"/>
  <c r="BI171"/>
  <c r="BH171"/>
  <c r="BG171"/>
  <c r="BF171"/>
  <c r="T171"/>
  <c r="R171"/>
  <c r="P171"/>
  <c r="BK171"/>
  <c r="J171"/>
  <c r="BE171"/>
  <c r="BI169"/>
  <c r="BH169"/>
  <c r="BG169"/>
  <c r="BF169"/>
  <c r="T169"/>
  <c r="T168"/>
  <c r="R169"/>
  <c r="R168"/>
  <c r="P169"/>
  <c r="P168"/>
  <c r="BK169"/>
  <c r="BK168"/>
  <c r="J168" s="1"/>
  <c r="J65" s="1"/>
  <c r="J169"/>
  <c r="BE169" s="1"/>
  <c r="BI167"/>
  <c r="BH167"/>
  <c r="BG167"/>
  <c r="BF167"/>
  <c r="T167"/>
  <c r="R167"/>
  <c r="P167"/>
  <c r="BK167"/>
  <c r="J167"/>
  <c r="BE167"/>
  <c r="BI165"/>
  <c r="BH165"/>
  <c r="BG165"/>
  <c r="BF165"/>
  <c r="T165"/>
  <c r="R165"/>
  <c r="P165"/>
  <c r="BK165"/>
  <c r="J165"/>
  <c r="BE165"/>
  <c r="BI163"/>
  <c r="BH163"/>
  <c r="BG163"/>
  <c r="BF163"/>
  <c r="T163"/>
  <c r="T162"/>
  <c r="R163"/>
  <c r="R162"/>
  <c r="P163"/>
  <c r="P162"/>
  <c r="BK163"/>
  <c r="BK162"/>
  <c r="J162" s="1"/>
  <c r="J64" s="1"/>
  <c r="J163"/>
  <c r="BE163" s="1"/>
  <c r="BI157"/>
  <c r="BH157"/>
  <c r="BG157"/>
  <c r="BF157"/>
  <c r="T157"/>
  <c r="R157"/>
  <c r="P157"/>
  <c r="BK157"/>
  <c r="J157"/>
  <c r="BE157"/>
  <c r="BI153"/>
  <c r="BH153"/>
  <c r="BG153"/>
  <c r="BF153"/>
  <c r="T153"/>
  <c r="T152"/>
  <c r="R153"/>
  <c r="R152"/>
  <c r="P153"/>
  <c r="P152"/>
  <c r="BK153"/>
  <c r="BK152"/>
  <c r="J152" s="1"/>
  <c r="J63" s="1"/>
  <c r="J153"/>
  <c r="BE153" s="1"/>
  <c r="BI150"/>
  <c r="BH150"/>
  <c r="BG150"/>
  <c r="BF150"/>
  <c r="T150"/>
  <c r="R150"/>
  <c r="P150"/>
  <c r="BK150"/>
  <c r="J150"/>
  <c r="BE150"/>
  <c r="BI148"/>
  <c r="BH148"/>
  <c r="BG148"/>
  <c r="BF148"/>
  <c r="T148"/>
  <c r="R148"/>
  <c r="P148"/>
  <c r="BK148"/>
  <c r="J148"/>
  <c r="BE148"/>
  <c r="BI147"/>
  <c r="BH147"/>
  <c r="BG147"/>
  <c r="BF147"/>
  <c r="T147"/>
  <c r="R147"/>
  <c r="P147"/>
  <c r="BK147"/>
  <c r="J147"/>
  <c r="BE147"/>
  <c r="BI146"/>
  <c r="BH146"/>
  <c r="BG146"/>
  <c r="BF146"/>
  <c r="T146"/>
  <c r="R146"/>
  <c r="P146"/>
  <c r="BK146"/>
  <c r="J146"/>
  <c r="BE146"/>
  <c r="BI145"/>
  <c r="BH145"/>
  <c r="BG145"/>
  <c r="BF145"/>
  <c r="T145"/>
  <c r="R145"/>
  <c r="P145"/>
  <c r="BK145"/>
  <c r="J145"/>
  <c r="BE145"/>
  <c r="BI144"/>
  <c r="BH144"/>
  <c r="BG144"/>
  <c r="BF144"/>
  <c r="T144"/>
  <c r="T143"/>
  <c r="R144"/>
  <c r="R143"/>
  <c r="P144"/>
  <c r="P143"/>
  <c r="BK144"/>
  <c r="BK143"/>
  <c r="J143" s="1"/>
  <c r="J62" s="1"/>
  <c r="J144"/>
  <c r="BE144" s="1"/>
  <c r="BI141"/>
  <c r="BH141"/>
  <c r="BG141"/>
  <c r="BF141"/>
  <c r="T141"/>
  <c r="R141"/>
  <c r="P141"/>
  <c r="BK141"/>
  <c r="J141"/>
  <c r="BE141"/>
  <c r="BI139"/>
  <c r="BH139"/>
  <c r="BG139"/>
  <c r="BF139"/>
  <c r="T139"/>
  <c r="R139"/>
  <c r="P139"/>
  <c r="BK139"/>
  <c r="J139"/>
  <c r="BE139"/>
  <c r="BI137"/>
  <c r="BH137"/>
  <c r="BG137"/>
  <c r="BF137"/>
  <c r="T137"/>
  <c r="R137"/>
  <c r="P137"/>
  <c r="BK137"/>
  <c r="J137"/>
  <c r="BE137"/>
  <c r="BI135"/>
  <c r="BH135"/>
  <c r="BG135"/>
  <c r="BF135"/>
  <c r="T135"/>
  <c r="R135"/>
  <c r="P135"/>
  <c r="BK135"/>
  <c r="J135"/>
  <c r="BE135"/>
  <c r="BI133"/>
  <c r="BH133"/>
  <c r="BG133"/>
  <c r="BF133"/>
  <c r="T133"/>
  <c r="R133"/>
  <c r="P133"/>
  <c r="BK133"/>
  <c r="J133"/>
  <c r="BE133"/>
  <c r="BI131"/>
  <c r="BH131"/>
  <c r="BG131"/>
  <c r="BF131"/>
  <c r="T131"/>
  <c r="R131"/>
  <c r="P131"/>
  <c r="BK131"/>
  <c r="J131"/>
  <c r="BE131"/>
  <c r="BI130"/>
  <c r="BH130"/>
  <c r="BG130"/>
  <c r="BF130"/>
  <c r="T130"/>
  <c r="R130"/>
  <c r="P130"/>
  <c r="BK130"/>
  <c r="J130"/>
  <c r="BE130"/>
  <c r="BI129"/>
  <c r="BH129"/>
  <c r="BG129"/>
  <c r="BF129"/>
  <c r="T129"/>
  <c r="R129"/>
  <c r="P129"/>
  <c r="BK129"/>
  <c r="J129"/>
  <c r="BE129"/>
  <c r="BI127"/>
  <c r="BH127"/>
  <c r="BG127"/>
  <c r="BF127"/>
  <c r="T127"/>
  <c r="R127"/>
  <c r="P127"/>
  <c r="BK127"/>
  <c r="J127"/>
  <c r="BE127"/>
  <c r="BI126"/>
  <c r="BH126"/>
  <c r="BG126"/>
  <c r="BF126"/>
  <c r="T126"/>
  <c r="R126"/>
  <c r="P126"/>
  <c r="BK126"/>
  <c r="J126"/>
  <c r="BE126"/>
  <c r="BI125"/>
  <c r="BH125"/>
  <c r="BG125"/>
  <c r="BF125"/>
  <c r="T125"/>
  <c r="R125"/>
  <c r="P125"/>
  <c r="BK125"/>
  <c r="J125"/>
  <c r="BE125"/>
  <c r="BI124"/>
  <c r="BH124"/>
  <c r="BG124"/>
  <c r="BF124"/>
  <c r="T124"/>
  <c r="R124"/>
  <c r="P124"/>
  <c r="BK124"/>
  <c r="J124"/>
  <c r="BE124"/>
  <c r="BI122"/>
  <c r="BH122"/>
  <c r="BG122"/>
  <c r="BF122"/>
  <c r="T122"/>
  <c r="R122"/>
  <c r="P122"/>
  <c r="BK122"/>
  <c r="J122"/>
  <c r="BE122"/>
  <c r="BI121"/>
  <c r="BH121"/>
  <c r="BG121"/>
  <c r="BF121"/>
  <c r="T121"/>
  <c r="R121"/>
  <c r="P121"/>
  <c r="BK121"/>
  <c r="J121"/>
  <c r="BE121"/>
  <c r="BI119"/>
  <c r="BH119"/>
  <c r="BG119"/>
  <c r="BF119"/>
  <c r="T119"/>
  <c r="R119"/>
  <c r="P119"/>
  <c r="BK119"/>
  <c r="J119"/>
  <c r="BE119"/>
  <c r="BI117"/>
  <c r="BH117"/>
  <c r="BG117"/>
  <c r="BF117"/>
  <c r="T117"/>
  <c r="R117"/>
  <c r="P117"/>
  <c r="BK117"/>
  <c r="J117"/>
  <c r="BE117"/>
  <c r="BI115"/>
  <c r="BH115"/>
  <c r="BG115"/>
  <c r="BF115"/>
  <c r="T115"/>
  <c r="R115"/>
  <c r="P115"/>
  <c r="BK115"/>
  <c r="J115"/>
  <c r="BE115"/>
  <c r="BI114"/>
  <c r="BH114"/>
  <c r="BG114"/>
  <c r="BF114"/>
  <c r="T114"/>
  <c r="R114"/>
  <c r="P114"/>
  <c r="BK114"/>
  <c r="J114"/>
  <c r="BE114"/>
  <c r="BI112"/>
  <c r="BH112"/>
  <c r="BG112"/>
  <c r="BF112"/>
  <c r="T112"/>
  <c r="R112"/>
  <c r="P112"/>
  <c r="BK112"/>
  <c r="J112"/>
  <c r="BE112"/>
  <c r="BI111"/>
  <c r="BH111"/>
  <c r="BG111"/>
  <c r="BF111"/>
  <c r="T111"/>
  <c r="R111"/>
  <c r="P111"/>
  <c r="BK111"/>
  <c r="J111"/>
  <c r="BE111"/>
  <c r="BI109"/>
  <c r="BH109"/>
  <c r="BG109"/>
  <c r="BF109"/>
  <c r="T109"/>
  <c r="R109"/>
  <c r="P109"/>
  <c r="BK109"/>
  <c r="J109"/>
  <c r="BE109"/>
  <c r="BI108"/>
  <c r="BH108"/>
  <c r="BG108"/>
  <c r="BF108"/>
  <c r="T108"/>
  <c r="R108"/>
  <c r="P108"/>
  <c r="BK108"/>
  <c r="J108"/>
  <c r="BE108"/>
  <c r="BI107"/>
  <c r="F37"/>
  <c r="BD55" i="1" s="1"/>
  <c r="BD54" s="1"/>
  <c r="W33" s="1"/>
  <c r="BH107" i="2"/>
  <c r="F36" s="1"/>
  <c r="BC55" i="1" s="1"/>
  <c r="BC54" s="1"/>
  <c r="BG107" i="2"/>
  <c r="F35"/>
  <c r="BB55" i="1" s="1"/>
  <c r="BB54" s="1"/>
  <c r="BF107" i="2"/>
  <c r="J34" s="1"/>
  <c r="AW55" i="1" s="1"/>
  <c r="T107" i="2"/>
  <c r="T106"/>
  <c r="T105" s="1"/>
  <c r="T104" s="1"/>
  <c r="R107"/>
  <c r="R106"/>
  <c r="R105" s="1"/>
  <c r="R104" s="1"/>
  <c r="P107"/>
  <c r="P106"/>
  <c r="P105" s="1"/>
  <c r="P104" s="1"/>
  <c r="AU55" i="1" s="1"/>
  <c r="AU54" s="1"/>
  <c r="BK107" i="2"/>
  <c r="BK106" s="1"/>
  <c r="J107"/>
  <c r="BE107" s="1"/>
  <c r="F98"/>
  <c r="E96"/>
  <c r="F52"/>
  <c r="E50"/>
  <c r="J24"/>
  <c r="E24"/>
  <c r="J101" s="1"/>
  <c r="J23"/>
  <c r="J21"/>
  <c r="E21"/>
  <c r="J100" s="1"/>
  <c r="J54"/>
  <c r="J20"/>
  <c r="J18"/>
  <c r="E18"/>
  <c r="F101" s="1"/>
  <c r="F55"/>
  <c r="J17"/>
  <c r="J15"/>
  <c r="E15"/>
  <c r="F100"/>
  <c r="F54"/>
  <c r="J14"/>
  <c r="J12"/>
  <c r="J98"/>
  <c r="J52"/>
  <c r="E7"/>
  <c r="E94" s="1"/>
  <c r="AS54" i="1"/>
  <c r="L50"/>
  <c r="AM50"/>
  <c r="AM49"/>
  <c r="L49"/>
  <c r="AM47"/>
  <c r="L47"/>
  <c r="L45"/>
  <c r="L44"/>
  <c r="E48" i="3" l="1"/>
  <c r="J55"/>
  <c r="F54" i="4"/>
  <c r="E48" i="5"/>
  <c r="J55"/>
  <c r="F54" i="6"/>
  <c r="AT59" i="1"/>
  <c r="J33" i="2"/>
  <c r="AV55" i="1" s="1"/>
  <c r="AT55" s="1"/>
  <c r="F33" i="2"/>
  <c r="AZ55" i="1" s="1"/>
  <c r="BK105" i="2"/>
  <c r="J106"/>
  <c r="J61" s="1"/>
  <c r="W31" i="1"/>
  <c r="AX54"/>
  <c r="AY54"/>
  <c r="W32"/>
  <c r="BK581" i="2"/>
  <c r="J581" s="1"/>
  <c r="J69" s="1"/>
  <c r="J582"/>
  <c r="J70" s="1"/>
  <c r="J83" i="3"/>
  <c r="J61" s="1"/>
  <c r="BK82"/>
  <c r="J87" i="5"/>
  <c r="J61" s="1"/>
  <c r="BK86"/>
  <c r="BK86" i="6"/>
  <c r="J87"/>
  <c r="J61" s="1"/>
  <c r="J33" i="3"/>
  <c r="AV56" i="1" s="1"/>
  <c r="AT56" s="1"/>
  <c r="F33" i="3"/>
  <c r="AZ56" i="1" s="1"/>
  <c r="J88" i="4"/>
  <c r="J62" s="1"/>
  <c r="BK83"/>
  <c r="J33" i="5"/>
  <c r="AV58" i="1" s="1"/>
  <c r="AT58" s="1"/>
  <c r="F33" i="5"/>
  <c r="AZ58" i="1" s="1"/>
  <c r="J110" i="5"/>
  <c r="J65" s="1"/>
  <c r="BK109"/>
  <c r="J109" s="1"/>
  <c r="J64" s="1"/>
  <c r="E48" i="2"/>
  <c r="F34" i="3"/>
  <c r="BA56" i="1" s="1"/>
  <c r="F33" i="4"/>
  <c r="AZ57" i="1" s="1"/>
  <c r="F34" i="5"/>
  <c r="BA58" i="1" s="1"/>
  <c r="F33" i="6"/>
  <c r="AZ59" i="1" s="1"/>
  <c r="J55" i="2"/>
  <c r="F34"/>
  <c r="BA55" i="1" s="1"/>
  <c r="BA54" s="1"/>
  <c r="F34" i="6"/>
  <c r="BA59" i="1" s="1"/>
  <c r="AW54" l="1"/>
  <c r="AK30" s="1"/>
  <c r="W30"/>
  <c r="BK85" i="6"/>
  <c r="J85" s="1"/>
  <c r="J86"/>
  <c r="J60" s="1"/>
  <c r="BK104" i="2"/>
  <c r="J104" s="1"/>
  <c r="J105"/>
  <c r="J60" s="1"/>
  <c r="BK82" i="4"/>
  <c r="J82" s="1"/>
  <c r="J83"/>
  <c r="J60" s="1"/>
  <c r="J86" i="5"/>
  <c r="J60" s="1"/>
  <c r="BK85"/>
  <c r="J85" s="1"/>
  <c r="J82" i="3"/>
  <c r="J60" s="1"/>
  <c r="BK81"/>
  <c r="J81" s="1"/>
  <c r="AZ54" i="1"/>
  <c r="AV54" l="1"/>
  <c r="W29"/>
  <c r="J59" i="4"/>
  <c r="J30"/>
  <c r="J59" i="2"/>
  <c r="J30"/>
  <c r="J59" i="6"/>
  <c r="J30"/>
  <c r="J30" i="3"/>
  <c r="J59"/>
  <c r="J30" i="5"/>
  <c r="J59"/>
  <c r="J39" l="1"/>
  <c r="AG58" i="1"/>
  <c r="AN58" s="1"/>
  <c r="J39" i="3"/>
  <c r="AG56" i="1"/>
  <c r="AN56" s="1"/>
  <c r="AK29"/>
  <c r="AT54"/>
  <c r="AG59"/>
  <c r="AN59" s="1"/>
  <c r="J39" i="6"/>
  <c r="AG55" i="1"/>
  <c r="J39" i="2"/>
  <c r="AG57" i="1"/>
  <c r="AN57" s="1"/>
  <c r="J39" i="4"/>
  <c r="AN55" i="1" l="1"/>
  <c r="AG54"/>
  <c r="AK26" l="1"/>
  <c r="AK35" s="1"/>
  <c r="AN54"/>
</calcChain>
</file>

<file path=xl/sharedStrings.xml><?xml version="1.0" encoding="utf-8"?>
<sst xmlns="http://schemas.openxmlformats.org/spreadsheetml/2006/main" count="10694" uniqueCount="1875">
  <si>
    <t>Export Komplet</t>
  </si>
  <si>
    <t/>
  </si>
  <si>
    <t>2.0</t>
  </si>
  <si>
    <t>ZAMOK</t>
  </si>
  <si>
    <t>False</t>
  </si>
  <si>
    <t>{33a5a291-5188-4569-a76a-d528c7240de8}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</si>
  <si>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</si>
  <si>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</si>
  <si>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</si>
  <si>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</si>
  <si>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</si>
  <si>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</si>
  <si>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</si>
  <si>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</si>
  <si>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04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</si>
  <si>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</si>
  <si>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</si>
  <si>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Energetická opatření MŠ Ignáce Šustaly</t>
  </si>
  <si>
    <t>0,1</t>
  </si>
  <si>
    <t>KSO:</t>
  </si>
  <si>
    <t>CC-CZ:</t>
  </si>
  <si>
    <t>1</t>
  </si>
  <si>
    <t>Místo:</t>
  </si>
  <si>
    <t>Kopřivnice</t>
  </si>
  <si>
    <t>Datum:</t>
  </si>
  <si>
    <t>4. 3. 2019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</si>
  <si>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</si>
  <si>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</si>
  <si>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</si>
  <si>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</si>
  <si>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</si>
  <si>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</si>
  <si>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</si>
  <si>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68342268</t>
  </si>
  <si>
    <t>Architektonické studio Ing.arch.Kamil Mrva</t>
  </si>
  <si>
    <t>CZ7407205289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</si>
  <si>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</si>
  <si>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</si>
  <si>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</si>
  <si>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</si>
  <si>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</si>
  <si>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</si>
  <si>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</si>
  <si>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</si>
  <si>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</si>
  <si>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</si>
  <si>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</si>
  <si>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</si>
  <si>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</si>
  <si>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</si>
  <si>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</si>
  <si>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</si>
  <si>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</si>
  <si>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</si>
  <si>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</si>
  <si>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</si>
  <si>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</si>
  <si>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</si>
  <si>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</si>
  <si>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</si>
  <si>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</si>
  <si>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</si>
  <si>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</si>
  <si>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</si>
  <si>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</si>
  <si>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</si>
  <si>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</si>
  <si>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</si>
  <si>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</si>
  <si>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</si>
  <si>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</si>
  <si>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</si>
  <si>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</si>
  <si>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</si>
  <si>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</si>
  <si>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</si>
  <si>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</si>
  <si>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</si>
  <si>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</si>
  <si>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</si>
  <si>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</si>
  <si>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{1da9da13-96a3-4afb-9726-41bfe5acda7d}</t>
  </si>
  <si>
    <t>2</t>
  </si>
  <si>
    <t>02</t>
  </si>
  <si>
    <t xml:space="preserve">Vzduchotechnika </t>
  </si>
  <si>
    <t>{9c1f0382-2cb9-4afb-a51f-884caeddaf2f}</t>
  </si>
  <si>
    <t>03</t>
  </si>
  <si>
    <t>Elektroinstalace</t>
  </si>
  <si>
    <t>{52c1b215-4532-4e78-a9e9-3f1ca61fdf96}</t>
  </si>
  <si>
    <t>Venkovní úpravy</t>
  </si>
  <si>
    <t>{fe05e32b-c118-42e2-971f-2d8cea461adf}</t>
  </si>
  <si>
    <t>05</t>
  </si>
  <si>
    <t>Vedlejší rozpočtové náklady</t>
  </si>
  <si>
    <t>{7a60cbcc-8a7c-4bb7-87ea-c20e6d37bb8f}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</si>
  <si>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</si>
  <si>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</si>
  <si>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</si>
  <si>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</si>
  <si>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</si>
  <si>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</si>
  <si>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</si>
  <si>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</si>
  <si>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</si>
  <si>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</si>
  <si>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</si>
  <si>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</si>
  <si>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</si>
  <si>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</si>
  <si>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</si>
  <si>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</si>
  <si>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</si>
  <si>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</si>
  <si>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</si>
  <si>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</si>
  <si>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</si>
  <si>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</si>
  <si>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749 - Elektromontáže - ostatní práce a konstrukce</t>
  </si>
  <si>
    <t xml:space="preserve">    761 - Konstrukce prosvětlovací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</si>
  <si>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</si>
  <si>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</si>
  <si>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</si>
  <si>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</si>
  <si>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</si>
  <si>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</si>
  <si>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</si>
  <si>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</si>
  <si>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</si>
  <si>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</si>
  <si>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</si>
  <si>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</si>
  <si>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</si>
  <si>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</si>
  <si>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</si>
  <si>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</si>
  <si>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</si>
  <si>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</si>
  <si>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</si>
  <si>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</si>
  <si>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</si>
  <si>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</si>
  <si>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</si>
  <si>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</si>
  <si>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</si>
  <si>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</si>
  <si>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</si>
  <si>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111201401</t>
  </si>
  <si>
    <t>Spálení odstraněných křovin a stromů na hromadách průměru kmene do 100 mm pro jakoukoliv plochu</t>
  </si>
  <si>
    <t>m2</t>
  </si>
  <si>
    <t>CS ÚRS 2019 01</t>
  </si>
  <si>
    <t>4</t>
  </si>
  <si>
    <t>1688356552</t>
  </si>
  <si>
    <t>111211131</t>
  </si>
  <si>
    <t>Pálení větví stromů se snášením na hromady listnatých v rovině nebo ve svahu do 1:3, průměru kmene do 30 cm</t>
  </si>
  <si>
    <t>kus</t>
  </si>
  <si>
    <t>-1170289721</t>
  </si>
  <si>
    <t>3</t>
  </si>
  <si>
    <t>111212351</t>
  </si>
  <si>
    <t>Odstranění nevhodných dřevin průměru kmene do 100 mm výšky přes 1 m s odstraněním pařezu do 100 m2 v rovině nebo na svahu do 1:5</t>
  </si>
  <si>
    <t>-1324503861</t>
  </si>
  <si>
    <t>VV</t>
  </si>
  <si>
    <t>1,5*1,5</t>
  </si>
  <si>
    <t>112151511</t>
  </si>
  <si>
    <t>Řez a průklest stromů pomocí mobilní plošiny výšky stromu do 10 m</t>
  </si>
  <si>
    <t>-88587531</t>
  </si>
  <si>
    <t>5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</si>
  <si>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</si>
  <si>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</si>
  <si>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-1331870231</t>
  </si>
  <si>
    <t>0,5*9,7</t>
  </si>
  <si>
    <t>6</t>
  </si>
  <si>
    <t>113107335</t>
  </si>
  <si>
    <t>Odstranění podkladů nebo krytů strojně plochy jednotlivě do 50 m2 s přemístěním hmot na skládku na vzdálenost do 3 m nebo s naložením na dopravní prostředek z betonu vyztuženého sítěmi, o tl. vrstvy do 100 mm</t>
  </si>
  <si>
    <t>-1768101753</t>
  </si>
  <si>
    <t>7</t>
  </si>
  <si>
    <t>113107342</t>
  </si>
  <si>
    <t>Odstranění podkladů nebo krytů strojně plochy jednotlivě do 50 m2 s přemístěním hmot na skládku na vzdálenost do 3 m nebo s naložením na dopravní prostředek živičných, o tl. vrstvy přes 50 do 100 mm</t>
  </si>
  <si>
    <t>1999436314</t>
  </si>
  <si>
    <t>51,1*0,5</t>
  </si>
  <si>
    <t>8</t>
  </si>
  <si>
    <t>121112111</t>
  </si>
  <si>
    <t>Sejmutí ornice ručně s vodorovným přemístěním do 50 m na dočasné či trvalé skládky nebo na hromady v místě upotřebení tloušťky vrstvy do 150 mm</t>
  </si>
  <si>
    <t>m3</t>
  </si>
  <si>
    <t>-1656629688</t>
  </si>
  <si>
    <t>0,1*0,5*(14,8+13,6+6,8+7,1+8,5+2,8+2,5+4,0)</t>
  </si>
  <si>
    <t>9</t>
  </si>
  <si>
    <t>131203101</t>
  </si>
  <si>
    <t>Hloubení zapažených i nezapažených jam ručním nebo pneumatickým nářadím  s urovnáním dna do předepsaného profilu a spádu v horninách tř. 3 soudržných</t>
  </si>
  <si>
    <t>124608794</t>
  </si>
  <si>
    <t>"angl.dvorky"   17,0</t>
  </si>
  <si>
    <t>10</t>
  </si>
  <si>
    <t>131203109</t>
  </si>
  <si>
    <t>Hloubení zapažených i nezapažených jam ručním nebo pneumatickým nářadím  s urovnáním dna do předepsaného profilu a spádu v horninách tř. 3 Příplatek k cenám za lepivost horniny tř. 3</t>
  </si>
  <si>
    <t>501204699</t>
  </si>
  <si>
    <t>11</t>
  </si>
  <si>
    <t>132201101</t>
  </si>
  <si>
    <t>Hloubení zapažených i nezapažených rýh šířky do 600 mm s urovnáním dna do předepsaného profilu a spádu v hornině tř. 3 do 100 m3</t>
  </si>
  <si>
    <t>1743385724</t>
  </si>
  <si>
    <t>0,3*0,5*(13,7*2+12,4+2,0+4,6+6,7+14,8+14,9+4,0+14,9+13,6+6,8+7,1+8,5+2,5)</t>
  </si>
  <si>
    <t>12</t>
  </si>
  <si>
    <t>132201109</t>
  </si>
  <si>
    <t>Hloubení zapažených i nezapažených rýh šířky do 600 mm s urovnáním dna do předepsaného profilu a spádu v hornině tř. 3 Příplatek k cenám za lepivost horniny tř. 3</t>
  </si>
  <si>
    <t>-37401360</t>
  </si>
  <si>
    <t>13</t>
  </si>
  <si>
    <t>162301401</t>
  </si>
  <si>
    <t>Vodorovné přemístění větví, kmenů nebo pařezů s naložením, složením a dopravou do 5000 m větví stromů listnatých, průměru kmene přes 100 do 300 mm</t>
  </si>
  <si>
    <t>1101742415</t>
  </si>
  <si>
    <t>14</t>
  </si>
  <si>
    <t>162301501</t>
  </si>
  <si>
    <t>Vodorovné přemístění smýcených křovin do průměru kmene 100 mm na vzdálenost do 5 000 m</t>
  </si>
  <si>
    <t>-1366919732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</si>
  <si>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</si>
  <si>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</si>
  <si>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1907070983</t>
  </si>
  <si>
    <t>21,03+17,0</t>
  </si>
  <si>
    <t>16</t>
  </si>
  <si>
    <t>171201101</t>
  </si>
  <si>
    <t>Uložení sypaniny do násypů s rozprostřením sypaniny ve vrstvách a s hrubým urovnáním nezhutněných z jakýchkoliv hornin</t>
  </si>
  <si>
    <t>-1837257419</t>
  </si>
  <si>
    <t>17</t>
  </si>
  <si>
    <t>171201201</t>
  </si>
  <si>
    <t>Uložení sypaniny na skládky</t>
  </si>
  <si>
    <t>-599677746</t>
  </si>
  <si>
    <t>18</t>
  </si>
  <si>
    <t>171201211</t>
  </si>
  <si>
    <t>Uložení sypaniny poplatek za uložení sypaniny na skládce (skládkovné)</t>
  </si>
  <si>
    <t>t</t>
  </si>
  <si>
    <t>1724969074</t>
  </si>
  <si>
    <t>38,03*1,6 'Přepočtené koeficientem množství</t>
  </si>
  <si>
    <t>19</t>
  </si>
  <si>
    <t>174101101.R</t>
  </si>
  <si>
    <t>Zásyp jam, šachet rýh nebo kolem objektů se zhutněním</t>
  </si>
  <si>
    <t>-311919962</t>
  </si>
  <si>
    <t>20</t>
  </si>
  <si>
    <t>M</t>
  </si>
  <si>
    <t>583336500</t>
  </si>
  <si>
    <t>kamenivo těžené hrubé prané frakce 8-16</t>
  </si>
  <si>
    <t>-47793909</t>
  </si>
  <si>
    <t>21,03*2 'Přepočtené koeficientem množství</t>
  </si>
  <si>
    <t>58333674</t>
  </si>
  <si>
    <t>kamenivo těžené hrubé frakce 16/32</t>
  </si>
  <si>
    <t>123602597</t>
  </si>
  <si>
    <t>17*2 'Přepočtené koeficientem množství</t>
  </si>
  <si>
    <t>22</t>
  </si>
  <si>
    <t>180990001.R</t>
  </si>
  <si>
    <t>Úprava travnatého terénu kolem okapového chodníku - doplnění ornice, osetí</t>
  </si>
  <si>
    <t>m</t>
  </si>
  <si>
    <t>-2115601372</t>
  </si>
  <si>
    <t>13,7*2+14,8+13,6+6,8+7,1+8,5+2,5</t>
  </si>
  <si>
    <t>23</t>
  </si>
  <si>
    <t>184803112</t>
  </si>
  <si>
    <t>Řez a tvarování živých plotů a stěn přímých, výšky přes 0,8 do 1,5 m, šířky do 1,0 m</t>
  </si>
  <si>
    <t>1708988996</t>
  </si>
  <si>
    <t>"plošné ořezání keřů"   1,0*(3,0+4,0+7,0)</t>
  </si>
  <si>
    <t>Zakládání</t>
  </si>
  <si>
    <t>24</t>
  </si>
  <si>
    <t>211971110</t>
  </si>
  <si>
    <t>Zřízení opláštění výplně z geotextilie odvodňovacích žeber nebo trativodů  v rýze nebo zářezu se stěnami šikmými o sklonu do 1:2</t>
  </si>
  <si>
    <t>416203666</t>
  </si>
  <si>
    <t>25</t>
  </si>
  <si>
    <t>69311200</t>
  </si>
  <si>
    <t>geotextilie netkaná separační, ochranná, filtrační, drenážní  PES(70%)+PP(30%) 350g/m2</t>
  </si>
  <si>
    <t>921640273</t>
  </si>
  <si>
    <t>26</t>
  </si>
  <si>
    <t>212752212</t>
  </si>
  <si>
    <t>Trativody z drenážních trubek se zřízením štěrkopískového lože pod trubky a s jejich obsypem v průměrném celkovém množství do 0,15 m3/m v otevřeném výkopu z trubek plastových flexibilních D přes 65 do 100 mm</t>
  </si>
  <si>
    <t>1105170443</t>
  </si>
  <si>
    <t>27</t>
  </si>
  <si>
    <t>212759001.R</t>
  </si>
  <si>
    <t>Napojení angl.dvorku na drenáž</t>
  </si>
  <si>
    <t>-58863937</t>
  </si>
  <si>
    <t>28</t>
  </si>
  <si>
    <t>213141111</t>
  </si>
  <si>
    <t>Zřízení vrstvy z geotextilie  filtrační, separační, odvodňovací, ochranné, výztužné nebo protierozní v rovině nebo ve sklonu do 1:5, šířky do 3 m</t>
  </si>
  <si>
    <t>875902010</t>
  </si>
  <si>
    <t>"angl.dvorky"    5,0*3</t>
  </si>
  <si>
    <t>29</t>
  </si>
  <si>
    <t>2106727134</t>
  </si>
  <si>
    <t>15*1,15 'Přepočtené koeficientem množství</t>
  </si>
  <si>
    <t>Svislé a kompletní konstrukce</t>
  </si>
  <si>
    <t>30</t>
  </si>
  <si>
    <t>310278842</t>
  </si>
  <si>
    <t>Zazdívka otvorů ve zdivu nadzákladovém nepálenými tvárnicemi plochy přes 0,25 m2 do 1 m2 , ve zdi tl. do 300 mm</t>
  </si>
  <si>
    <t>268020166</t>
  </si>
  <si>
    <t>"objektC-1.np"   0,35*0,25*2,4*2+0,25*0,3*2,4*2</t>
  </si>
  <si>
    <t>"objektC-2.np"   0,35*0,25*2,4*2+0,25*0,3*2,4</t>
  </si>
  <si>
    <t>Součet</t>
  </si>
  <si>
    <t>31</t>
  </si>
  <si>
    <t>310279842</t>
  </si>
  <si>
    <t>Zazdívka otvorů ve zdivu nadzákladovém nepálenými tvárnicemi plochy přes 1 m2 do 4 m2 , ve zdi tl. do 300 mm</t>
  </si>
  <si>
    <t>675188938</t>
  </si>
  <si>
    <t>"objekt B"   0,25*0,6*2,4*2</t>
  </si>
  <si>
    <t>"objektC-1.np"   0,35*(0,9*2,4+0,6*2,4)</t>
  </si>
  <si>
    <t>"objektC-2.np"   0,35*(0,9*2,4+0,6*2,4)</t>
  </si>
  <si>
    <t>Komunikace pozemní</t>
  </si>
  <si>
    <t>32</t>
  </si>
  <si>
    <t>564831111</t>
  </si>
  <si>
    <t>Podklad ze štěrkodrti ŠD s rozprostřením a zhutněním, po zhutnění tl. 100 mm</t>
  </si>
  <si>
    <t>1572664900</t>
  </si>
  <si>
    <t>"vstup-dlažba"  4,65*0,8*2</t>
  </si>
  <si>
    <t>33</t>
  </si>
  <si>
    <t>596811220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</si>
  <si>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</si>
  <si>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-1938278929</t>
  </si>
  <si>
    <t>2,4*0,8</t>
  </si>
  <si>
    <t>34</t>
  </si>
  <si>
    <t>592457270</t>
  </si>
  <si>
    <t>dlažba plošná betonová terasová tryskaná 40x60x4 cm</t>
  </si>
  <si>
    <t>CS ÚRS 2016 02</t>
  </si>
  <si>
    <t>862401628</t>
  </si>
  <si>
    <t>Úpravy povrchů, podlahy a osazování výplní</t>
  </si>
  <si>
    <t>35</t>
  </si>
  <si>
    <t>611142001</t>
  </si>
  <si>
    <t>Potažení vnitřních ploch pletivem v ploše nebo pruzích, na plném podkladu sklovláknitým vtlačením do tmelu stropů</t>
  </si>
  <si>
    <t>591543770</t>
  </si>
  <si>
    <t>"1.pp"   44,9</t>
  </si>
  <si>
    <t>36</t>
  </si>
  <si>
    <t>611311131</t>
  </si>
  <si>
    <t>Potažení vnitřních ploch štukem tloušťky do 3 mm vodorovných konstrukcí stropů rovných</t>
  </si>
  <si>
    <t>-1788691660</t>
  </si>
  <si>
    <t>37</t>
  </si>
  <si>
    <t>611325222</t>
  </si>
  <si>
    <t>Vápenocementová nebo vápenná omítka jednotlivých malých ploch štuková na stropech, plochy jednotlivě přes 0,09 do 0,25 m2</t>
  </si>
  <si>
    <t>-866273451</t>
  </si>
  <si>
    <t>"VZT" 2</t>
  </si>
  <si>
    <t>38</t>
  </si>
  <si>
    <t>611325413</t>
  </si>
  <si>
    <t>Oprava vápenocementové nebo vápenné omítky vnitřních ploch hladké, tloušťky do 20 mm stropů, v rozsahu opravované plochy přes 30 do 50%</t>
  </si>
  <si>
    <t>1294960891</t>
  </si>
  <si>
    <t>39</t>
  </si>
  <si>
    <t>612131101</t>
  </si>
  <si>
    <t>Podkladní a spojovací vrstva vnitřních omítaných ploch  cementový postřik nanášený ručně celoplošně stěn</t>
  </si>
  <si>
    <t>-549321978</t>
  </si>
  <si>
    <t>40</t>
  </si>
  <si>
    <t>612142001</t>
  </si>
  <si>
    <t>Potažení vnitřních ploch pletivem v ploše nebo pruzích, na plném podkladu sklovláknitým vtlačením do tmelu stěn</t>
  </si>
  <si>
    <t>355678209</t>
  </si>
  <si>
    <t>"144-rampa"   0,5*6,0*2</t>
  </si>
  <si>
    <t>41</t>
  </si>
  <si>
    <t>612311131</t>
  </si>
  <si>
    <t>Potažení vnitřních ploch štukem tloušťky do 3 mm svislých konstrukcí stěn</t>
  </si>
  <si>
    <t>951741388</t>
  </si>
  <si>
    <t>42</t>
  </si>
  <si>
    <t>612321141</t>
  </si>
  <si>
    <t>Omítka vápenocementová vnitřních ploch  nanášená ručně dvouvrstvá, tloušťky jádrové omítky do 10 mm a tloušťky štuku do 3 mm štuková svislých konstrukcí stěn</t>
  </si>
  <si>
    <t>-1600674898</t>
  </si>
  <si>
    <t>"m.č.144"    54,0</t>
  </si>
  <si>
    <t>43</t>
  </si>
  <si>
    <t>612325121</t>
  </si>
  <si>
    <t>Vápenocementová nebo vápenná omítka rýh štuková ve stěnách, šířky rýhy do 150 mm</t>
  </si>
  <si>
    <t>-1974626731</t>
  </si>
  <si>
    <t>"ZDT"   0,5*0,15</t>
  </si>
  <si>
    <t>44</t>
  </si>
  <si>
    <t>612325222.R</t>
  </si>
  <si>
    <t>Vápenocementová nebo vápenná omítka jednotlivých malých ploch štuková na stěnách, plochy jednotlivě přes 0,09 do 0,25 m2 včetně těsnění potrubí</t>
  </si>
  <si>
    <t>-1150373795</t>
  </si>
  <si>
    <t>"VZT"   26</t>
  </si>
  <si>
    <t>"ZDT"   8</t>
  </si>
  <si>
    <t>45</t>
  </si>
  <si>
    <t>612325223</t>
  </si>
  <si>
    <t>Vápenocementová nebo vápenná omítka jednotlivých malých ploch štuková na stěnách, plochy jednotlivě přes 0,25 do 1 m2</t>
  </si>
  <si>
    <t>604065916</t>
  </si>
  <si>
    <t>"objekt A-1.np-plošné bourání"   2</t>
  </si>
  <si>
    <t>"objektC-1.np"   2+2</t>
  </si>
  <si>
    <t>"objektC-2.np"   2+1</t>
  </si>
  <si>
    <t>46</t>
  </si>
  <si>
    <t>612325225</t>
  </si>
  <si>
    <t>Vápenocementová nebo vápenná omítka jednotlivých malých ploch štuková na stěnách, plochy jednotlivě přes 1,0 do 4 m2</t>
  </si>
  <si>
    <t>1316029772</t>
  </si>
  <si>
    <t>"objekt A-1.np-plošné bourání"   3</t>
  </si>
  <si>
    <t>"objekt B"   2</t>
  </si>
  <si>
    <t>"objektC-1.np"   2</t>
  </si>
  <si>
    <t>"objektC-2.np"   2</t>
  </si>
  <si>
    <t>"objekt B"    5</t>
  </si>
  <si>
    <t>"objekt C-1.np"    4</t>
  </si>
  <si>
    <t>"objekt C-2.np"    7</t>
  </si>
  <si>
    <t>47</t>
  </si>
  <si>
    <t>612325302</t>
  </si>
  <si>
    <t>Vápenocementová nebo vápenná omítka ostění nebo nadpraží štuková</t>
  </si>
  <si>
    <t>-152677479</t>
  </si>
  <si>
    <t>"objekt A - 1.pp"   0,35*(1,2*3*3+1,2*3+0,55*2*3+1,0*2+2,0*2+2,45*2)</t>
  </si>
  <si>
    <t>"1.np"   0,35*(13,0+2,4*2+3,6+2,4*2+2,4+2,7*2)</t>
  </si>
  <si>
    <t>"objekt B"   0,35*(0,9*4+2,4*2*4+14,2+2,4*2+0,8*2+0,9+3,2*2)</t>
  </si>
  <si>
    <t>"objekt C"   0,35*(0,9*4+2,4*2*4+0,95*4+2,4*2*4+2,4*3+14,2+2,4*2+0,8*2+14,2+2,4*2+9,3+2,4*2)</t>
  </si>
  <si>
    <t>48</t>
  </si>
  <si>
    <t>619991011</t>
  </si>
  <si>
    <t>Zakrytí vnitřních ploch před znečištěním včetně pozdějšího odkrytí konstrukcí a prvků obalením fólií a přelepením páskou</t>
  </si>
  <si>
    <t>-976996608</t>
  </si>
  <si>
    <t>"objekt A"   0,9*2,0+0,9*2,4+1,2*1,2*3+1,2*0,55*3+13,0*2,4+3,6*2,4+2,4*2,7</t>
  </si>
  <si>
    <t>"objekt B"   0,9*2,4*4+14,2*2,4+1,5*0,8+0,9*3,2</t>
  </si>
  <si>
    <t>"objekt C"   0,9*2,4*4+0,95*2,4*2+0,95*2,4*2+2,4*2,4+14,2*2,4+1,5*0,8+14,2*2,4+9,3*2,4</t>
  </si>
  <si>
    <t>"objekt D"   4,65*2,5+2,85*2,65+(0,795+1,05+1,225)*2,65+2,71*2,6+2,56*2,1+6,85*2,65+5,03*2,65+2,05*2,1+2,71*2,6</t>
  </si>
  <si>
    <t>49</t>
  </si>
  <si>
    <t>619995001</t>
  </si>
  <si>
    <t>Začištění omítek (s dodáním hmot)  kolem oken, dveří, podlah, obkladů apod.</t>
  </si>
  <si>
    <t>-959027011</t>
  </si>
  <si>
    <t>3,6+2*2,4+13,0+2*2,4+0,5*5+2*2,4*5+0,9*3+2*2,4*3+0,95*2+2*2,4*2+14,2*3+2*2,4*3</t>
  </si>
  <si>
    <t>9,3+2*2,4+0,95*2+2*2,4*2+2,4*3+1,2*3+2*0,55*3+1,2*3*3+4,65+2*2,65</t>
  </si>
  <si>
    <t>3,0+2*2,77+8,47+2*2,77+7,0+2*2,77+5,24+2*2,77+4,91+2*2,72</t>
  </si>
  <si>
    <t>2,4+2*2,7+0,9+2*3,2+0,8+2*2,0+0,9+2*2,5</t>
  </si>
  <si>
    <t>50</t>
  </si>
  <si>
    <t>622139001.R</t>
  </si>
  <si>
    <t>Vyrovnání nerovností podkladu vnějších stěn lepícím tmelem</t>
  </si>
  <si>
    <t>700407402</t>
  </si>
  <si>
    <t>51</t>
  </si>
  <si>
    <t>622211021</t>
  </si>
  <si>
    <t>Montáž kontaktního zateplení z polystyrenových desek nebo z kombinovaných desek na vnější stěny, tloušťky desek přes 80 do 120 mm</t>
  </si>
  <si>
    <t>-1411201014</t>
  </si>
  <si>
    <t>"objekt A"   0,15*(6,8+7,1+5,7+5,2)</t>
  </si>
  <si>
    <t>"objekt B"   0,15*(6,05*2+4,5)</t>
  </si>
  <si>
    <t>"objekt C"   0,15*(8,65+8,85+4,85+10,05)</t>
  </si>
  <si>
    <t>52</t>
  </si>
  <si>
    <t>283759380</t>
  </si>
  <si>
    <t>deska fasádní polystyrénová EPS 70 F 1000 x 500 x 100 mm</t>
  </si>
  <si>
    <t>-1928293115</t>
  </si>
  <si>
    <t>11,07*1,02 'Přepočtené koeficientem množství</t>
  </si>
  <si>
    <t>53</t>
  </si>
  <si>
    <t>622211031</t>
  </si>
  <si>
    <t>Montáž kontaktního zateplení z polystyrenových desek nebo z kombinovaných desek na vnější stěny, tloušťky desek přes 120 do 160 mm</t>
  </si>
  <si>
    <t>1618968907</t>
  </si>
  <si>
    <t>objekt A</t>
  </si>
  <si>
    <t>"pohled JV-V1"   6,5*1,05+7,25*3,7+6,55*8,25-(0,9*2,0+0,9*2,45+1,2*1,2*3+13,0*2,4)</t>
  </si>
  <si>
    <t>"pohled JV-V2"   6,5*0,5+6,8*0,5</t>
  </si>
  <si>
    <t>"pohled JZ-V2"   6,5*2,5+4,9*2,0+1,5*(12,7-2,0-2,5)</t>
  </si>
  <si>
    <t>"pohled SZ-V1"   4,7*13,0-3,6*2,4</t>
  </si>
  <si>
    <t>"pohled SZ-V2"   5,4*0,5+4,9*0,5</t>
  </si>
  <si>
    <t>"pohled SV-V2"   4,7*12,7-2,4*2,7</t>
  </si>
  <si>
    <t>"atika"   0,6*(12,4*2+13,7*2)</t>
  </si>
  <si>
    <t>Mezisoučet</t>
  </si>
  <si>
    <t>objekt B</t>
  </si>
  <si>
    <t>"pohled JV-V2"   4,55*13,6</t>
  </si>
  <si>
    <t>"pohled JZ-V1"    4,8*14,2-(14,2*2,4+1,5*0,8)</t>
  </si>
  <si>
    <t xml:space="preserve">"pohled JZ-V2"   4,2*0,5+4,55*0,5 </t>
  </si>
  <si>
    <t>"pohled SZ-V2"   3,55*4,0</t>
  </si>
  <si>
    <t>"pohled SV-V1"   4,55*(6,04+4,73)+1,2*2,9+0,8*3,0-(0,9*2,4*3+0,9*2,4+0,9*3,2)</t>
  </si>
  <si>
    <t>"pohled SV-V2"   4,55*0,5</t>
  </si>
  <si>
    <t>"atika"   0,6*(13,6*2+(15,2-0,5)*2)</t>
  </si>
  <si>
    <t>objekt C</t>
  </si>
  <si>
    <t>"pohled JV-V2"   8,05*4,8+4,45*14,8-(0,95*2,4*4+2,4*2,4)</t>
  </si>
  <si>
    <t>"pohled JZ-V1"   8,05*14,05-(14,2*2,4+0,8*1,5+14,2*2,4)</t>
  </si>
  <si>
    <t>"pohled JZ-V2"   8,75*0,5*2</t>
  </si>
  <si>
    <t>"pohled SZ-V2"    8,05*14,8-0,9*2,4*2</t>
  </si>
  <si>
    <t>"pohled SV-V1"    9,05*6,36+(9,05-3,2)*(15,05-0,5-6,36)-(0,9*2,4*2+9,3*2,4)</t>
  </si>
  <si>
    <t>"pohled SV-V2"    9,05*0,5+(9,05-3,2)*0,5</t>
  </si>
  <si>
    <t>"atika"   0,6*(15,1*2+(15,05-0,5)*2)</t>
  </si>
  <si>
    <t>objekt D</t>
  </si>
  <si>
    <t>"pohled JV-V2"    0,55*7,05+0,55*2,8</t>
  </si>
  <si>
    <t>"pohled SZ-V2"   0,55*4,65</t>
  </si>
  <si>
    <t>"pohled SV-V2"   0,55*(3,0+3,0)</t>
  </si>
  <si>
    <t>"atrium-V2"   0,55*(4,75+4,8)</t>
  </si>
  <si>
    <t>"XPS"   0,3*8,9*2</t>
  </si>
  <si>
    <t>54</t>
  </si>
  <si>
    <t>283759350</t>
  </si>
  <si>
    <t>deska fasádní polystyrénová EPS 70 F 1000 x 500 x 150 mm</t>
  </si>
  <si>
    <t>-1469411252</t>
  </si>
  <si>
    <t>823,559*1,05 'Přepočtené koeficientem množství</t>
  </si>
  <si>
    <t>55</t>
  </si>
  <si>
    <t>283763840</t>
  </si>
  <si>
    <t>deska z polystyrénu XPS, hrana polodrážková a hladký povrch s vyšší odolností 1250 x 600</t>
  </si>
  <si>
    <t>637311419</t>
  </si>
  <si>
    <t>5,34*0,15</t>
  </si>
  <si>
    <t>0,801*1,05 'Přepočtené koeficientem množství</t>
  </si>
  <si>
    <t>56</t>
  </si>
  <si>
    <t>283764251</t>
  </si>
  <si>
    <t>Dodávka a montáž deska z fenolické pěny tl. 30 mm,výška 200 mm, délka 1,0 m - 2x, lambda 0,021 - tloušťka dle zaměření na stavbě</t>
  </si>
  <si>
    <t>1594148848</t>
  </si>
  <si>
    <t>0,476*1,05 'Přepočtené koeficientem množství</t>
  </si>
  <si>
    <t>57</t>
  </si>
  <si>
    <t>622211031.R</t>
  </si>
  <si>
    <t>Montáž kontaktního zateplení vnějších stěn z polystyrénových desek tl do 160 mm ve 3 vrstvách spojených PUR pěnou</t>
  </si>
  <si>
    <t>1715598017</t>
  </si>
  <si>
    <t>"sokl" 0,55*(3,7+8,25)+0,3*(14,0-3,7-8,25)</t>
  </si>
  <si>
    <t>"sokl"   0,8*14,0</t>
  </si>
  <si>
    <t>"sokl"   (0,9+0,3)*12,7+0,3*(14,0-3,7-8,25)+0,3*(2,0+1,5)</t>
  </si>
  <si>
    <t>"sokl"     (0,9+0,3)*13,6</t>
  </si>
  <si>
    <t>"sokl"   (0,3+0,3)*15,2</t>
  </si>
  <si>
    <t>"sokl"    (0,3+0,3)*4,0</t>
  </si>
  <si>
    <t>"sokl"   (1,2+0,3)*(7,04+4,73)</t>
  </si>
  <si>
    <t>"sokl"   (0,1+0,3)*6,86</t>
  </si>
  <si>
    <t>"sokl"   (0,4+0,3)*15,05</t>
  </si>
  <si>
    <t>"sokl"    (0,2+0,3)*14,8</t>
  </si>
  <si>
    <t>"sokl"    1,0*6,86</t>
  </si>
  <si>
    <t>"sokl"   (0,3+1,0)*(7,05+2,8)</t>
  </si>
  <si>
    <t>"sokl"   0,3*4,65</t>
  </si>
  <si>
    <t>"sokl"   (0,3+1,0)*3,1+(0,3+1,5)*3,0</t>
  </si>
  <si>
    <t>"sokl"   0,3*(4,75+4,8)</t>
  </si>
  <si>
    <t>58</t>
  </si>
  <si>
    <t>283763790</t>
  </si>
  <si>
    <t>deska z polystyrénu XPS, hrana polodrážková a hladký povrch 1250 x 600 x 50 mm</t>
  </si>
  <si>
    <t>88755902</t>
  </si>
  <si>
    <t>134,822*3</t>
  </si>
  <si>
    <t>404,466*1,05 'Přepočtené koeficientem množství</t>
  </si>
  <si>
    <t>59</t>
  </si>
  <si>
    <t>622212001</t>
  </si>
  <si>
    <t>Montáž kontaktního zateplení vnějšího ostění, nadpraží nebo parapetu z polystyrenových desek hloubky špalet do 200 mm, tloušťky desek do 40 mm</t>
  </si>
  <si>
    <t>-609397576</t>
  </si>
  <si>
    <t>"objekt A - 1.pp"   (1,2*3*3+1,2*3+0,55*2*3+1,0*2+2,0*2+2,45*2)</t>
  </si>
  <si>
    <t>"1.np"   (13,0+2,4*2+3,6+2,4*2+2,4+2,7*2)</t>
  </si>
  <si>
    <t>"objekt B"   (0,9*4+2,4*2*4+14,2+2,4*2+0,8*2+0,9+3,2*2)</t>
  </si>
  <si>
    <t>"objekt C"   (0,9*4+2,4*2*4+0,95*4+2,4*2*4+2,4*3+14,2+2,4*2+0,8*2+14,2+2,4*2+9,3+2,4*2)</t>
  </si>
  <si>
    <t>60</t>
  </si>
  <si>
    <t>283764150</t>
  </si>
  <si>
    <t>deska z polystyrénu XPS, hrana polodrážková a hladký povrch tl 30 mm</t>
  </si>
  <si>
    <t>1146583180</t>
  </si>
  <si>
    <t>0,15*220</t>
  </si>
  <si>
    <t>33*1,1 'Přepočtené koeficientem množství</t>
  </si>
  <si>
    <t>61</t>
  </si>
  <si>
    <t>622251101</t>
  </si>
  <si>
    <t>Montáž kontaktního zateplení Příplatek k cenám za zápustnou montáž kotev s použitím tepelněizolačních zátek na vnější stěny z polystyrenu</t>
  </si>
  <si>
    <t>-1704626406</t>
  </si>
  <si>
    <t>11,07+823,559+134,822</t>
  </si>
  <si>
    <t>62</t>
  </si>
  <si>
    <t>622252001</t>
  </si>
  <si>
    <t>Montáž lišt kontaktního zateplení zakládacích soklových připevněných hmoždinkami</t>
  </si>
  <si>
    <t>1530909163</t>
  </si>
  <si>
    <t>"objekt A"   0,15*4+14,0*2+12,7+2,5+2,0</t>
  </si>
  <si>
    <t>"objekt B"   0,15*3+7,1+13,6+15,2+4,0+4,8</t>
  </si>
  <si>
    <t>"objekt C"  0,15*4+15,05*2+15,1*2</t>
  </si>
  <si>
    <t>"objekt D"   7,05+8,42+2,7+4,3+4,75+4,8</t>
  </si>
  <si>
    <t>63</t>
  </si>
  <si>
    <t>590516520</t>
  </si>
  <si>
    <t>lišta soklová Al s okapničkou, zakládací U 15 cm, 0,95/200 cm</t>
  </si>
  <si>
    <t>440793706</t>
  </si>
  <si>
    <t>183,87-0,15*11</t>
  </si>
  <si>
    <t>182,22*1,1 'Přepočtené koeficientem množství</t>
  </si>
  <si>
    <t>64</t>
  </si>
  <si>
    <t>590516470</t>
  </si>
  <si>
    <t>lišta soklová Al s okapničkou, zakládací U 10 cm, 0,95/200 cm</t>
  </si>
  <si>
    <t>-147770616</t>
  </si>
  <si>
    <t>0,15*11</t>
  </si>
  <si>
    <t>1,65*1,1 'Přepočtené koeficientem množství</t>
  </si>
  <si>
    <t>65</t>
  </si>
  <si>
    <t>622252002</t>
  </si>
  <si>
    <t>Montáž lišt kontaktního zateplení ostatních stěnových, dilatačních apod. lepených do tmelu</t>
  </si>
  <si>
    <t>-137104770</t>
  </si>
  <si>
    <t>"okenní"  298,98</t>
  </si>
  <si>
    <t>"objekt A-rohová"   6,8*2+7,1+5,7*2+5,2*2</t>
  </si>
  <si>
    <t>"objekt B rohová"   5,75*2+4,2*2+5,55*2</t>
  </si>
  <si>
    <t>"objekt C rohová"     8,75*2+9,05*2-3,2</t>
  </si>
  <si>
    <t>"dilatace"    20,0</t>
  </si>
  <si>
    <t>66</t>
  </si>
  <si>
    <t>590514750</t>
  </si>
  <si>
    <t>profil okenní začišťovací se sklovláknitou armovací tkaninou 6 mm/2,4 m</t>
  </si>
  <si>
    <t>-1645822118</t>
  </si>
  <si>
    <t>"objekt A"   0,9+2*2,0+0,9+2*2,4+1,2*3*3+1,2*2+2*0,55*3+13,0+2*2,4+3,6+2*2,4+2,4+2*2,7</t>
  </si>
  <si>
    <t>"objekt B"   0,9*4+2*2,4*4+14,2+2*2,4+1,5+2*0,8+0,9+2*3,2</t>
  </si>
  <si>
    <t>"objekt C"   0,9*4+2*2,4*4+0,95*2+2*2,4*2+0,95*2+2*2,4*2+2,4*3+14,2+2*2,4+1,5+2*0,8+14,2+2*2,4+9,3+2*2,4</t>
  </si>
  <si>
    <t>"objekt D"   4,65+2*2,5+2,85+2*2,65+(0,795+1,05+1,225)+2*2,65+2,71+2*2,6+2,56+2*2,1+6,85+2*2,65+5,03+2*2,65+2,05+2*2,1+2,71+2*2,6</t>
  </si>
  <si>
    <t>298,98*1,1 'Přepočtené koeficientem množství</t>
  </si>
  <si>
    <t>67</t>
  </si>
  <si>
    <t>590514820</t>
  </si>
  <si>
    <t>lišta rohová Al ,10/15 cm s tkaninou bal. 2,5 m</t>
  </si>
  <si>
    <t>16714997</t>
  </si>
  <si>
    <t>105,9*1,1 'Přepočtené koeficientem množství</t>
  </si>
  <si>
    <t>68</t>
  </si>
  <si>
    <t>590515000</t>
  </si>
  <si>
    <t>profil dilatační stěnový , dl. 2,5 m</t>
  </si>
  <si>
    <t>-1338564278</t>
  </si>
  <si>
    <t>20*1,1 'Přepočtené koeficientem množství</t>
  </si>
  <si>
    <t>69</t>
  </si>
  <si>
    <t>622335202</t>
  </si>
  <si>
    <t>Oprava cementové škrábané (břízolitové) omítky vnějších ploch stěn, v rozsahu opravované plochy přes 10 do 30%</t>
  </si>
  <si>
    <t>1818322632</t>
  </si>
  <si>
    <t>70</t>
  </si>
  <si>
    <t>622531011</t>
  </si>
  <si>
    <t>Omítka tenkovrstvá silikonová vnějších ploch probarvená, včetně penetrace podkladu zrnitá, tloušťky 1,5 mm stěn</t>
  </si>
  <si>
    <t>1890347215</t>
  </si>
  <si>
    <t>"ostění-1.np"   0,15*(2,4+2,7*2)</t>
  </si>
  <si>
    <t>"sokl"    0,3*2*4,0</t>
  </si>
  <si>
    <t>"ostění"  0</t>
  </si>
  <si>
    <t>"ostění"     0,15*(0,95*4+2,4*2*4+2,4*3+0,9*4+2,4*2*4)</t>
  </si>
  <si>
    <t>"sokl"  (0,3+1,0)*3,1+(0,3+1,5)*3,0</t>
  </si>
  <si>
    <t>71</t>
  </si>
  <si>
    <t>629991011</t>
  </si>
  <si>
    <t>Zakrytí vnějších ploch před znečištěním včetně pozdějšího odkrytí výplní otvorů a svislých ploch fólií přilepenou lepící páskou</t>
  </si>
  <si>
    <t>-1008914905</t>
  </si>
  <si>
    <t>72</t>
  </si>
  <si>
    <t>629995101</t>
  </si>
  <si>
    <t>Očištění vnějších ploch tlakovou vodou omytím</t>
  </si>
  <si>
    <t>-1104838365</t>
  </si>
  <si>
    <t>73</t>
  </si>
  <si>
    <t>631312141</t>
  </si>
  <si>
    <t>Doplnění dosavadních mazanin prostým betonem s dodáním hmot, bez potěru, plochy jednotlivě rýh v dosavadních mazaninách</t>
  </si>
  <si>
    <t>-926507400</t>
  </si>
  <si>
    <t>"objekt D"    0,15*0,1*(4,65+4,0+2,0+1,0)</t>
  </si>
  <si>
    <t>74</t>
  </si>
  <si>
    <t>632450133</t>
  </si>
  <si>
    <t>Potěr cementový vyrovnávací ze suchých směsí v ploše o průměrné (střední) tl. přes 30 do 40 mm</t>
  </si>
  <si>
    <t>923370745</t>
  </si>
  <si>
    <t>"parapety"    0,25*(1,6*2+4,95+2,5+0,9+0,9+1,2*6)</t>
  </si>
  <si>
    <t>75</t>
  </si>
  <si>
    <t>637211121</t>
  </si>
  <si>
    <t>Okapový chodník z dlaždic betonových se zalitím spár cementovou maltou do písku, tl. dlaždic 40 mm</t>
  </si>
  <si>
    <t>904386052</t>
  </si>
  <si>
    <t>0,5*(13,7*2+12,4+2,0+4,6+6,7+14,8+14,9+4,0+14,9+13,6+6,8+7,1+8,5+2,8+2,5)</t>
  </si>
  <si>
    <t>76</t>
  </si>
  <si>
    <t>644941112</t>
  </si>
  <si>
    <t>Montáž průvětrníků nebo mřížek odvětrávacích  velikosti přes 150 x 200 do 300 x 300 mm</t>
  </si>
  <si>
    <t>613124979</t>
  </si>
  <si>
    <t>77</t>
  </si>
  <si>
    <t>56245603</t>
  </si>
  <si>
    <t>mřížka větrací hranatá plast se síťovinou 200x200mm</t>
  </si>
  <si>
    <t>252414811</t>
  </si>
  <si>
    <t>78</t>
  </si>
  <si>
    <t>644941119.R</t>
  </si>
  <si>
    <t>Úprava fasády k zajištění možnosti hnízdění ptáků - demontáž stávajících trubek v horní části fasády, dodávka a montáž novodurové trubky s prostříhanou větrací mřížkou dn 100 mm</t>
  </si>
  <si>
    <t>ks</t>
  </si>
  <si>
    <t>-1720661133</t>
  </si>
  <si>
    <t>79</t>
  </si>
  <si>
    <t>644941120.R</t>
  </si>
  <si>
    <t>Úprava fasády  - demontáž stávajících trubek v horní části fasády, dodávka a montáž novodurové trubky s větrací mřížkou dn 100 mm</t>
  </si>
  <si>
    <t>-1924337901</t>
  </si>
  <si>
    <t>80</t>
  </si>
  <si>
    <t>644949001.R</t>
  </si>
  <si>
    <t>Dodávka montáž větrací mřížky 600/250 na SV fasádě objektu A</t>
  </si>
  <si>
    <t>2030436830</t>
  </si>
  <si>
    <t>Ostatní konstrukce a práce, bourání</t>
  </si>
  <si>
    <t>81</t>
  </si>
  <si>
    <t>90101001.R</t>
  </si>
  <si>
    <t>Demontáž venkovního svítidla, dodávka a montáž nového venkovního svídla na fasádě - viz v.č.18 (JV pohled)</t>
  </si>
  <si>
    <t>536819586</t>
  </si>
  <si>
    <t>82</t>
  </si>
  <si>
    <t>90101002.R</t>
  </si>
  <si>
    <t>Demontáž a zpětná montáž zvonkového tabla u hlavního vstupu - viz v.č. 19 (pohled SV)</t>
  </si>
  <si>
    <t>696832367</t>
  </si>
  <si>
    <t>83</t>
  </si>
  <si>
    <t>90101003.R</t>
  </si>
  <si>
    <t>Demontáž, posunutí a zpětná montáž vypínače u hlavního vstupu - viz v.č.19 (pohled SV)</t>
  </si>
  <si>
    <t>-1662959052</t>
  </si>
  <si>
    <t>84</t>
  </si>
  <si>
    <t>90101004.R</t>
  </si>
  <si>
    <t>Vybourání betonových anglických dvorků včetně zemních prací a likvidace suti - viz v.č.19 (pohled SZ)</t>
  </si>
  <si>
    <t>598495547</t>
  </si>
  <si>
    <t>85</t>
  </si>
  <si>
    <t>90101005.R</t>
  </si>
  <si>
    <t>Demontáž hromosvodu a zpět uložení pod omítku do chráničky do fasády, dodávka a montáž vrátek pro revizní svorku - viz v.č.19 (pohled JV)</t>
  </si>
  <si>
    <t>-424885909</t>
  </si>
  <si>
    <t>86</t>
  </si>
  <si>
    <t>90101006.R</t>
  </si>
  <si>
    <t>Renovace zábradlí - nátěr odstín antracit RAL 7016 - viz v.č.18(pohled SV)</t>
  </si>
  <si>
    <t>-1836974862</t>
  </si>
  <si>
    <t>87</t>
  </si>
  <si>
    <t>90101007.R</t>
  </si>
  <si>
    <t>Demontáž hromosvodu a zpět uložení pod omítku do chráničky do fasády, dodávka a montáž vrátek pro revizní svorku - viz v.č.19 (pohled SZ)</t>
  </si>
  <si>
    <t>-1855474508</t>
  </si>
  <si>
    <t>88</t>
  </si>
  <si>
    <t>90101008.R</t>
  </si>
  <si>
    <t>Renovace vrátek velkých odstín antracit RAL 7016 zapuštěno do fasády - viz v.č.19 (pohled SZ)</t>
  </si>
  <si>
    <t>956519223</t>
  </si>
  <si>
    <t>89</t>
  </si>
  <si>
    <t>90101009.R</t>
  </si>
  <si>
    <t>Renovace vrátek malých zapuštěno do fasády - viz v.č.19 (pohled SZ)</t>
  </si>
  <si>
    <t>-1523985291</t>
  </si>
  <si>
    <t>90</t>
  </si>
  <si>
    <t>90101010.R</t>
  </si>
  <si>
    <t>Demontáž basketbalového koše - viz v.č.19</t>
  </si>
  <si>
    <t>-886813968</t>
  </si>
  <si>
    <t>91</t>
  </si>
  <si>
    <t>90101011.R</t>
  </si>
  <si>
    <t>Demontáž a zpětná montáž cedule názvu školy vpravo od vstupu do budovy do m.č. 144, 145</t>
  </si>
  <si>
    <t>-2122343160</t>
  </si>
  <si>
    <t>92</t>
  </si>
  <si>
    <t>90101012.R</t>
  </si>
  <si>
    <t>Renovace vrátek velkých, odstín antracit RAL 7016, ve fasádě zřízeny dvířka - viz v.č.19 (pohled SV)</t>
  </si>
  <si>
    <t>-1317630025</t>
  </si>
  <si>
    <t>93</t>
  </si>
  <si>
    <t>90101013.R</t>
  </si>
  <si>
    <t>Renovace vrátek malých, zapuštěno do fasády, ve fasádě zřízeny dvířka - viz v.č.19 (pohled SV)</t>
  </si>
  <si>
    <t>-230066973</t>
  </si>
  <si>
    <t>94</t>
  </si>
  <si>
    <t>90101014.R</t>
  </si>
  <si>
    <t>Demontáž a zpětná montáž konzoly na vlajky včetně opravy nátěru</t>
  </si>
  <si>
    <t>282152959</t>
  </si>
  <si>
    <t>95</t>
  </si>
  <si>
    <t>90101015.R</t>
  </si>
  <si>
    <t>Demontáž a zpětná montáž dřevěných prvků přisazených k fasádě - domečky, lavičky, pergola</t>
  </si>
  <si>
    <t>soubor</t>
  </si>
  <si>
    <t>1244268241</t>
  </si>
  <si>
    <t>96</t>
  </si>
  <si>
    <t>90101016.R</t>
  </si>
  <si>
    <t>Odstranění zeleně (brečtan) z fasády a ruční dočištění fasády po zeleni</t>
  </si>
  <si>
    <t>1939909113</t>
  </si>
  <si>
    <t>97</t>
  </si>
  <si>
    <t>90101019.R</t>
  </si>
  <si>
    <t>Demontáž cedulí - viz v.č.19</t>
  </si>
  <si>
    <t>1087022164</t>
  </si>
  <si>
    <t>98</t>
  </si>
  <si>
    <t>90101020.R</t>
  </si>
  <si>
    <t>Demontáž a zpětná montáž poštovní schránky - viz.v.č.19</t>
  </si>
  <si>
    <t>1534763977</t>
  </si>
  <si>
    <t>99</t>
  </si>
  <si>
    <t>90101021.R</t>
  </si>
  <si>
    <t>Demontáž a zpětná montáž vnitřního vybavení (garnyže, ribstol) z důvodu kolize s vedením vzduchotechniky</t>
  </si>
  <si>
    <t>hod</t>
  </si>
  <si>
    <t>371592026</t>
  </si>
  <si>
    <t>100</t>
  </si>
  <si>
    <t>90101022.R</t>
  </si>
  <si>
    <t>Průzkum a návrh statického zajištění objektu (praskliny, trhliny)</t>
  </si>
  <si>
    <t>1483320675</t>
  </si>
  <si>
    <t>101</t>
  </si>
  <si>
    <t>90101023.R</t>
  </si>
  <si>
    <t>Průzkum a posudky statického zajištění ramy (praskliny, trhliny)</t>
  </si>
  <si>
    <t>-1645041095</t>
  </si>
  <si>
    <t>102</t>
  </si>
  <si>
    <t>90101024</t>
  </si>
  <si>
    <t>Doplnění atiky objektu krčku - přesné provedení po demontáži střechy</t>
  </si>
  <si>
    <t>-1301125075</t>
  </si>
  <si>
    <t>103</t>
  </si>
  <si>
    <t>919735111</t>
  </si>
  <si>
    <t>Řezání stávajícího živičného krytu nebo podkladu hloubky do 50 mm</t>
  </si>
  <si>
    <t>1510150801</t>
  </si>
  <si>
    <t>4,0+2,0+4,6+6,7+14,9+4,0+14,9</t>
  </si>
  <si>
    <t>104</t>
  </si>
  <si>
    <t>919735122</t>
  </si>
  <si>
    <t>Řezání stávajícího betonového krytu nebo podkladu hloubky přes 50 do 100 mm</t>
  </si>
  <si>
    <t>-1468689053</t>
  </si>
  <si>
    <t>105</t>
  </si>
  <si>
    <t>919735123</t>
  </si>
  <si>
    <t>Řezání stávajícího betonového krytu nebo podkladu hloubky přes 100 do 150 mm</t>
  </si>
  <si>
    <t>-881180263</t>
  </si>
  <si>
    <t>"vstup-čistící zona"   4,65</t>
  </si>
  <si>
    <t>106</t>
  </si>
  <si>
    <t>941111121</t>
  </si>
  <si>
    <t>Montáž lešení řadového trubkového lehkého pracovního s podlahami s provozním zatížením tř. 3 do 200 kg/m2 šířky tř. W09 přes 0,9 do 1,2 m, výšky do 10 m</t>
  </si>
  <si>
    <t>-2054533301</t>
  </si>
  <si>
    <t>6,8*(13,7+1,2*2)+5,2*(13,7+1,2*2)+5,4*12,4+6,5*2,5+4,9*2,0+1,6*(12,4-4,5)</t>
  </si>
  <si>
    <t>5,5*(13,6+1,2*2)+5,5*6,8+4,9*14,9+5,6*(4,0+1,2)</t>
  </si>
  <si>
    <t>8,6*14,9+8,3*(14,8+1,2*2)+8,8*6,7+4,85*10,2+4,55*9,8</t>
  </si>
  <si>
    <t>3,2*4,65+5,0*8,5+5,0*7,1</t>
  </si>
  <si>
    <t>8,1*4,75+3,2*4,8+3,2*4,75</t>
  </si>
  <si>
    <t>107</t>
  </si>
  <si>
    <t>941111221</t>
  </si>
  <si>
    <t>Montáž lešení řadového trubkového lehkého pracovního s podlahami s provozním zatížením tř. 3 do 200 kg/m2 Příplatek za první a každý další den použití lešení k ceně -1121</t>
  </si>
  <si>
    <t>-876673665</t>
  </si>
  <si>
    <t>1112,215*60 'Přepočtené koeficientem množství</t>
  </si>
  <si>
    <t>108</t>
  </si>
  <si>
    <t>941111821</t>
  </si>
  <si>
    <t>Demontáž lešení řadového trubkového lehkého pracovního s podlahami s provozním zatížením tř. 3 do 200 kg/m2 šířky tř. W09 přes 0,9 do 1,2 m, výšky do 10 m</t>
  </si>
  <si>
    <t>-923307340</t>
  </si>
  <si>
    <t>109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</si>
  <si>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</si>
  <si>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</si>
  <si>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-1639159963</t>
  </si>
  <si>
    <t>(13,7*12,4)*2+13,6*14,9+(15,0*14,8)*2+4,65*8,6+(1,4+0,25+0,37)*5,1+7,05*3,4</t>
  </si>
  <si>
    <t>110</t>
  </si>
  <si>
    <t>962032230</t>
  </si>
  <si>
    <t>Bourání zdiva nadzákladového z cihel nebo tvárnic z cihel pálených nebo vápenopískových, na maltu vápennou nebo vápenocementovou, objemu do 1 m3</t>
  </si>
  <si>
    <t>1979795341</t>
  </si>
  <si>
    <t>"objekt A-1.np"   0,35*2,4*(0,6*3)-0,2*2,4*0,15*2</t>
  </si>
  <si>
    <t>111</t>
  </si>
  <si>
    <t>962032432</t>
  </si>
  <si>
    <t>Bourání zdiva nadzákladového z cihel nebo tvárnic z dutých cihel nebo tvárnic pálených nebo nepálených, na maltu vápennou nebo vápenocementovou, objemu přes 1 m3</t>
  </si>
  <si>
    <t>1453557447</t>
  </si>
  <si>
    <t>"objekt D"   0,25*2,65*(7,05+8,42+2,8+4,8+4,73+0,25)-0,25*(2,0*0,6*4+1,15*2,2+1,2*1,8+0,9*0,9*2)</t>
  </si>
  <si>
    <t>112</t>
  </si>
  <si>
    <t>962052210</t>
  </si>
  <si>
    <t>Bourání zdiva železobetonového  nadzákladového, objemu do 1 m3</t>
  </si>
  <si>
    <t>-1809398545</t>
  </si>
  <si>
    <t>"ŽB zídky"    1,0</t>
  </si>
  <si>
    <t>113</t>
  </si>
  <si>
    <t>962086111</t>
  </si>
  <si>
    <t>Bourání zdiva příček nebo vybourání otvorů z plynosilikátu, siporexu a ostatních nepálených zdících materiálů o objemové hmotnosti do 500 kg/m3, tl. do 150 mm</t>
  </si>
  <si>
    <t>-594167631</t>
  </si>
  <si>
    <t>"objekt D"    2,65*(4,65+4,0+2,0+1,0)-1,5*2,6*2-0,8*2,0</t>
  </si>
  <si>
    <t>114</t>
  </si>
  <si>
    <t>965042231</t>
  </si>
  <si>
    <t>Bourání mazanin betonových nebo z litého asfaltu tl. přes 100 mm, plochy do 4 m2</t>
  </si>
  <si>
    <t>-1984089319</t>
  </si>
  <si>
    <t>"pod čistící zonu"   0,15*0,8*4,65</t>
  </si>
  <si>
    <t>115</t>
  </si>
  <si>
    <t>965081333</t>
  </si>
  <si>
    <t>Bourání podlah z dlaždic bez podkladního lože nebo mazaniny, s jakoukoliv výplní spár betonových, teracových nebo čedičových tl. do 30 mm, plochy přes 1 m2</t>
  </si>
  <si>
    <t>484479000</t>
  </si>
  <si>
    <t>"pod čistící zonu"   0,8*4,65</t>
  </si>
  <si>
    <t>116</t>
  </si>
  <si>
    <t>967031733</t>
  </si>
  <si>
    <t>Přisekání (špicování) plošné nebo rovných ostění zdiva z cihel pálených plošné, na maltu vápennou nebo vápenocementovou, tl. na maltu vápennou nebo vápenocementovou, tl. do 150 mm</t>
  </si>
  <si>
    <t>-950451369</t>
  </si>
  <si>
    <t>"objekt A-1.np"   2,4*(0,9+0,6*3+0,9)</t>
  </si>
  <si>
    <t>"objekt B"    0,5*2,4+0,6*2,4*3+1,1*2,4</t>
  </si>
  <si>
    <t>"objekt C-1.np"    0,8*2,4+0,6*2,4*2+0,5*2,4</t>
  </si>
  <si>
    <t>"objekt C-2.np"    0,8*2,4+0,6*2,4*2+0,6*2,4+0,6*2,4+1,2*2,4+0,9*2,4</t>
  </si>
  <si>
    <t>117</t>
  </si>
  <si>
    <t>968062244</t>
  </si>
  <si>
    <t>Vybourání dřevěných rámů oken s křídly, dveřních zárubní, vrat, stěn, ostění nebo obkladů rámů oken s křídly jednoduchých, plochy do 1 m2</t>
  </si>
  <si>
    <t>2143262233</t>
  </si>
  <si>
    <t>"1.pp"   1,2*0,55*3</t>
  </si>
  <si>
    <t>118</t>
  </si>
  <si>
    <t>968062245</t>
  </si>
  <si>
    <t>Vybourání dřevěných rámů oken s křídly, dveřních zárubní, vrat, stěn, ostění nebo obkladů rámů oken s křídly jednoduchých, plochy do 2 m2</t>
  </si>
  <si>
    <t>388273732</t>
  </si>
  <si>
    <t>"1.pp"   1,2*1,2*3</t>
  </si>
  <si>
    <t>119</t>
  </si>
  <si>
    <t>968062456</t>
  </si>
  <si>
    <t>Vybourání dřevěných rámů oken s křídly, dveřních zárubní, vrat, stěn, ostění nebo obkladů dveřních zárubní, plochy přes 2 m2</t>
  </si>
  <si>
    <t>-1095995450</t>
  </si>
  <si>
    <t>"objekt D"  1,5*2,65*2</t>
  </si>
  <si>
    <t>120</t>
  </si>
  <si>
    <t>968062559</t>
  </si>
  <si>
    <t>Vybourání dřevěných rámů oken s křídly, dveřních zárubní, vrat, stěn, ostění nebo obkladů vrat, plochy přes 5 m2</t>
  </si>
  <si>
    <t>317093903</t>
  </si>
  <si>
    <t>"objekt A-1.np"   2,4*2,7</t>
  </si>
  <si>
    <t>121</t>
  </si>
  <si>
    <t>968072455</t>
  </si>
  <si>
    <t>Vybourání kovových rámů oken s křídly, dveřních zárubní, vrat, stěn, ostění nebo obkladů dveřních zárubní, plochy do 2 m2</t>
  </si>
  <si>
    <t>1415640061</t>
  </si>
  <si>
    <t>"Objekt A-1.pp"   0,9*1,97*2</t>
  </si>
  <si>
    <t>"objekt D"   0,8*1,97</t>
  </si>
  <si>
    <t>122</t>
  </si>
  <si>
    <t>968082015</t>
  </si>
  <si>
    <t>Vybourání plastových rámů oken s křídly, dveřních zárubní, vrat rámu oken s křídly zdvojenými, plochy do 1 m2</t>
  </si>
  <si>
    <t>-1832550895</t>
  </si>
  <si>
    <t>"objekt D"   0,9*0,9*2</t>
  </si>
  <si>
    <t>123</t>
  </si>
  <si>
    <t>968082016</t>
  </si>
  <si>
    <t>Vybourání plastových rámů oken s křídly, dveřních zárubní, vrat rámu oken s křídly zdvojenými, plochy přes 1 do 2 m2</t>
  </si>
  <si>
    <t>-768431244</t>
  </si>
  <si>
    <t>"objekt D"   2,0*0,6*4</t>
  </si>
  <si>
    <t>124</t>
  </si>
  <si>
    <t>968082017</t>
  </si>
  <si>
    <t>Vybourání plastových rámů oken s křídly, dveřních zárubní, vrat rámu oken s křídly zdvojenými, plochy přes 2 do 4 m2</t>
  </si>
  <si>
    <t>469993635</t>
  </si>
  <si>
    <t>"objekt A-1.np"   1,2*2,4*2</t>
  </si>
  <si>
    <t>"objekt B"   0,9*2,4*2+1,5*2,4*2+0,9*2,4+1,2*2,4*2</t>
  </si>
  <si>
    <t>"objekt C-1.np"   1,2*2,4*2+0,9*2,4</t>
  </si>
  <si>
    <t>"objekt C-2.np"   1,2*2,4*2+1,5*2,4+1,2*2,4*2+0,9*2,4</t>
  </si>
  <si>
    <t>"objekt D"   1,2*1,8</t>
  </si>
  <si>
    <t>125</t>
  </si>
  <si>
    <t>968082018</t>
  </si>
  <si>
    <t>Vybourání plastových rámů oken s křídly, dveřních zárubní, vrat rámu oken s křídly zdvojenými, plochy přes 4 m2</t>
  </si>
  <si>
    <t>1145516817</t>
  </si>
  <si>
    <t>"objekt A-1.np"   2,4*2,4+4,8*2,4+3,6*2,4</t>
  </si>
  <si>
    <t>"objekt B"   (1,5+0,9+1,5*2)*2,4+3,0*2,4</t>
  </si>
  <si>
    <t>"objekt C-1.np"   2,4*2,4+(1,5*3+0,9)*2,4+(1,5*2+0,9)*2,4</t>
  </si>
  <si>
    <t>"objekt C-2.np"   2,4*2,4+3,0*2,4+2,4*2,4+5,4*2,4*2</t>
  </si>
  <si>
    <t>126</t>
  </si>
  <si>
    <t>968082022</t>
  </si>
  <si>
    <t>Vybourání plastových rámů oken s křídly, dveřních zárubní, vrat dveřních zárubní, plochy přes 2 do 4 m2</t>
  </si>
  <si>
    <t>362120406</t>
  </si>
  <si>
    <t>"objekt B"   1,5*2,4+0,8*1,97</t>
  </si>
  <si>
    <t>"objekt C"   1,5*2,4</t>
  </si>
  <si>
    <t>"objekt D"   1,15*2,2</t>
  </si>
  <si>
    <t>127</t>
  </si>
  <si>
    <t>971042331</t>
  </si>
  <si>
    <t>Vybourání otvorů v betonových příčkách a zdech základových nebo nadzákladových plochy do 0,09 m2, tl. do 150 mm</t>
  </si>
  <si>
    <t>-536465051</t>
  </si>
  <si>
    <t>"VZT dn225 mm"   2+1+2+1+1</t>
  </si>
  <si>
    <t>128</t>
  </si>
  <si>
    <t>971042431</t>
  </si>
  <si>
    <t>Vybourání otvorů v betonových příčkách a zdech základových nebo nadzákladových plochy do 0,25 m2, tl. do 150 mm</t>
  </si>
  <si>
    <t>1793268185</t>
  </si>
  <si>
    <t>"VZT-525x225"   1+1+1</t>
  </si>
  <si>
    <t>129</t>
  </si>
  <si>
    <t>972054241</t>
  </si>
  <si>
    <t>Vybourání otvorů ve stropech nebo klenbách železobetonových bez odstranění podlahy a násypu, plochy do 0,09 m2, tl. do 150 mm</t>
  </si>
  <si>
    <t>-1573187296</t>
  </si>
  <si>
    <t>"VZT-dn300"   2</t>
  </si>
  <si>
    <t>130</t>
  </si>
  <si>
    <t>976072228.R</t>
  </si>
  <si>
    <t>Vybourání větracích mřížek</t>
  </si>
  <si>
    <t>-915186932</t>
  </si>
  <si>
    <t>131</t>
  </si>
  <si>
    <t>976072229.R</t>
  </si>
  <si>
    <t>Vybourání větracích mřížek plochy nad 0,09 m2</t>
  </si>
  <si>
    <t>142136731</t>
  </si>
  <si>
    <t>"objekt A"  1</t>
  </si>
  <si>
    <t>132</t>
  </si>
  <si>
    <t>977151129</t>
  </si>
  <si>
    <t>Jádrové vrty diamantovými korunkami do stavebních materiálů (železobetonu, betonu, cihel, obkladů, dlažeb, kamene) průměru přes 300 do 350 mm</t>
  </si>
  <si>
    <t>-1283545945</t>
  </si>
  <si>
    <t>"VZT-strop, stěna"   2*0,3</t>
  </si>
  <si>
    <t>133</t>
  </si>
  <si>
    <t>978011161</t>
  </si>
  <si>
    <t>Otlučení vápenných nebo vápenocementových omítek vnitřních ploch stropů, v rozsahu přes 30 do 50 %</t>
  </si>
  <si>
    <t>-1000768686</t>
  </si>
  <si>
    <t>"objekt A 1.pp-104, 105, 106"   8,5+5,4+19,2</t>
  </si>
  <si>
    <t>134</t>
  </si>
  <si>
    <t>978013191</t>
  </si>
  <si>
    <t>Otlučení vápenných nebo vápenocementových omítek vnitřních ploch stěn s vyškrabáním spar, s očištěním zdiva, v rozsahu přes 50 do 100 %</t>
  </si>
  <si>
    <t>968827085</t>
  </si>
  <si>
    <t>"m.č.144-vstup"    2,7*(7,9+8,1)-0,8*1,97*5-0,7*1,97+0,2*(0,9+2,0*2)*3+0,3*(0,8+0,9*2+2,0*2*3)</t>
  </si>
  <si>
    <t>2,7*3,1-0,8*1,97+0,2*(0,9+2,0*2)+0,5*4,9*2+0,065</t>
  </si>
  <si>
    <t>135</t>
  </si>
  <si>
    <t>978036131</t>
  </si>
  <si>
    <t>Otlučení cementových omítek vnějších ploch s vyškrabáním spar zdiva a s očištěním povrchu, v rozsahu přes 10 do 20 %</t>
  </si>
  <si>
    <t>492272457</t>
  </si>
  <si>
    <t>136</t>
  </si>
  <si>
    <t>978036191</t>
  </si>
  <si>
    <t>Otlučení cementových omítek vnějších ploch s vyškrabáním spar zdiva a s očištěním povrchu, v rozsahu přes 80 do 100 %</t>
  </si>
  <si>
    <t>927976243</t>
  </si>
  <si>
    <t>"objekt A-ostění"   0,35*(0,9+2,0*2+0,9+2,45*2+1,2*3*3+13,0+2,4*2+1,2*3+0,5*2*3+3,6+2,4*2+2,4+2,7*2)</t>
  </si>
  <si>
    <t>"objekt B"   0,35*(0,9*5+2,4*6+14,2+2,4*2+0,8*2+0,9+3,2*2)</t>
  </si>
  <si>
    <t>"objekt C"   0,35*(0,9*3+2,4*4+0,95*2+14,2+2,4*2+0,8*2+2,4*3+14,2+2,4*2+0,8*2+9,3+2,4*2+0,95+2,4*2)</t>
  </si>
  <si>
    <t>137</t>
  </si>
  <si>
    <t>985121221</t>
  </si>
  <si>
    <t>Tryskání degradovaného betonu líce kleneb a podhledů vodou pod tlakem do 300 barů</t>
  </si>
  <si>
    <t>-1329970346</t>
  </si>
  <si>
    <t>"rampa"   5,0+0,2*(1,2+4,2)</t>
  </si>
  <si>
    <t>138</t>
  </si>
  <si>
    <t>985121912</t>
  </si>
  <si>
    <t>Tryskání degradovaného betonu Příplatek k cenám za plochu do 10 m2 jednotlivě</t>
  </si>
  <si>
    <t>1979667686</t>
  </si>
  <si>
    <t>139</t>
  </si>
  <si>
    <t>985131311</t>
  </si>
  <si>
    <t>Očištění ploch stěn, rubu kleneb a podlah ruční dočištění ocelovými kartáči</t>
  </si>
  <si>
    <t>927579438</t>
  </si>
  <si>
    <t>"rampa"   6,08</t>
  </si>
  <si>
    <t>140</t>
  </si>
  <si>
    <t>985311212</t>
  </si>
  <si>
    <t>Reprofilace betonu sanačními maltami na cementové bázi ručně líce kleneb a podhledů, tloušťky přes 10 do 20 mm</t>
  </si>
  <si>
    <t>281919297</t>
  </si>
  <si>
    <t>141</t>
  </si>
  <si>
    <t>985311912</t>
  </si>
  <si>
    <t>Reprofilace betonu sanačními maltami na cementové bázi ručně Příplatek k cenám za plochu do 10 m2 jednotlivě</t>
  </si>
  <si>
    <t>-294393474</t>
  </si>
  <si>
    <t>142</t>
  </si>
  <si>
    <t>985321112</t>
  </si>
  <si>
    <t>Ochranný nátěr betonářské výztuže 1 vrstva tloušťky 1 mm na cementové bázi rubu kleneb a podlah</t>
  </si>
  <si>
    <t>-988163609</t>
  </si>
  <si>
    <t>143</t>
  </si>
  <si>
    <t>985321912</t>
  </si>
  <si>
    <t>Ochranný nátěr betonářské výztuže Příplatek k cenám za plochu do 10 m2 jednotlivě</t>
  </si>
  <si>
    <t>1510195042</t>
  </si>
  <si>
    <t>144</t>
  </si>
  <si>
    <t>985323111</t>
  </si>
  <si>
    <t>Spojovací můstek reprofilovaného betonu na cementové bázi, tloušťky 1 mm</t>
  </si>
  <si>
    <t>-116111183</t>
  </si>
  <si>
    <t>145</t>
  </si>
  <si>
    <t>985323912</t>
  </si>
  <si>
    <t>Spojovací můstek reprofilovaného betonu Příplatek k cenám za plochu do 10 m2 jednotlivě</t>
  </si>
  <si>
    <t>-593273497</t>
  </si>
  <si>
    <t>146</t>
  </si>
  <si>
    <t>985324112</t>
  </si>
  <si>
    <t>Ochranný nátěr betonu na bázi silanu impregnační gelový dvojnásobný (OS-A)</t>
  </si>
  <si>
    <t>303801635</t>
  </si>
  <si>
    <t>147</t>
  </si>
  <si>
    <t>985324912</t>
  </si>
  <si>
    <t>Ochranný nátěr betonu Příplatek k cenám za plochu do 10 m2 jednotlivě</t>
  </si>
  <si>
    <t>-1906993064</t>
  </si>
  <si>
    <t>148</t>
  </si>
  <si>
    <t>985331001.R</t>
  </si>
  <si>
    <t>Dodatečné vlepování betonářské výztuže včetně vyvrtání a vyčištění otvoru chemickou maltou průměr výztuže 16 mm</t>
  </si>
  <si>
    <t>-1365291466</t>
  </si>
  <si>
    <t>149</t>
  </si>
  <si>
    <t>985421131</t>
  </si>
  <si>
    <t>Injektáž trhlin v cihelném, kamenném nebo smíšeném zdivu nízkotlaká do 0,6 MP, včetně provedení vrtů aktivovanou cementovou maltou šířka trhlin přes 5 do 10 mm tloušťka zdiva do 300 mm</t>
  </si>
  <si>
    <t>-562421622</t>
  </si>
  <si>
    <t>"SV fasáda"    15,0</t>
  </si>
  <si>
    <t>997</t>
  </si>
  <si>
    <t>Přesun sutě</t>
  </si>
  <si>
    <t>150</t>
  </si>
  <si>
    <t>997013112</t>
  </si>
  <si>
    <t>Vnitrostaveništní doprava suti a vybouraných hmot vodorovně do 50 m svisle s použitím mechanizace pro budovy a haly výšky přes 6 do 9 m</t>
  </si>
  <si>
    <t>-727683382</t>
  </si>
  <si>
    <t>151</t>
  </si>
  <si>
    <t>997013501</t>
  </si>
  <si>
    <t>Odvoz suti a vybouraných hmot na skládku nebo meziskládku se složením, na vzdálenost do 1 km</t>
  </si>
  <si>
    <t>-1877907566</t>
  </si>
  <si>
    <t>152</t>
  </si>
  <si>
    <t>997013509</t>
  </si>
  <si>
    <t>Odvoz suti a vybouraných hmot na skládku nebo meziskládku se složením, na vzdálenost Příplatek k ceně za každý další i započatý 1 km přes 1 km</t>
  </si>
  <si>
    <t>1110344724</t>
  </si>
  <si>
    <t>99,636*9 'Přepočtené koeficientem množství</t>
  </si>
  <si>
    <t>153</t>
  </si>
  <si>
    <t>997013831</t>
  </si>
  <si>
    <t>Poplatek za uložení stavebního odpadu na skládce (skládkovné) směsného</t>
  </si>
  <si>
    <t>808032604</t>
  </si>
  <si>
    <t>998</t>
  </si>
  <si>
    <t>Přesun hmot</t>
  </si>
  <si>
    <t>154</t>
  </si>
  <si>
    <t>998011002</t>
  </si>
  <si>
    <t>Přesun hmot pro budovy občanské výstavby, bydlení, výrobu a služby s nosnou svislou konstrukcí zděnou z cihel, tvárnic nebo kamene vodorovná dopravní vzdálenost do 100 m pro budovy výšky přes 6 do 12 m</t>
  </si>
  <si>
    <t>-2016257818</t>
  </si>
  <si>
    <t>PSV</t>
  </si>
  <si>
    <t>Práce a dodávky PSV</t>
  </si>
  <si>
    <t>711</t>
  </si>
  <si>
    <t>Izolace proti vodě, vlhkosti a plynům</t>
  </si>
  <si>
    <t>155</t>
  </si>
  <si>
    <t>711161212</t>
  </si>
  <si>
    <t>Izolace proti zemní vlhkosti a beztlakové vodě nopovými fóliemi na ploše svislé S vrstva ochranná, odvětrávací a drenážní výška nopku 8,0 mm, tl. fólie do 0,6 mm</t>
  </si>
  <si>
    <t>553211593</t>
  </si>
  <si>
    <t>"objekt A"   0,3*(14,0*2+(13,0+0,5*2)+2,0+1,5)</t>
  </si>
  <si>
    <t>"objekt B"   0,3*(13,6+15,2+4,0+7,04+4,73)</t>
  </si>
  <si>
    <t>"objekt C"   0,3*(15,05+15,1+6,86+4,8)</t>
  </si>
  <si>
    <t>"objekt D"   0,3*(7,05+2,8+4,65+3,1+3,0+4,75+4,8)</t>
  </si>
  <si>
    <t>156</t>
  </si>
  <si>
    <t>711161383</t>
  </si>
  <si>
    <t>Izolace proti zemní vlhkosti a beztlakové vodě nopovými fóliemi ostatní ukončení izolace lištou</t>
  </si>
  <si>
    <t>489131100</t>
  </si>
  <si>
    <t>"objekt A"   (14,0*2+(13,0+0,5*2)+2,0+1,5)</t>
  </si>
  <si>
    <t>"objekt B"   (13,6+15,2+4,0+7,04+4,73)</t>
  </si>
  <si>
    <t>"objekt C"   (15,05+15,1+6,86+4,8)</t>
  </si>
  <si>
    <t>"objekt D"   (7,05+2,8+4,65+3,1+3,0+4,75+4,8)</t>
  </si>
  <si>
    <t>157</t>
  </si>
  <si>
    <t>998711102</t>
  </si>
  <si>
    <t>Přesun hmot pro izolace proti vodě, vlhkosti a plynům stanovený z hmotnosti přesunovaného materiálu vodorovná dopravní vzdálenost do 50 m v objektech výšky přes 6 do 12 m</t>
  </si>
  <si>
    <t>1008722333</t>
  </si>
  <si>
    <t>712</t>
  </si>
  <si>
    <t>Povlakové krytiny</t>
  </si>
  <si>
    <t>158</t>
  </si>
  <si>
    <t>712300833</t>
  </si>
  <si>
    <t>Odstranění ze střech plochých do 10 st. krytiny povlakové třívrstvé</t>
  </si>
  <si>
    <t>1550886885</t>
  </si>
  <si>
    <t>13,7*12,4+13,6*14,9+15,0*14,8+4,65*8,6+(1,4+0,25+0,37)*5,1+7,05*3,4+1,218</t>
  </si>
  <si>
    <t>159</t>
  </si>
  <si>
    <t>712331111</t>
  </si>
  <si>
    <t>Provedení povlakové krytiny střech plochých do 10 st. pásy na sucho podkladní samolepící asfaltový pás</t>
  </si>
  <si>
    <t>1086968009</t>
  </si>
  <si>
    <t>0,4*2*(13,7+12,4+13,6+14,9+15,0+14,8)+0,48+670,0</t>
  </si>
  <si>
    <t>160</t>
  </si>
  <si>
    <t>62866281</t>
  </si>
  <si>
    <t>pás asfaltový samolepicí modifikovaný SBS tl 3mm s vložkou ze skleněné tkaniny se spalitelnou fólií nebo jemnozrnným minerálním posypem nebo textilií na horním povrchu</t>
  </si>
  <si>
    <t>2128592651</t>
  </si>
  <si>
    <t>738*1,15 'Přepočtené koeficientem množství</t>
  </si>
  <si>
    <t>161</t>
  </si>
  <si>
    <t>712341559</t>
  </si>
  <si>
    <t>Provedení povlakové krytiny střech plochých do 10 st. pásy přitavením NAIP v plné ploše</t>
  </si>
  <si>
    <t>1417088144</t>
  </si>
  <si>
    <t>162</t>
  </si>
  <si>
    <t>62856011</t>
  </si>
  <si>
    <t>pás asfaltový natavitelný modifikovaný SBS tl 4,0mm s vložkou z hliníkové fólie, hliníkové fólie s textilií a spalitelnou PE fólií nebo jemnozrnný minerálním posypem na horním povrchu</t>
  </si>
  <si>
    <t>-13652856</t>
  </si>
  <si>
    <t>163</t>
  </si>
  <si>
    <t>712399099.R</t>
  </si>
  <si>
    <t>Příplatek k povlakové krytině střech do 10° za izolaci prostupů</t>
  </si>
  <si>
    <t>-509823592</t>
  </si>
  <si>
    <t>164</t>
  </si>
  <si>
    <t>7129901.R</t>
  </si>
  <si>
    <t>Úprava stávajících prostupů - prodloužení a napojení na novou střešní krytinu</t>
  </si>
  <si>
    <t>430491981</t>
  </si>
  <si>
    <t>165</t>
  </si>
  <si>
    <t>7129902.R</t>
  </si>
  <si>
    <t>Sanace vpustí</t>
  </si>
  <si>
    <t>-1171578855</t>
  </si>
  <si>
    <t>166</t>
  </si>
  <si>
    <t>998712102</t>
  </si>
  <si>
    <t>Přesun hmot pro povlakové krytiny stanovený z hmotnosti přesunovaného materiálu vodorovná dopravní vzdálenost do 50 m v objektech výšky přes 6 do 12 m</t>
  </si>
  <si>
    <t>-45324478</t>
  </si>
  <si>
    <t>713</t>
  </si>
  <si>
    <t>Izolace tepelné</t>
  </si>
  <si>
    <t>167</t>
  </si>
  <si>
    <t>713111127</t>
  </si>
  <si>
    <t>Montáž tepelné izolace stropů rohožemi, pásy, dílci, deskami, bloky (izolační materiál ve specifikaci) rovných spodem lepením celoplošně</t>
  </si>
  <si>
    <t>-1361088488</t>
  </si>
  <si>
    <t>"objekt A 1.pp-104, 105, 106,112"   8,5+5,4+19,2+11,8</t>
  </si>
  <si>
    <t>168</t>
  </si>
  <si>
    <t>631403220</t>
  </si>
  <si>
    <t>deska izolační minerální kontaktních fasád kolmé vlákno λ-0.041 200x1200x80 mm</t>
  </si>
  <si>
    <t>-345815045</t>
  </si>
  <si>
    <t>44,9*1,05 'Přepočtené koeficientem množství</t>
  </si>
  <si>
    <t>169</t>
  </si>
  <si>
    <t>713119001.R</t>
  </si>
  <si>
    <t>Ztížené podmínky zateplení stropů v 1.PP - kolize stávajících rozvodů se zateplením stropu</t>
  </si>
  <si>
    <t>599378578</t>
  </si>
  <si>
    <t>170</t>
  </si>
  <si>
    <t>713130853</t>
  </si>
  <si>
    <t>Odstranění tepelné izolace běžných stavebních konstrukcí z rohoží, pásů, dílců, desek, bloků stěn a příček připevněných lepením přes 100 mm z polystyrenu, tloušťka izolace</t>
  </si>
  <si>
    <t>117687712</t>
  </si>
  <si>
    <t>"objekt D"   3,2*(7,05+8,42+2,8+4,8+4,73+0,25+4,65)-0,25*(2,0*0,6*4+1,15*2,2+1,2*1,8+0,9*0,9*2+1,5*2,6*2)</t>
  </si>
  <si>
    <t>171</t>
  </si>
  <si>
    <t>713140811</t>
  </si>
  <si>
    <t>Odstranění tepelné izolace běžných stavebních konstrukcí z rohoží, pásů, dílců, desek, bloků střech plochých nadstřešních izolací volně položených do 100 mm z vláknitých materiálů, tloušťka izolace</t>
  </si>
  <si>
    <t>-516750084</t>
  </si>
  <si>
    <t>172</t>
  </si>
  <si>
    <t>713141131</t>
  </si>
  <si>
    <t>Montáž tepelné izolace střech plochých rohožemi, pásy, deskami, dílci, bloky (izolační materiál ve specifikaci) přilepenými za studena zplna, jednovrstvá</t>
  </si>
  <si>
    <t>1194442294</t>
  </si>
  <si>
    <t>"střecha"   670*2</t>
  </si>
  <si>
    <t>"atika"  0,35*(83,5+89,0)</t>
  </si>
  <si>
    <t>173</t>
  </si>
  <si>
    <t>283759140</t>
  </si>
  <si>
    <t>deska z pěnového polystyrenu pro trvalé zatížení v tlaku (max. 3000 kg/m2) 1000 x 500 x 100 mm</t>
  </si>
  <si>
    <t>1931326643</t>
  </si>
  <si>
    <t>670*2,1 'Přepočtené koeficientem množství</t>
  </si>
  <si>
    <t>174</t>
  </si>
  <si>
    <t>283764170</t>
  </si>
  <si>
    <t>deska z polystyrénu XPS, hrana polodrážková a hladký povrch tl 50 mm</t>
  </si>
  <si>
    <t>155359659</t>
  </si>
  <si>
    <t>60,375*1,05 'Přepočtené koeficientem množství</t>
  </si>
  <si>
    <t>175</t>
  </si>
  <si>
    <t>998713102</t>
  </si>
  <si>
    <t>Přesun hmot pro izolace tepelné stanovený z hmotnosti přesunovaného materiálu vodorovná dopravní vzdálenost do 50 m v objektech výšky přes 6 m do 12 m</t>
  </si>
  <si>
    <t>-661456952</t>
  </si>
  <si>
    <t>721</t>
  </si>
  <si>
    <t>Zdravotechnika - vnitřní kanalizace</t>
  </si>
  <si>
    <t>176</t>
  </si>
  <si>
    <t>721273153</t>
  </si>
  <si>
    <t>Ventilační hlavice z polypropylenu (PP) DN 110</t>
  </si>
  <si>
    <t>61060526</t>
  </si>
  <si>
    <t>177</t>
  </si>
  <si>
    <t>998721102</t>
  </si>
  <si>
    <t>Přesun hmot pro vnitřní kanalizace stanovený z hmotnosti přesunovaného materiálu vodorovná dopravní vzdálenost do 50 m v objektech výšky přes 6 do 12 m</t>
  </si>
  <si>
    <t>1313208089</t>
  </si>
  <si>
    <t>749</t>
  </si>
  <si>
    <t>Elektromontáže - ostatní práce a konstrukce</t>
  </si>
  <si>
    <t>178</t>
  </si>
  <si>
    <t>7419901.R</t>
  </si>
  <si>
    <t>Demontáž stávajícího hromosvodu - střešní část</t>
  </si>
  <si>
    <t>1547666795</t>
  </si>
  <si>
    <t>761</t>
  </si>
  <si>
    <t>Konstrukce prosvětlovací</t>
  </si>
  <si>
    <t>179</t>
  </si>
  <si>
    <t>761661081</t>
  </si>
  <si>
    <t>Osazení sklepních světlíků (anglických dvorků) včetně osazení roštu, osazení odvodňovacího prvku a osazení pojistky (proti vloupání ) hloubky přes 1,0 m, šířky přes 1,5 m</t>
  </si>
  <si>
    <t>1608034831</t>
  </si>
  <si>
    <t>180</t>
  </si>
  <si>
    <t>562452589</t>
  </si>
  <si>
    <t>světlík sklepní 1250x1300x600 mm  včetně odvodňovacího prvku, pozinkovaná mříž</t>
  </si>
  <si>
    <t>-2014817673</t>
  </si>
  <si>
    <t>181</t>
  </si>
  <si>
    <t>998761101</t>
  </si>
  <si>
    <t>Přesun hmot pro konstrukce sklobetonové stanovený z hmotnosti přesunovaného materiálu vodorovná dopravní vzdálenost do 50 m v objektech výšky do 6 m</t>
  </si>
  <si>
    <t>109536018</t>
  </si>
  <si>
    <t>763</t>
  </si>
  <si>
    <t>Konstrukce suché výstavby</t>
  </si>
  <si>
    <t>182</t>
  </si>
  <si>
    <t>763131531</t>
  </si>
  <si>
    <t>Podhled ze sádrokartonových desek jednovrstvá zavěšená spodní konstrukce z ocelových profilů CD, UD jednoduše opláštěná deskou protipožární DF, tl. 12,5 mm, bez TI</t>
  </si>
  <si>
    <t>-1752378787</t>
  </si>
  <si>
    <t>"objekt D -144,145- protipožární"    65,0</t>
  </si>
  <si>
    <t>183</t>
  </si>
  <si>
    <t>763131714</t>
  </si>
  <si>
    <t>Podhled ze sádrokartonových desek ostatní práce a konstrukce na podhledech ze sádrokartonových desek základní penetrační nátěr</t>
  </si>
  <si>
    <t>1392254209</t>
  </si>
  <si>
    <t>184</t>
  </si>
  <si>
    <t>763131831</t>
  </si>
  <si>
    <t>Demontáž podhledu nebo samostatného požárního předělu ze sádrokartonových desek s nosnou konstrukcí jednovrstvou z ocelových profilů, opláštění jednoduché včetně stávajících svítidel v podhledu</t>
  </si>
  <si>
    <t>1318768061</t>
  </si>
  <si>
    <t>"objekt D -144,145"    53,0+10,9</t>
  </si>
  <si>
    <t>185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</si>
  <si>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</si>
  <si>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</si>
  <si>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147272669</t>
  </si>
  <si>
    <t>764</t>
  </si>
  <si>
    <t>Konstrukce klempířské</t>
  </si>
  <si>
    <t>186</t>
  </si>
  <si>
    <t>764002811</t>
  </si>
  <si>
    <t>Demontáž klempířských konstrukcí okapového plechu do suti, v krytině povlakové</t>
  </si>
  <si>
    <t>163396405</t>
  </si>
  <si>
    <t>187</t>
  </si>
  <si>
    <t>764002841</t>
  </si>
  <si>
    <t>Demontáž klempířských konstrukcí oplechování horních ploch zdí a nadezdívek do suti</t>
  </si>
  <si>
    <t>1926668601</t>
  </si>
  <si>
    <t>83,5+89</t>
  </si>
  <si>
    <t>188</t>
  </si>
  <si>
    <t>764002851</t>
  </si>
  <si>
    <t>Demontáž klempířských konstrukcí oplechování parapetů do suti</t>
  </si>
  <si>
    <t>-981572859</t>
  </si>
  <si>
    <t>"Objekt A-1.pp, 1.np"   1,2*6+1,2*2+2,4+4,8+3,6</t>
  </si>
  <si>
    <t>"objekt B"   0,9*2+1,5*2+(1,5+0,9+1,5*2)+3,0+0,9</t>
  </si>
  <si>
    <t>"objekt C-1.np"   1,2*2+0,9+2,4+(1,5*3+0,9)+(1,5*2+0,9)+1,2*2</t>
  </si>
  <si>
    <t>"objekt C-2.np"   1,2*2+1,5+1,2*2+0,9+2,4+3,0+2,4+5,4*2</t>
  </si>
  <si>
    <t>"objekt D"   2,0*4+1,2+0,9*2</t>
  </si>
  <si>
    <t>189</t>
  </si>
  <si>
    <t>764002871</t>
  </si>
  <si>
    <t>Demontáž klempířských konstrukcí lemování zdí do suti</t>
  </si>
  <si>
    <t>-677888754</t>
  </si>
  <si>
    <t>21,0</t>
  </si>
  <si>
    <t>190</t>
  </si>
  <si>
    <t>764004801</t>
  </si>
  <si>
    <t>Demontáž klempířských konstrukcí žlabu podokapního do suti</t>
  </si>
  <si>
    <t>195716602</t>
  </si>
  <si>
    <t>48+5,0+4,3</t>
  </si>
  <si>
    <t>191</t>
  </si>
  <si>
    <t>764004861</t>
  </si>
  <si>
    <t>Demontáž klempířských konstrukcí svodu do suti</t>
  </si>
  <si>
    <t>-1010325325</t>
  </si>
  <si>
    <t>3,5</t>
  </si>
  <si>
    <t>192</t>
  </si>
  <si>
    <t>764212663</t>
  </si>
  <si>
    <t>Oplechování střešních prvků z pozinkovaného plechu s povrchovou úpravou okapu okapovým plechem střechy rovné rš 250 mm</t>
  </si>
  <si>
    <t>636684520</t>
  </si>
  <si>
    <t>"KVI"   21,0</t>
  </si>
  <si>
    <t>193</t>
  </si>
  <si>
    <t>764215607</t>
  </si>
  <si>
    <t>Oplechování horních ploch zdí a nadezdívek (atik) z pozinkovaného plechu s povrchovou úpravou celoplošně lepené rš 670 mm</t>
  </si>
  <si>
    <t>-1983894853</t>
  </si>
  <si>
    <t>"Kc"   15,0</t>
  </si>
  <si>
    <t>194</t>
  </si>
  <si>
    <t>764215609</t>
  </si>
  <si>
    <t>Oplechování horních ploch zdí a nadezdívek (atik) z pozinkovaného plechu s povrchovou úpravou celoplošně lepené rš 800 mm</t>
  </si>
  <si>
    <t>-144499938</t>
  </si>
  <si>
    <t>"Ka"    83,5</t>
  </si>
  <si>
    <t>195</t>
  </si>
  <si>
    <t>764215611</t>
  </si>
  <si>
    <t>Oplechování horních ploch zdí a nadezdívek (atik) z pozinkovaného plechu s povrchovou úpravou celoplošně lepené přes rš 800 mm</t>
  </si>
  <si>
    <t>1683605995</t>
  </si>
  <si>
    <t>"Kb"   89,0</t>
  </si>
  <si>
    <t>196</t>
  </si>
  <si>
    <t>764215646</t>
  </si>
  <si>
    <t>Oplechování horních ploch zdí a nadezdívek (atik) z pozinkovaného plechu s povrchovou úpravou Příplatek k cenám za zvýšenou pracnost při provedení rohu nebo koutu přes rš 400 mm</t>
  </si>
  <si>
    <t>-2124019988</t>
  </si>
  <si>
    <t>197</t>
  </si>
  <si>
    <t>764226443</t>
  </si>
  <si>
    <t>Oplechování parapetů z hliníkového plechu rovných celoplošně lepené, bez rohů rš 250 mm</t>
  </si>
  <si>
    <t>-1848132228</t>
  </si>
  <si>
    <t>"K13-K17"   2,8+2,65+2,75+1,3+0,9+6,8+5,0+4,7</t>
  </si>
  <si>
    <t>198</t>
  </si>
  <si>
    <t>764226444</t>
  </si>
  <si>
    <t>Oplechování parapetů z hliníkového plechu rovných celoplošně lepené, bez rohů rš 330 mm</t>
  </si>
  <si>
    <t>-1190510611</t>
  </si>
  <si>
    <t>"K1-K12"   3,6+13,0+0,9*7+0,9+0,95*2+2,0+10,7+1,1+11,6+14,2+9,3+0,95*2+2,4+1,2*3+1,2*3</t>
  </si>
  <si>
    <t>199</t>
  </si>
  <si>
    <t>764311603.R</t>
  </si>
  <si>
    <t>Lemování rovných zdí střech z Pz s povrchovou úpravou do rš 250 mm</t>
  </si>
  <si>
    <t>221543621</t>
  </si>
  <si>
    <t>"KV"    21,0</t>
  </si>
  <si>
    <t>200</t>
  </si>
  <si>
    <t>764311606.R</t>
  </si>
  <si>
    <t>Lemování rovných zdí střech  z Pz s povrchovou úpravou rš 500 mm</t>
  </si>
  <si>
    <t>2058696001</t>
  </si>
  <si>
    <t>"KV"   21</t>
  </si>
  <si>
    <t>201</t>
  </si>
  <si>
    <t>764311613</t>
  </si>
  <si>
    <t>Lemování zdí z pozinkovaného plechu s povrchovou úpravou boční nebo horní rovné, střech s krytinou skládanou mimo prejzovou rš 250 mm</t>
  </si>
  <si>
    <t>1228211389</t>
  </si>
  <si>
    <t>"KVII"   2,0</t>
  </si>
  <si>
    <t>202</t>
  </si>
  <si>
    <t>764314612</t>
  </si>
  <si>
    <t>Lemování prostupů z pozinkovaného plechu s povrchovou úpravou bez lišty, střech s krytinou skládanou nebo z plechu</t>
  </si>
  <si>
    <t>-1210538023</t>
  </si>
  <si>
    <t>"KVIII"   4,0</t>
  </si>
  <si>
    <t>203</t>
  </si>
  <si>
    <t>764521413</t>
  </si>
  <si>
    <t>Žlab podokapní z hliníkového plechu včetně háků a čel hranatý rš 250 mm</t>
  </si>
  <si>
    <t>873757766</t>
  </si>
  <si>
    <t>"KI, KII, KIII"   4,8+5,0+4,3</t>
  </si>
  <si>
    <t>204</t>
  </si>
  <si>
    <t>764521464</t>
  </si>
  <si>
    <t>Žlab podokapní z hliníkového plechu včetně háků a čel kotlík hranatý, rš žlabu/průměr svodu 330/100 mm</t>
  </si>
  <si>
    <t>-354867171</t>
  </si>
  <si>
    <t>205</t>
  </si>
  <si>
    <t>764528402</t>
  </si>
  <si>
    <t>Svod z hliníkového plechu včetně objímek, kolen a odskoků hranatý, o straně 100 mm</t>
  </si>
  <si>
    <t>-1216743659</t>
  </si>
  <si>
    <t>"KIV"    3,5</t>
  </si>
  <si>
    <t>206</t>
  </si>
  <si>
    <t>998764102</t>
  </si>
  <si>
    <t>Přesun hmot pro konstrukce klempířské stanovený z hmotnosti přesunovaného materiálu vodorovná dopravní vzdálenost do 50 m v objektech výšky přes 6 do 12 m</t>
  </si>
  <si>
    <t>750632964</t>
  </si>
  <si>
    <t>766</t>
  </si>
  <si>
    <t>Konstrukce truhlářské</t>
  </si>
  <si>
    <t>207</t>
  </si>
  <si>
    <t>766414251.R</t>
  </si>
  <si>
    <t>Montáž obložení stěn - panely z  desek cementotřískových včetně spojovacího materiálu-šrouby s podložkami dle montážních předpisů dodavatele cementotřískových desek</t>
  </si>
  <si>
    <t>1256727037</t>
  </si>
  <si>
    <t>"sokl"   0,3*2*15,2</t>
  </si>
  <si>
    <t>208</t>
  </si>
  <si>
    <t>595907380</t>
  </si>
  <si>
    <t>deska cementotřísková bez povrchové úpravy 125x335 cm tl.1,4 cm</t>
  </si>
  <si>
    <t>-1854546971</t>
  </si>
  <si>
    <t>62,558*1,15 'Přepočtené koeficientem množství</t>
  </si>
  <si>
    <t>209</t>
  </si>
  <si>
    <t>766414252.R</t>
  </si>
  <si>
    <t>Montáž obložení atiky - panely z  desek cementotřískových kotvené kovovým trnem do hmoždinky</t>
  </si>
  <si>
    <t>441355364</t>
  </si>
  <si>
    <t>0,4*15,0+0,73*89,0+0,685*83,5</t>
  </si>
  <si>
    <t>210</t>
  </si>
  <si>
    <t>595907400</t>
  </si>
  <si>
    <t>deska cementotřísková 125x335 cm tl.1,8 cm - bez povrchové úpravy</t>
  </si>
  <si>
    <t>2042384665</t>
  </si>
  <si>
    <t>128,168*1,15 'Přepočtené koeficientem množství</t>
  </si>
  <si>
    <t>211</t>
  </si>
  <si>
    <t>766414253.R</t>
  </si>
  <si>
    <t>Montáž desek dřevoštěpkových lepených pod parapety</t>
  </si>
  <si>
    <t>1118003790</t>
  </si>
  <si>
    <t>"parapety"   0,2*(3,6+13,0+0,9*6+0,95*2+2,0+10,7+1,1+11,6+14,2+9,3+0,95*2+2,4+1,2*3+1,2*3)</t>
  </si>
  <si>
    <t>"objekt D"   0,15*33,06</t>
  </si>
  <si>
    <t>212</t>
  </si>
  <si>
    <t>607262420</t>
  </si>
  <si>
    <t>deska dřevoštěpková OSB ostrá hrana nebroušená 2500x1250x15 mm</t>
  </si>
  <si>
    <t>-1898231129</t>
  </si>
  <si>
    <t>21,819*1,15 'Přepočtené koeficientem množství</t>
  </si>
  <si>
    <t>213</t>
  </si>
  <si>
    <t>766416291.R</t>
  </si>
  <si>
    <t>Dodávka a montáž obložení stěn dřevěným fasádním profilem rhombus 95/19 sibiřský modřín včetně 2x olejová difúzní lazura na dřevo s barevným pigmentem</t>
  </si>
  <si>
    <t>656452457</t>
  </si>
  <si>
    <t>"objekt A - 1.pp"   0,15*(1,2*3*3+1,2*3+0,55*2*3+1,0*2+2,0*2+2,45*2)</t>
  </si>
  <si>
    <t>"1.np-ostění"   0,15*(13,0+2,4*2+3,6+2,4*2)</t>
  </si>
  <si>
    <t>"ostění"   0,15*(0,9*4+2,4*2*4+14,2+2,4*2+0,8*2+0,9+3,2*2)</t>
  </si>
  <si>
    <t>"ostění"    0,15*(14,2+2,4*2+0,8*2+14,2+2,4*2+9,3+2,4*2+0,9*2+2,4*2*2)</t>
  </si>
  <si>
    <t>325,03*0,075+0,593</t>
  </si>
  <si>
    <t>214</t>
  </si>
  <si>
    <t>766417211</t>
  </si>
  <si>
    <t>Montáž obložení stěn rošt podkladový</t>
  </si>
  <si>
    <t>1356157913</t>
  </si>
  <si>
    <t>"objekt A"   (0,15*2+0,65*2+0,3)*2+(3,6+0,3)*5+(2,9+0,3)*11+(2,8-1,2+0,3)*3</t>
  </si>
  <si>
    <t>(5,2+0,3)*22+2,7-2,4*5</t>
  </si>
  <si>
    <t>"objekt B"    5,75*10+1,1*9</t>
  </si>
  <si>
    <t>0,5*2+1,3*12+2,0*6</t>
  </si>
  <si>
    <t>"objekt C"    4,85*5+(4,85-2,4)*11+9,75*7</t>
  </si>
  <si>
    <t>1,05*3+1,35*17+1,2*22+1,21*22</t>
  </si>
  <si>
    <t>215</t>
  </si>
  <si>
    <t>605141140</t>
  </si>
  <si>
    <t>řezivo jehličnaté,střešní latě impregnované dl 4 - 5 m</t>
  </si>
  <si>
    <t>2108338408</t>
  </si>
  <si>
    <t>0,03*0,08*470,47</t>
  </si>
  <si>
    <t>1,129*1,1 'Přepočtené koeficientem množství</t>
  </si>
  <si>
    <t>216</t>
  </si>
  <si>
    <t>766417299.R</t>
  </si>
  <si>
    <t>Příplatek za zvýšení pracnosti kotvení latí pohledových vlastností</t>
  </si>
  <si>
    <t>743451397</t>
  </si>
  <si>
    <t>217</t>
  </si>
  <si>
    <t>766441811</t>
  </si>
  <si>
    <t>Demontáž parapetních desek dřevěných nebo plastových šířky do 300 mm délky do 1m</t>
  </si>
  <si>
    <t>1566872985</t>
  </si>
  <si>
    <t>"objekt B"  3</t>
  </si>
  <si>
    <t>"objekt C-1.np"   1</t>
  </si>
  <si>
    <t>"objekt C-2.np"  1</t>
  </si>
  <si>
    <t>"objekt D"   2</t>
  </si>
  <si>
    <t>218</t>
  </si>
  <si>
    <t>766441821</t>
  </si>
  <si>
    <t>Demontáž parapetních desek dřevěných nebo plastových šířky do 300 mm délky přes 1m</t>
  </si>
  <si>
    <t>-647798443</t>
  </si>
  <si>
    <t>"objekt A-1.pp,1.np"   6+5</t>
  </si>
  <si>
    <t>"objekt B"   2+4+1</t>
  </si>
  <si>
    <t>"objekt C-1.np"   2+1+4+3+2</t>
  </si>
  <si>
    <t>"objekt C-2.np"   2+1+2+1+1+1+2</t>
  </si>
  <si>
    <t>"objekt D"   5</t>
  </si>
  <si>
    <t>219</t>
  </si>
  <si>
    <t>766694111</t>
  </si>
  <si>
    <t>Montáž ostatních truhlářských konstrukcí parapetních desek dřevěných nebo plastových šířky do 300 mm, délky do 1000 mm</t>
  </si>
  <si>
    <t>126691844</t>
  </si>
  <si>
    <t>"P12, P15"   1+2</t>
  </si>
  <si>
    <t>220</t>
  </si>
  <si>
    <t>607941030</t>
  </si>
  <si>
    <t>deska parapetní dřevotřísková vnitřní 0,3 x 1 m</t>
  </si>
  <si>
    <t>438182461</t>
  </si>
  <si>
    <t>"P12, P15"   0,9+0,95*2</t>
  </si>
  <si>
    <t>221</t>
  </si>
  <si>
    <t>607941210</t>
  </si>
  <si>
    <t>koncovka PVC k parapetním dřevotřískovým deskám 600 mm</t>
  </si>
  <si>
    <t>-2020419495</t>
  </si>
  <si>
    <t>222</t>
  </si>
  <si>
    <t>766694113</t>
  </si>
  <si>
    <t>Montáž ostatních truhlářských konstrukcí parapetních desek dřevěných nebo plastových šířky do 300 mm, délky přes 1600 do 2600 mm</t>
  </si>
  <si>
    <t>-535234529</t>
  </si>
  <si>
    <t>"P16"   1</t>
  </si>
  <si>
    <t>223</t>
  </si>
  <si>
    <t>1575952648</t>
  </si>
  <si>
    <t>"P16"   1*2,4</t>
  </si>
  <si>
    <t>224</t>
  </si>
  <si>
    <t>-41376876</t>
  </si>
  <si>
    <t>225</t>
  </si>
  <si>
    <t>766694121</t>
  </si>
  <si>
    <t>Montáž ostatních truhlářských konstrukcí parapetních desek dřevěných nebo plastových šířky přes 300 mm, délky do 1000 mm</t>
  </si>
  <si>
    <t>112103099</t>
  </si>
  <si>
    <t>"P3, P11"   1+2</t>
  </si>
  <si>
    <t>226</t>
  </si>
  <si>
    <t>607941090</t>
  </si>
  <si>
    <t>deska parapetní dřevotřísková vnitřní 0,6 x 1 m</t>
  </si>
  <si>
    <t>-1319999059</t>
  </si>
  <si>
    <t>"P3, P11"   1*0,9+2*0,95</t>
  </si>
  <si>
    <t>227</t>
  </si>
  <si>
    <t>473168984</t>
  </si>
  <si>
    <t>228</t>
  </si>
  <si>
    <t>766694122</t>
  </si>
  <si>
    <t>Montáž ostatních truhlářských konstrukcí parapetních desek dřevěných nebo plastových šířky přes 300 mm, délky přes 1000 do 1600 mm</t>
  </si>
  <si>
    <t>1135063445</t>
  </si>
  <si>
    <t>"P5, P6, P7, P9, P14, P17"    1+1+1+1+1+1</t>
  </si>
  <si>
    <t>229</t>
  </si>
  <si>
    <t>261565279</t>
  </si>
  <si>
    <t>"P5, P9, P14, P17"    1*1,5+1*1,5+1*1,5+1*1,5</t>
  </si>
  <si>
    <t>230</t>
  </si>
  <si>
    <t>607941080</t>
  </si>
  <si>
    <t>deska parapetní dřevotřísková vnitřní 0,55 x 1 m</t>
  </si>
  <si>
    <t>-1167480889</t>
  </si>
  <si>
    <t>"P6, P7"    1*1,5+1*1,5</t>
  </si>
  <si>
    <t>231</t>
  </si>
  <si>
    <t>23110211</t>
  </si>
  <si>
    <t>232</t>
  </si>
  <si>
    <t>766694123</t>
  </si>
  <si>
    <t>Montáž ostatních truhlářských konstrukcí parapetních desek dřevěných nebo plastových šířky přes 300 mm, délky přes 1600 do 2600 mm</t>
  </si>
  <si>
    <t>812828808</t>
  </si>
  <si>
    <t>"P4, P10, P14"   1+1+1</t>
  </si>
  <si>
    <t>233</t>
  </si>
  <si>
    <t>840477213</t>
  </si>
  <si>
    <t>"P4, P10, P14"   1*2,0+1*2,3+1*2,3</t>
  </si>
  <si>
    <t>234</t>
  </si>
  <si>
    <t>-835694855</t>
  </si>
  <si>
    <t>235</t>
  </si>
  <si>
    <t>766694124</t>
  </si>
  <si>
    <t>Montáž ostatních truhlářských konstrukcí parapetních desek dřevěných nebo plastových šířky přes 300 mm, délky přes 2600 mm</t>
  </si>
  <si>
    <t>1876163646</t>
  </si>
  <si>
    <t>"P1, P6, P7, P14, P17"   1+2+2+1+1</t>
  </si>
  <si>
    <t>236</t>
  </si>
  <si>
    <t>-991604685</t>
  </si>
  <si>
    <t>"P6, P7, P14, P17"   5,6+3,1+5,6+4,05</t>
  </si>
  <si>
    <t>237</t>
  </si>
  <si>
    <t>550170786</t>
  </si>
  <si>
    <t>"P1, P14, P17"   4,4+5,6+5,6</t>
  </si>
  <si>
    <t>238</t>
  </si>
  <si>
    <t>1840062508</t>
  </si>
  <si>
    <t>239</t>
  </si>
  <si>
    <t>766694901.R</t>
  </si>
  <si>
    <t>Dodávka a montáž plastové bílé větrací mřížky do parapetů včetně vyřezání otvoru pro mřížku</t>
  </si>
  <si>
    <t>-797252217</t>
  </si>
  <si>
    <t>"parapety- viz výpis parapetů"   3+1+1+1+9+10+1+1+1+6+9+2*3</t>
  </si>
  <si>
    <t>240</t>
  </si>
  <si>
    <t>998766102</t>
  </si>
  <si>
    <t>Přesun hmot pro konstrukce truhlářské stanovený z hmotnosti přesunovaného materiálu vodorovná dopravní vzdálenost do 50 m v objektech výšky přes 6 do 12 m</t>
  </si>
  <si>
    <t>-788140310</t>
  </si>
  <si>
    <t>767</t>
  </si>
  <si>
    <t>Konstrukce zámečnické</t>
  </si>
  <si>
    <t>241</t>
  </si>
  <si>
    <t>767010001.R</t>
  </si>
  <si>
    <t>Z/1 Žebřík na střechu - kovová konstrukce, žárový pozink, konstrukční provedení viz stávající, doplněný o ochranný koš  - viz výpis zámečnických prvků</t>
  </si>
  <si>
    <t>-1506853889</t>
  </si>
  <si>
    <t>242</t>
  </si>
  <si>
    <t>767010002.R</t>
  </si>
  <si>
    <t>Z/2 Žebřík na střechu - kovová konstrukce, žárový pozink, konstrukční provedení viz stávající, doplněný o ochranný koš  - viz výpis zámečnických prvků</t>
  </si>
  <si>
    <t>-170105334</t>
  </si>
  <si>
    <t>243</t>
  </si>
  <si>
    <t>767010003.R</t>
  </si>
  <si>
    <t>Z/3 Renovace zábradlí - viz výpis zámečnických prvků_x000D_
Stávající nátěr bude chemicky odstraněn až na surový kov, rez bude odstraněna mechanicky, bude odstraněn prach a provedeno odmaštění. Bude nanesena základní antikorozní barva a dvě vrstvy dvousložkové vrchní barvy.</t>
  </si>
  <si>
    <t>-1941779411</t>
  </si>
  <si>
    <t>244</t>
  </si>
  <si>
    <t>767010004.R</t>
  </si>
  <si>
    <t>Z/4 Zkrácení stávajícího drátěného oplocení - zkrácení pletiva,posunutí sloupku a vzpěry oplocení kotveného do zídky včetně provedení nátěru v místě zkrácení - viz výpis zámečnických prvků</t>
  </si>
  <si>
    <t>-2089462781</t>
  </si>
  <si>
    <t>245</t>
  </si>
  <si>
    <t>767010005.R</t>
  </si>
  <si>
    <t>Z/5 Zkrácení stávajícího kovového zábradlí  - posunutí sloupku zábradlí kotveného do zídky včetně provedení nátěru v místě zkrácení zábradlí - viz výpis zámečnických prvků</t>
  </si>
  <si>
    <t>-34848821</t>
  </si>
  <si>
    <t>246</t>
  </si>
  <si>
    <t>767010006.R</t>
  </si>
  <si>
    <t>Z/6  Renovace zábradlí, překotvení zábradlí do boku schodiště - viz výpis zámečnických prvků_x000D_
Stávající nátěr bude chemicky odstraněn až na surový kov, rez bude odstraněna mechanicky, bude odstraněn prach a provedeno odmaštění. Bude nanesena základní antikorozní barva a dvě vrstvy dvousložkové vrchní barvy. Bude provedeno nadvaření sloupků a překotvení z boční strany schodiště na chemickou kotvu.</t>
  </si>
  <si>
    <t>1395350047</t>
  </si>
  <si>
    <t>247</t>
  </si>
  <si>
    <t>767010007.R</t>
  </si>
  <si>
    <t>Z/7  Renovace zábradlí, překotvení zábradlí do boku schodiště - viz výpis zámečnických prvků_x000D_
Stávající nátěr bude chemicky odstraněn až na surový kov, rez bude odstraněna mechanicky, bude odstraněn prach a provedeno odmaštění. Bude nanesena základní antikorozní barva a dvě vrstvy dvousložkové vrchní barvy. Bude provedeno nadvaření sloupků a překotvení z boční strany schodiště na chemickou kotvu.</t>
  </si>
  <si>
    <t>382629093</t>
  </si>
  <si>
    <t>248</t>
  </si>
  <si>
    <t>767010008.R</t>
  </si>
  <si>
    <t>Z/8 Zkrácení stávajícího plotu a posun sloupku včetně provedení nátěru v místě zkrácení - viz výpis zámečnických prvků</t>
  </si>
  <si>
    <t>1524719615</t>
  </si>
  <si>
    <t>249</t>
  </si>
  <si>
    <t>767010009.R</t>
  </si>
  <si>
    <t>Z/9 Posun brány a zkrácení plotu,nátěr,posun schodiště,upevnění na chem.kotvu,výměna 7 ks dřev.stupňů za pozink.pororošt 30/3-34/8 protiskluz, úprava zábradlí schodiště-nátěr zábradlí a konstrukce schodiště odstín antracit-viz výpis zámečnických prvků</t>
  </si>
  <si>
    <t>-929993960</t>
  </si>
  <si>
    <t>250</t>
  </si>
  <si>
    <t>767010010.R</t>
  </si>
  <si>
    <t>Z/10 Nový přístřešek - viz samostatný výkres včetně zábradlí - viz výpis zámečnických výrobků a výkres detailů</t>
  </si>
  <si>
    <t>109465381</t>
  </si>
  <si>
    <t>251</t>
  </si>
  <si>
    <t>767010011.R</t>
  </si>
  <si>
    <t>Z/11 Fasádní držák vlajky, jednoramenný, povrchová úprava komaxit - viz výpis zámečnických výrobků</t>
  </si>
  <si>
    <t>1437201366</t>
  </si>
  <si>
    <t>252</t>
  </si>
  <si>
    <t>767531008.R</t>
  </si>
  <si>
    <t>Montáž a dodávka vnější  čistící zóny - venkovní rohož  pro velmi frekventované a zatěžované vstupy- Al profily šířky 27 mm, které se střídají buď s hliníkovými profily ve tvaru Y nebo kartáčovými profily. Vše je spojeno nerezovým  lankem a odděleny pryžovými mezikroužky, tím je umožněno stáčení rohože pro lepší manipulaci při úklidu. Do Al profilů se fixují gumové nebo textilní pásky. Jednotlivé výplně lze libovolně kombinovat a po opotřebení vyměnit.Uložení rohože: v úrovni podlahy do připravených otvorů osazených hliníkovým rámem 30x30x3 mm.Odvod vody do podloží._x000D_
Odolnost: zatížení do 8,5t /100cm²</t>
  </si>
  <si>
    <t>-1169577679</t>
  </si>
  <si>
    <t>0,8*1,9</t>
  </si>
  <si>
    <t>253</t>
  </si>
  <si>
    <t>767531009.R</t>
  </si>
  <si>
    <t>Montáž a dodávka čistící zóny z textilní rohože, která je vyrobena ze 100% polypropylenu zataveného do PVC podkladu, který nepropouští prach ani vodu. Je vysoce odolná proti otěru a má velkou sací schopnost. V úrovni podlahy volně položená na zem s gumovou lištou široukou 2 cm.</t>
  </si>
  <si>
    <t>-652487258</t>
  </si>
  <si>
    <t>4,65*4,0</t>
  </si>
  <si>
    <t>254</t>
  </si>
  <si>
    <t>76762001.R</t>
  </si>
  <si>
    <t>Dodávka a montáž okna O1 3600/2400 mm- hliníkový rám s přerušeným tep.mostem, zasklení izolač.trojsklem, fix2650/2400, OS950/2400,celoobvod.kování,vnitřní parotěsná páska,vnější difůzní páska, APU lišty,vnitřní horizontální žaluzie, výrobní dokumentace oken, zkoušky únosnosti - viz výpis oken a dveří, výkres detailu osazení oken a dveří</t>
  </si>
  <si>
    <t>1130208313</t>
  </si>
  <si>
    <t>255</t>
  </si>
  <si>
    <t>76762002.R</t>
  </si>
  <si>
    <t>Dodávka a montáž okenní sestavy O2 13000/2400 mm - hliník.rám s přeruš.tep.mostem,zasklení izol.trojsklem,celoobvod.kování s mikroventilací,vnitřní parotěsná páska,vnější difůzní páska,okenní připojovací lišta, APU lišty,vnitřní horiz.žaluzie, meziokenní neprůhledná výplň smaltované sklo, sítě proti hmyzu, výrobní dokumentace oken, zkoušky únosnosti - viz výpis oken a dveří, výkres detailu osazení oken a dveří</t>
  </si>
  <si>
    <t>286009725</t>
  </si>
  <si>
    <t>256</t>
  </si>
  <si>
    <t>76762003.R1</t>
  </si>
  <si>
    <t>Dodávka a montáž okna O3 900/2400 mm - hliníkový rám s přeruš.tep.mostem, zasklení izolačním trojsklem, celoobvodové kování, vnitřní parotěsná páska, vnější difůzní páska, okenní připojovací lišta, vnitřní horizontální žaluzie,APU lišty, výrobní dokumentace oken, zkoušky únosnosti - viz výpis oken a dveří, výkres detailu osazení oken a dveří</t>
  </si>
  <si>
    <t>-1992663420</t>
  </si>
  <si>
    <t>257</t>
  </si>
  <si>
    <t>76762003.R2</t>
  </si>
  <si>
    <t>Dodávka a montáž okna O3 900/2400 mm s nadsvětlíkem - hliník.rám s přeruš.tep.mostem,zasklení izolač.trojsklem,celoobv.kování,vnitřní parotěs.páska,vnější difůz.páska,okenní připoj.lišta,vývod VZT-žaluzie,vnitřní horizont.žaluzie,APU lišty, výrobní dokumentace oken, zkoušky únosnosti - viz výpis oken a dveří, výkres detailu osazení oken a dveří</t>
  </si>
  <si>
    <t>-1499023071</t>
  </si>
  <si>
    <t>258</t>
  </si>
  <si>
    <t>76762004.R</t>
  </si>
  <si>
    <t>Dodávka a montáž okna O4 950/2400 mm - hliník.rám s přerušeným tep.mostem,zasklení izolač.trojsklem celoobvod.kování s mikroventilací,vnitřní parotěsná páska,vnější difůzní páska, okenní připojovací lišta, vnitřní horizont.žaluzie,APU lišty, výrobní dokumentace oken, zkoušky únosnosti - viz výpis oken a dveří, výkres detailu osazení oken a dveří</t>
  </si>
  <si>
    <t>-159190764</t>
  </si>
  <si>
    <t>259</t>
  </si>
  <si>
    <t>76762005.R</t>
  </si>
  <si>
    <t>Dodávka a montáž okenní sestavy s dveřmi O5 14200/2400 mm- hliník.rám s přeruš.tep.mostem,zasklení izol.trojsklem,celoobvod.kování s mikroventilací, vnitřní parotěsná páska, vnější difůzní páska, okenní připojovací lišta,APU lišty,vnitřní horizontální žaluzie, meziokenní neprůhledná výplň smaltované sklo, dveře sklo Connex a bezpečnostní zámek, výrobní dokumentace oken, zkoušky únosnosti - viz výpis oken a dveří, výkres detailu osazení oken a dveří</t>
  </si>
  <si>
    <t>-834238000</t>
  </si>
  <si>
    <t>260</t>
  </si>
  <si>
    <t>76762006.R</t>
  </si>
  <si>
    <t>Dodávka a montáž okenní sestavy s dveřmi O6 14200/2400 mm- hliník.rám s přeruš.tep.mostem,zasklení izol.trojsklem,celoobvod.kování s mikroventilací, vnitřní parotěsná páska, vnější difůzní páska, okenní připojovací lišta,APU lišty,vnitřní horizontální žaluzie, meziokenní neprůhledná výplň smaltované sklo, dveře sklo Connex a bezpečnostní zámek, výrobní dokumentace oken, zkoušky únosnosti - viz výpis oken a dveří, výkres detailu osazení oken a dveří</t>
  </si>
  <si>
    <t>794633553</t>
  </si>
  <si>
    <t>261</t>
  </si>
  <si>
    <t>76762007.R</t>
  </si>
  <si>
    <t>Dodávka a montáž okenní sestavy O7 14200/2400 mm - hliník.rám s přeruš.tep.mostem, zasklení izolačním trojsklem,celoobvodové kování s mikroventilací, vnitřní parotěsná páska, vnější difůzní páska, okenní připojovací lišta,APU lišty, vnitřní horizontální žaluzie, meziokenní neprůhledná výplň smaltované sklo, výrobní dokumentace oken, zkoušky únosnosti - viz výpis oken a dveří, výkres detailu osazení oken a dveří</t>
  </si>
  <si>
    <t>-450816808</t>
  </si>
  <si>
    <t>262</t>
  </si>
  <si>
    <t>76762008.R</t>
  </si>
  <si>
    <t>Dodávka a montáž okenní sestavy O8 9300/2400mm - hliník.rám s přeruš.tep.mostem,zasklení izol.trojsklem,celoobvod.kování s mikroventilací,vnitřní parotěsná páska,vnější difůzní páska,okenní připojovací lišta, APU lišty,vnitřní horizont.žaluzie, prostup pro VZT-žaluzie, meziokenní neprůhledná výplň smaltované sklo, výrobní dokumentace oken, zkoušky únosnosti-viz výpis oken a dveří, výkres detailu osazení oken a dveří</t>
  </si>
  <si>
    <t>2060462548</t>
  </si>
  <si>
    <t>263</t>
  </si>
  <si>
    <t>76762009.R</t>
  </si>
  <si>
    <t>Dodávka a montáž okna O9 950/2400 mm - hliník.rám s přerušeným tep.mostem,zasklení izolač. trojsklem,celoobvod.kování s mikroventilací,vnitřní parotěsná páska,vnější difůzní páska,okenní připojovací lišta,APU lišty, vnitřní horizont.žaluzie, výrobní dokumentace oken, zkoušky únosnosti - viz výpis oken a dveří, výkres detailu osazení oken a dveří</t>
  </si>
  <si>
    <t>2055478536</t>
  </si>
  <si>
    <t>264</t>
  </si>
  <si>
    <t>76762010.R</t>
  </si>
  <si>
    <t>Dodávka a montáž okna O10 2400/2400 mm - hliník.rám s přeruš.tep.mostem,zasklení izolač. trojsklem,celoobvod.kování s mikroventilací,vnitřní parotěsná páska,vnější difůzní páska,okenní připojovací lišta,APU lišty, vnitřní horizont.žaluzie, výrobní dokumentace oken, zkoušky únosnosti - viz výpis oken a dveří, výkres detailu osazení oken a dveří</t>
  </si>
  <si>
    <t>1303852688</t>
  </si>
  <si>
    <t>265</t>
  </si>
  <si>
    <t>76762011.R</t>
  </si>
  <si>
    <t>Dodávka a montáž okna O11 1200/550 mm - hliník.rám s přeruš.tep.mostem,zasklení izolačním trojsklem,celoobvod.kování s mikroventilací,vnitřní parotěsná páska,vnější difůzní páska,okenní připojovací lišta,APU lišty, vnitřní horizont.žaluzie, výrobní dokumentace oken, zkoušky únosnosti - viz výpis oken a dveří, výkres detailu osazení oken a dveří</t>
  </si>
  <si>
    <t>-2032327147</t>
  </si>
  <si>
    <t>266</t>
  </si>
  <si>
    <t>76762012.R</t>
  </si>
  <si>
    <t>Dodávka a montáž okna O12 1200/1200 mm - hliník.rám s přeruš.tep.mostem,zasklení izolačním trojsklem,celoobvod.kování s mikroventilací,vnitřní parotěsná páska,vnější difůzní páska, okenní připojovací lišta, APU lišty,vnitřní horizont.žaluzie, výrobní dokumentace oken, zkoušky únosnosti - viz výpis oken a dveří, výkres detailu osazení oken a dveří</t>
  </si>
  <si>
    <t>-997015177</t>
  </si>
  <si>
    <t>267</t>
  </si>
  <si>
    <t>76762101.R1</t>
  </si>
  <si>
    <t>Dodávka a montáž sestavy s dveřmi a fix PS1 4650/2650 mm - hliník.rám s přeruš.tep.mostem,zasklení izol.trojsklem Connex, kování klika-madlo,bezp.zámek,samozavírač,celoobv.kování s mikroventilací, panikové kování, rozšiřovací profily,vnitřní parotěsná páska, vnější difůzní páska, připojovací lišta,APU lišty, výrobní dokumentace oken, zkoušky únosnosti - viz výpis oken a dveří, výkres detailu osazení oken a dveří</t>
  </si>
  <si>
    <t>1552732003</t>
  </si>
  <si>
    <t>268</t>
  </si>
  <si>
    <t>76762101.R2</t>
  </si>
  <si>
    <t>Informační polep na sklo sestavy PS1</t>
  </si>
  <si>
    <t>-2119835246</t>
  </si>
  <si>
    <t>269</t>
  </si>
  <si>
    <t>76762102.R</t>
  </si>
  <si>
    <t>Dodávka a  předsazená montáž oken fix PS2 3000/2770 mm-hliník.rám s přeruš.tep.mostem,zasklení izol.trojsklem Connex,rozšiřovací profil pohledový,vnitřní parotěsná páska,vnější difůzní páska,připojovací lišta,APU lišty, výrobní dokumentace oken včetně kotvení předsazených oken, zkoušky únosnosti-viz výpis oken a dveří, výkres detailu osazení oken a dveří</t>
  </si>
  <si>
    <t>-1544077357</t>
  </si>
  <si>
    <t>270</t>
  </si>
  <si>
    <t>76762103.R</t>
  </si>
  <si>
    <t>Dodávka a  předsazená montáž oken s dveřmi a fix PS3 8470/2770 mm - hliník.rám s přeruš.tep.mostem,zasklení izol.trojsklem Connex, kování klika-klika,bezp.zámek,samozavírač,celoobv.kování s mikroventilací, panikové kování, rozšiřovací profily,vnitřní parotěsná páska, vnější difůzní páska, připojovací lišta,Apu lišty,výrobní dokumentace oken včetně kotvení předsazených oken, zkoušky únosnosti - viz výpis oken a dveří, výkres detailu osazení oken a dveří</t>
  </si>
  <si>
    <t>1339127413</t>
  </si>
  <si>
    <t>271</t>
  </si>
  <si>
    <t>76762104.R</t>
  </si>
  <si>
    <t>Dodávka a  předsazená montáž oken fix PS4 7000/2770 mm-hliník.rám s přeruš.tep.mostem,zasklení izol.trojsklem Connex,rozšiřovací profily,vnitřní parotěsná páska,vnější difůzní páska,připojovací lišta,APU lišty,výrobní dokumentace oken včetně kotvení předsazených oken, zkoušky únosnosti-viz výpis oken a dveří, výkres detailu osazení oken a dveří</t>
  </si>
  <si>
    <t>1419676926</t>
  </si>
  <si>
    <t>272</t>
  </si>
  <si>
    <t>76762105.R</t>
  </si>
  <si>
    <t>Dodávka a  předsazená montáž oken s dveřmi a fix PS5 5240/2770 mm-hliník.rám s přeruš.tep.mostem,zasklení izol.trojsklem Connex,celoobv.kování s mikroventilací, rozšiřovací profilyvnitřní parotěsná páska, vnější difůzní páska, připojovací lišta,APU lišty,výrobní dokumentace oken včetně kotvení předsazených oken, zkoušky únosnosti -viz výpis oken a dveří, výkres detailu osazení oken a dveří</t>
  </si>
  <si>
    <t>-1267147809</t>
  </si>
  <si>
    <t>273</t>
  </si>
  <si>
    <t>76762106.R</t>
  </si>
  <si>
    <t>Dodávka a předsazená montáž oken fix PS6 4910/2720 - hliník.rám s přeruš.tep.mostem,zasklení izol.trojsklem Connex,rozšiřovací profily,vnitřní parotěsná páska,vnější difůzní páska,připojovací lišta,APU lišty,výrobní dokumentace oken včetně kotvení předsazených oken, zkoušky únosnost-viz výpis oken a dveří, výkres detailu osazení oken a dveří</t>
  </si>
  <si>
    <t>863521254</t>
  </si>
  <si>
    <t>274</t>
  </si>
  <si>
    <t>76762901.R</t>
  </si>
  <si>
    <t>Příplatek za ztížené podmínky montáže oken PS2-PS6</t>
  </si>
  <si>
    <t>791214435</t>
  </si>
  <si>
    <t>275</t>
  </si>
  <si>
    <t>76764002.R</t>
  </si>
  <si>
    <t>Dod. a montáž dveřní sestavy D1, D2 2400/2100+600 - hliník.zárubeň, zasklení izolač.trojsklem, hliník.rám s přerušeným tep.mostem,fix.nadsvětlík,kování klika koule, bezpeč.zámek,samozavírač,vnitřní parotěs.páska,vnější difůz.páska,APU lišty, dveře D2 s paníkovým kováním-viz výpis oken a dveří, výkres detailu osazení oken a dveří</t>
  </si>
  <si>
    <t>-1427869902</t>
  </si>
  <si>
    <t>276</t>
  </si>
  <si>
    <t>76764003.R</t>
  </si>
  <si>
    <t>Dodávka a montáž balkon.dveří D3 900/3200 - hliník.rám s přeruš.tep.mostem, zasklení izolač.trojsklem, fix.nadsvětlík,kování klika klika,bezpeč.zámek,vnitřní parotěs.páska,vnější difůz.páska,APU lišty, vývod VZT-žaluzie, vnitřní horiz.žaluzie-viz výpis oken a dveří, výkres detailu osazení oken a dveří</t>
  </si>
  <si>
    <t>1167254118</t>
  </si>
  <si>
    <t>277</t>
  </si>
  <si>
    <t>76764004.R</t>
  </si>
  <si>
    <t>Dodávka a montáž hliník.dveří D4 800/2000 mm- hliník.rám s přeruš.tep.mostem, hliník.zárubeň, plné křídlo,kování klika koule,bezpeč.zámek,vnitřní parotěsná páska,vnější difůzní páska,APU lišty - viz výpis oken a dveří, výkres detailu osazení oken a dveří</t>
  </si>
  <si>
    <t>138919471</t>
  </si>
  <si>
    <t>278</t>
  </si>
  <si>
    <t>76764005.R</t>
  </si>
  <si>
    <t>Dodávka a montáž hliník.dveří D5 900/1970+530 - hliník.zárubeň, hliník.rám s přeruš.tep.mostem,zasklení izolač.trojsklem, fix.nadsvětlík,kování klika klika, bezpeč.zámek,vnitřní parotěsná páska,vnější ifůzní páska,APU lišty - viz výpis oken a dveří, výkres detailu osazení oken a dveří</t>
  </si>
  <si>
    <t>656184482</t>
  </si>
  <si>
    <t>279</t>
  </si>
  <si>
    <t>76764091.R</t>
  </si>
  <si>
    <t>Elektronické zabezpečení dveří - koordinace s dodavatelskou firmou elektro</t>
  </si>
  <si>
    <t>750181828</t>
  </si>
  <si>
    <t>280</t>
  </si>
  <si>
    <t>767999001.R</t>
  </si>
  <si>
    <t>Demontáž stávajícího dřevěného přístřešku a kovového zábradlí schodiště vstupu do m.č.135 a 136 včetně likvidace suti (objekt A) - viz výkresy č.02, 04, 05, 06, 12, 13</t>
  </si>
  <si>
    <t>-2127511574</t>
  </si>
  <si>
    <t>776</t>
  </si>
  <si>
    <t>Podlahy povlakové</t>
  </si>
  <si>
    <t>281</t>
  </si>
  <si>
    <t>776111115</t>
  </si>
  <si>
    <t>Příprava podkladu broušení podlah stávajícího podkladu před litím stěrky</t>
  </si>
  <si>
    <t>-235027115</t>
  </si>
  <si>
    <t>282</t>
  </si>
  <si>
    <t>776111116</t>
  </si>
  <si>
    <t>Příprava podkladu broušení podlah stávajícího podkladu pro odstranění lepidla (po starých krytinách)</t>
  </si>
  <si>
    <t>-1225753593</t>
  </si>
  <si>
    <t>283</t>
  </si>
  <si>
    <t>776121311</t>
  </si>
  <si>
    <t>Příprava podkladu penetrace vodou ředitelná na savý podklad (válečkováním) ředěná v poměru 1:1 podlah</t>
  </si>
  <si>
    <t>-227620063</t>
  </si>
  <si>
    <t>284</t>
  </si>
  <si>
    <t>776141122</t>
  </si>
  <si>
    <t>Příprava podkladu vyrovnání samonivelační stěrkou podlah min.pevnosti 30 MPa, tloušťky přes 3 do 5 mm</t>
  </si>
  <si>
    <t>2093271426</t>
  </si>
  <si>
    <t>285</t>
  </si>
  <si>
    <t>776201811</t>
  </si>
  <si>
    <t>Demontáž povlakových podlahovin lepených ručně bez podložky</t>
  </si>
  <si>
    <t>1088059202</t>
  </si>
  <si>
    <t>286</t>
  </si>
  <si>
    <t>776211111</t>
  </si>
  <si>
    <t>Montáž textilních podlahovin lepením pásů standardních</t>
  </si>
  <si>
    <t>-1755127367</t>
  </si>
  <si>
    <t>65,0</t>
  </si>
  <si>
    <t>287</t>
  </si>
  <si>
    <t>697510691</t>
  </si>
  <si>
    <t>koberec atestovaný do mateřských škol, index šíření plamene menší než 100 mm/min</t>
  </si>
  <si>
    <t>-1449562201</t>
  </si>
  <si>
    <t>65*1,1 'Přepočtené koeficientem množství</t>
  </si>
  <si>
    <t>288</t>
  </si>
  <si>
    <t>776421111</t>
  </si>
  <si>
    <t>Montáž lišt obvodových lepených</t>
  </si>
  <si>
    <t>-1769581516</t>
  </si>
  <si>
    <t>289</t>
  </si>
  <si>
    <t>28411010</t>
  </si>
  <si>
    <t>lišta soklová PVC pro vložení koberce</t>
  </si>
  <si>
    <t>1710375186</t>
  </si>
  <si>
    <t>65*1,02 'Přepočtené koeficientem množství</t>
  </si>
  <si>
    <t>290</t>
  </si>
  <si>
    <t>776421711</t>
  </si>
  <si>
    <t>Montáž lišt vložení pásků z podlahoviny do lišt včetně nařezání</t>
  </si>
  <si>
    <t>777438846</t>
  </si>
  <si>
    <t>291</t>
  </si>
  <si>
    <t>697510692</t>
  </si>
  <si>
    <t>206494219</t>
  </si>
  <si>
    <t>65,0*0,05</t>
  </si>
  <si>
    <t>3,25*1,1 'Přepočtené koeficientem množství</t>
  </si>
  <si>
    <t>292</t>
  </si>
  <si>
    <t>776501811</t>
  </si>
  <si>
    <t>Demontáž povlakových podlahovin ze stěn výšky do 2 m</t>
  </si>
  <si>
    <t>-1254281019</t>
  </si>
  <si>
    <t>293</t>
  </si>
  <si>
    <t>998776101</t>
  </si>
  <si>
    <t>Přesun hmot pro podlahy povlakové stanovený z hmotnosti přesunovaného materiálu vodorovná dopravní vzdálenost do 50 m v objektech výšky do 6 m</t>
  </si>
  <si>
    <t>-344018265</t>
  </si>
  <si>
    <t>781</t>
  </si>
  <si>
    <t>Dokončovací práce - obklady</t>
  </si>
  <si>
    <t>294</t>
  </si>
  <si>
    <t>781411914</t>
  </si>
  <si>
    <t>Opravy obkladů z obkladaček pórovinových kladených do malty, při velikosti obkladaček přes 35 do 45 ks/ m2</t>
  </si>
  <si>
    <t>-520180825</t>
  </si>
  <si>
    <t>295</t>
  </si>
  <si>
    <t>597610001</t>
  </si>
  <si>
    <t>obkládačky keramické - koupelny  (bílé i barevné) 25 x 33 x 0,7 cm I. j.</t>
  </si>
  <si>
    <t>1651842997</t>
  </si>
  <si>
    <t>1*1,1 'Přepočtené koeficientem množství</t>
  </si>
  <si>
    <t>296</t>
  </si>
  <si>
    <t>781674114.R</t>
  </si>
  <si>
    <t>Montáž obkladů parapetů z dlaždic keramických lepených flexibilním lepidlem, šířky parapetu přes 150 do 200 mm</t>
  </si>
  <si>
    <t>-310281445</t>
  </si>
  <si>
    <t>"P2, P8, P13, P18-viz výpis parapetů"   1,6*2+4,95+2,5+0,9+0,9+1,2*6</t>
  </si>
  <si>
    <t>297</t>
  </si>
  <si>
    <t>-1504524076</t>
  </si>
  <si>
    <t>19,65*0,25</t>
  </si>
  <si>
    <t>4,913*1,1 'Přepočtené koeficientem množství</t>
  </si>
  <si>
    <t>298</t>
  </si>
  <si>
    <t>998781102</t>
  </si>
  <si>
    <t>Přesun hmot pro obklady keramické stanovený z hmotnosti přesunovaného materiálu vodorovná dopravní vzdálenost do 50 m v objektech výšky přes 6 do 12 m</t>
  </si>
  <si>
    <t>-498724773</t>
  </si>
  <si>
    <t>783</t>
  </si>
  <si>
    <t>Dokončovací práce - nátěry</t>
  </si>
  <si>
    <t>299</t>
  </si>
  <si>
    <t>783306807</t>
  </si>
  <si>
    <t>Odstranění nátěrů ze zámečnických konstrukcí odstraňovačem nátěrů s obroušením</t>
  </si>
  <si>
    <t>-2067104324</t>
  </si>
  <si>
    <t>"sloupky"    2,7*0,1*4*16</t>
  </si>
  <si>
    <t>300</t>
  </si>
  <si>
    <t>783314101</t>
  </si>
  <si>
    <t>Základní nátěr zámečnických konstrukcí jednonásobný syntetický</t>
  </si>
  <si>
    <t>1095972302</t>
  </si>
  <si>
    <t>301</t>
  </si>
  <si>
    <t>783315101</t>
  </si>
  <si>
    <t>Mezinátěr zámečnických konstrukcí jednonásobný syntetický standardní</t>
  </si>
  <si>
    <t>704875564</t>
  </si>
  <si>
    <t>302</t>
  </si>
  <si>
    <t>783317101</t>
  </si>
  <si>
    <t>Krycí nátěr (email) zámečnických konstrukcí jednonásobný syntetický standardní</t>
  </si>
  <si>
    <t>-418356907</t>
  </si>
  <si>
    <t>303</t>
  </si>
  <si>
    <t>783823155</t>
  </si>
  <si>
    <t>Penetrační nátěr omítek hrubých betonových povrchů nebo omítek hrubých, rýhovaných tenkovrstvých nebo škrábaných (břízolitových) silikonový</t>
  </si>
  <si>
    <t>-797091646</t>
  </si>
  <si>
    <t>"podklad pod izolaci" 11,07+959,731</t>
  </si>
  <si>
    <t>304</t>
  </si>
  <si>
    <t>783826605</t>
  </si>
  <si>
    <t>Hydrofobizační nátěr omítek silikonový, transparentní, povrchů hladkých betonových povrchů nebo povrchů z desek na bázi dřeva (dřevovláknitých apod.)</t>
  </si>
  <si>
    <t>1810760119</t>
  </si>
  <si>
    <t>"sokl"   62,558</t>
  </si>
  <si>
    <t>305</t>
  </si>
  <si>
    <t>783826615</t>
  </si>
  <si>
    <t>Hydrofobizační nátěr omítek silikonový, transparentní, povrchů hladkých omítek hladkých, zrnitých tenkovrstvých nebo štukových stupně členitosti 1 a 2</t>
  </si>
  <si>
    <t>267883973</t>
  </si>
  <si>
    <t>"sokl" 0,55*(3,7+8,25)</t>
  </si>
  <si>
    <t>"sokl"   0,8*13,0</t>
  </si>
  <si>
    <t>0,3*15,2+1,2*7,04</t>
  </si>
  <si>
    <t>"sokl"     0,9*13,6</t>
  </si>
  <si>
    <t>"sokl"  0,3*15,2</t>
  </si>
  <si>
    <t>"sokl"   0,1*6,86</t>
  </si>
  <si>
    <t>"sokl"   0,4*15,05</t>
  </si>
  <si>
    <t>"sokl"   1,0*(7,05+2,8)</t>
  </si>
  <si>
    <t>"sokl"   1,0*3,1+1,5*3,0</t>
  </si>
  <si>
    <t>306</t>
  </si>
  <si>
    <t>783829001.R</t>
  </si>
  <si>
    <t>Voděodolný omyvatelný nátěr parapaetů ve spojovacím krčku včetně úpravy podkladu</t>
  </si>
  <si>
    <t>1731200801</t>
  </si>
  <si>
    <t>3,0+8,5+7,0+5,3+4,9</t>
  </si>
  <si>
    <t>784</t>
  </si>
  <si>
    <t>Dokončovací práce - malby a tapety</t>
  </si>
  <si>
    <t>307</t>
  </si>
  <si>
    <t>784181001</t>
  </si>
  <si>
    <t>Pačokování jednonásobné v místnostech výšky do 3,80 m</t>
  </si>
  <si>
    <t>-1223365736</t>
  </si>
  <si>
    <t>"1.pp-strop"   140,1</t>
  </si>
  <si>
    <t>"1.pp-zdivo"   2,7*(13,3+3,7+1,8+2,28+2,2)</t>
  </si>
  <si>
    <t>"1.np"    3,2*(13,3+5,1+3,5+1,8)-(13,0*2,4+3,6*2,4+2,4*2,7)</t>
  </si>
  <si>
    <t>"objekt B"    3,275*(14,2*2-2,0)-(14,2*2,4+1,5*0,8)</t>
  </si>
  <si>
    <t>"objekt C-1.np"    3,275*(14,2+2,8+2,4+2,8+3,3+4,7)-(14,2*2,4+1,5*0,8)</t>
  </si>
  <si>
    <t>"objekt C-2.np"    3,275*(14,2*2-2,0+7,8+2,8+2,3++5,8)-(14,2*2,4+1,5*0,8+9,3*2,4+2,4*2,4)</t>
  </si>
  <si>
    <t>"objekt D-SDK"   65,0</t>
  </si>
  <si>
    <t>"m.č.144"   54,0</t>
  </si>
  <si>
    <t>308</t>
  </si>
  <si>
    <t>784221101</t>
  </si>
  <si>
    <t>Malby z malířských směsí otěruvzdorných za sucha dvojnásobné, bílé za sucha otěruvzdorné dobře v místnostech výšky do 3,80 m</t>
  </si>
  <si>
    <t>381986436</t>
  </si>
  <si>
    <t>786</t>
  </si>
  <si>
    <t>Dokončovací práce - čalounické úpravy</t>
  </si>
  <si>
    <t>309</t>
  </si>
  <si>
    <t>786625001.R</t>
  </si>
  <si>
    <t>Demontáž okenních žaluzií</t>
  </si>
  <si>
    <t>1856465472</t>
  </si>
  <si>
    <t>1,62+4,8+52,56+118,8</t>
  </si>
  <si>
    <t xml:space="preserve">02 - Vzduchotechnika </t>
  </si>
  <si>
    <t xml:space="preserve">    751 - Vzduchotechnika</t>
  </si>
  <si>
    <t>751</t>
  </si>
  <si>
    <t>Vzduchotechnika</t>
  </si>
  <si>
    <t>75101.R</t>
  </si>
  <si>
    <t xml:space="preserve">Vzduchotechnika - viz samostatný rozpočet </t>
  </si>
  <si>
    <t>-1442122978</t>
  </si>
  <si>
    <t>03 - Elektroinstalace</t>
  </si>
  <si>
    <t xml:space="preserve">    748 - Elektromontáže - osvětlovací zařízení a svítidla</t>
  </si>
  <si>
    <t>748</t>
  </si>
  <si>
    <t>Elektromontáže - osvětlovací zařízení a svítidla</t>
  </si>
  <si>
    <t>748123143</t>
  </si>
  <si>
    <t>Montáž svítidel LED se zapojením vodičů bytových nebo společenských místností vestavných podhledových čtvercových nebo obdélníkových, obsahu přes 0,09 do 0,36 m2</t>
  </si>
  <si>
    <t>1534549011</t>
  </si>
  <si>
    <t>7481201</t>
  </si>
  <si>
    <t>svítidlo LED PANEL 18W/85-265V, 220x220mm, podhledové, 1440Lm, 4000 K, IP 20</t>
  </si>
  <si>
    <t>1746368355</t>
  </si>
  <si>
    <t>7489901.R</t>
  </si>
  <si>
    <t>Úprava stávající elektroinstalace v podhledu_x000D_
1.np-posun 2ks svítidel o cca 200mm včetně kabeláže, úprava kabeláže-cca 6,0m - prodloužení a uložení do lišty_x000D_
2.np-posun 1ks svítidel o cca 400mm včetně kabeláže, posun 1 ks svítidla ze stropu na stěnu včetně kabeláže, úprava kabeláže-cca 6,0m - prodloužení a uložení do lišty_x000D_
2.np-posun 2ks svítidel o cca200mm včetně kabeláže, posun 1 ks svítidla o cca 400mm včetně kabeláže</t>
  </si>
  <si>
    <t>1392227043</t>
  </si>
  <si>
    <t>74901.R</t>
  </si>
  <si>
    <t>Elektroinstalace - viz samostatný rozpočet</t>
  </si>
  <si>
    <t>1419546573</t>
  </si>
  <si>
    <t>04 - Venkovní úpravy</t>
  </si>
  <si>
    <t xml:space="preserve">    771 - Podlahy z dlaždic</t>
  </si>
  <si>
    <t>622142001</t>
  </si>
  <si>
    <t>Potažení vnějších ploch pletivem v ploše nebo pruzích, na plném podkladu sklovláknitým vtlačením do tmelu stěn</t>
  </si>
  <si>
    <t>1644002815</t>
  </si>
  <si>
    <t>"objekt A"    0,3*1,5+0,2*(3,3+1,2)</t>
  </si>
  <si>
    <t>"zídky - objekt B, C"    (0,5+0,4+1,7)*3,5+(1,3*2+0,4)*3,0+0,5*(1,0+0,9*0,5)+0,8*(1,0+1,5*0,5)</t>
  </si>
  <si>
    <t>"Objekt D"   1,5*1,0+1,5*3,0*0,5</t>
  </si>
  <si>
    <t>"Objekt D-zídka"  1,8*(4,5+0,4)+1,0*4,5</t>
  </si>
  <si>
    <t>622511121</t>
  </si>
  <si>
    <t>Omítka tenkovrstvá akrylátová vnějších ploch probarvená, včetně penetrace podkladu mozaiková hrubozrnná stěn</t>
  </si>
  <si>
    <t>-228791296</t>
  </si>
  <si>
    <t>2143058357</t>
  </si>
  <si>
    <t>997013111</t>
  </si>
  <si>
    <t>Vnitrostaveništní doprava suti a vybouraných hmot vodorovně do 50 m svisle s použitím mechanizace pro budovy a haly výšky do 6 m</t>
  </si>
  <si>
    <t>1614296646</t>
  </si>
  <si>
    <t>-1338808021</t>
  </si>
  <si>
    <t>-1496532501</t>
  </si>
  <si>
    <t>2,701*10 'Přepočtené koeficientem množství</t>
  </si>
  <si>
    <t>1563634536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</si>
  <si>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</si>
  <si>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</si>
  <si>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977086178</t>
  </si>
  <si>
    <t>771</t>
  </si>
  <si>
    <t>Podlahy z dlaždic</t>
  </si>
  <si>
    <t>771271812</t>
  </si>
  <si>
    <t>Demontáž obkladů schodišť z dlaždic keramických kladených do malty stupnic přes 250 do 350 mm</t>
  </si>
  <si>
    <t>1100876255</t>
  </si>
  <si>
    <t>"objekt A"  1,2*4</t>
  </si>
  <si>
    <t>"objekt B, C"    1,8*5+1,8*3</t>
  </si>
  <si>
    <t>"objekt D"   1,9*10</t>
  </si>
  <si>
    <t>771271832</t>
  </si>
  <si>
    <t>Demontáž obkladů schodišť z dlaždic keramických kladených do malty podstupnic do 250 mm</t>
  </si>
  <si>
    <t>817437418</t>
  </si>
  <si>
    <t>771274123</t>
  </si>
  <si>
    <t>Montáž obkladů schodišť z dlaždic keramických lepených flexibilním lepidlem stupnic protiskluzných nebo reliefovaných šířky přes 250 do 300 mm</t>
  </si>
  <si>
    <t>1190229519</t>
  </si>
  <si>
    <t>597613001</t>
  </si>
  <si>
    <t>dlaždice keramické - podlahy (barevné) 59,8 x 59,8 x 1 cm I. j.</t>
  </si>
  <si>
    <t>1310988856</t>
  </si>
  <si>
    <t>38,2*0,3</t>
  </si>
  <si>
    <t>11,46*1,1 'Přepočtené koeficientem množství</t>
  </si>
  <si>
    <t>771274241</t>
  </si>
  <si>
    <t>Montáž obkladů schodišť z dlaždic keramických lepených flexibilním lepidlem podstupnic protiskluzných nebo reliefovaných výšky do 150 mm</t>
  </si>
  <si>
    <t>-424260974</t>
  </si>
  <si>
    <t>771571810</t>
  </si>
  <si>
    <t>Demontáž podlah z dlaždic keramických kladených do malty</t>
  </si>
  <si>
    <t>-1072574629</t>
  </si>
  <si>
    <t>"objekt A"  1,2*3,3</t>
  </si>
  <si>
    <t>"objekt B, C"    1,8*1,0*2</t>
  </si>
  <si>
    <t>"objekt D"   1,0*1,9</t>
  </si>
  <si>
    <t>771573131</t>
  </si>
  <si>
    <t>Montáž podlah z dlaždic keramických lepených standardním lepidlem režných nebo glazovaných protiskluzných nebo reliefovaných do 50 ks/ m2</t>
  </si>
  <si>
    <t>319145363</t>
  </si>
  <si>
    <t>"objekt A"  3,3*1,2</t>
  </si>
  <si>
    <t>597613002</t>
  </si>
  <si>
    <t>-245285453</t>
  </si>
  <si>
    <t>38,2*0,15+9,46</t>
  </si>
  <si>
    <t>15,19*1,1 'Přepočtené koeficientem množství</t>
  </si>
  <si>
    <t>771591111</t>
  </si>
  <si>
    <t>Podlahy - ostatní práce penetrace podkladu</t>
  </si>
  <si>
    <t>2055719633</t>
  </si>
  <si>
    <t>"objekt A"  1,2*3,3+1,2*(0,3+0,15)*4</t>
  </si>
  <si>
    <t>"objekt B, C"    1,8*1,0*2+1,8*(0,3+0,15)*8</t>
  </si>
  <si>
    <t>"objekt D"   1,0*1,9+1,9*(0,3+0,15)*10</t>
  </si>
  <si>
    <t>771990113</t>
  </si>
  <si>
    <t>Vyrovnání podkladní vrstvy samonivelační stěrkou tl. 4 mm, min. pevnosti 40 MPa</t>
  </si>
  <si>
    <t>1679525070</t>
  </si>
  <si>
    <t>998771101</t>
  </si>
  <si>
    <t>Přesun hmot pro podlahy z dlaždic stanovený z hmotnosti přesunovaného materiálu vodorovná dopravní vzdálenost do 50 m v objektech výšky do 6 m</t>
  </si>
  <si>
    <t>389873595</t>
  </si>
  <si>
    <t>05 -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</si>
  <si>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</si>
  <si>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</si>
  <si>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</si>
  <si>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</si>
  <si>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</si>
  <si>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</si>
  <si>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VRN</t>
  </si>
  <si>
    <t>VRN1</t>
  </si>
  <si>
    <t>Průzkumné, geodetické a projektové práce</t>
  </si>
  <si>
    <t>013203000</t>
  </si>
  <si>
    <t>Dokumentace stavby bez rozlišení - dílenská dokumentace zámečnických výrobků, návrh kotvení prvků fasády, projekt lešení</t>
  </si>
  <si>
    <t>Kč</t>
  </si>
  <si>
    <t>1024</t>
  </si>
  <si>
    <t>1086372512</t>
  </si>
  <si>
    <t>013254000</t>
  </si>
  <si>
    <t>Dokumentace skutečného provedení stavby</t>
  </si>
  <si>
    <t>-277266098</t>
  </si>
  <si>
    <t>VRN3</t>
  </si>
  <si>
    <t>Zařízení staveniště</t>
  </si>
  <si>
    <t>032103000</t>
  </si>
  <si>
    <t>Zařízení staveniště vybavení staveniště náklady na stavební buňky -  2 kusy stavební buňky a 1 kus mobilní toalety</t>
  </si>
  <si>
    <t>-1488228280</t>
  </si>
  <si>
    <t>032503000</t>
  </si>
  <si>
    <t>Zařízení staveniště vybavení staveniště skládky na staveništi</t>
  </si>
  <si>
    <t>-2127981954</t>
  </si>
  <si>
    <t>032903000</t>
  </si>
  <si>
    <t>Zařízení staveniště vybavení staveniště náklady na provoz a údržbu vybavení staveniště</t>
  </si>
  <si>
    <t>1804013567</t>
  </si>
  <si>
    <t>034203000</t>
  </si>
  <si>
    <t>Zařízení staveniště zabezpečení staveniště oplocení staveniště</t>
  </si>
  <si>
    <t>-368368392</t>
  </si>
  <si>
    <t>034503000</t>
  </si>
  <si>
    <t>Zařízení staveniště zabezpečení staveniště informační tabule</t>
  </si>
  <si>
    <t>-351603660</t>
  </si>
  <si>
    <t>039103000</t>
  </si>
  <si>
    <t>Zařízení staveniště zrušení zařízení staveniště rozebrání, bourání a odvoz</t>
  </si>
  <si>
    <t>-1366889469</t>
  </si>
  <si>
    <t>039203000</t>
  </si>
  <si>
    <t>Zařízení staveniště zrušení zařízení staveniště úprava terénu</t>
  </si>
  <si>
    <t>2068362658</t>
  </si>
  <si>
    <t>VRN4</t>
  </si>
  <si>
    <t>Inženýrská činnost</t>
  </si>
  <si>
    <t>043103000</t>
  </si>
  <si>
    <t>Inženýrská činnost zkoušky a ostatní měření zkoušky bez rozlišení- výtrhové zkoušky</t>
  </si>
  <si>
    <t>-1465953902</t>
  </si>
  <si>
    <t>045203000</t>
  </si>
  <si>
    <t>Inženýrská činnost kompletační a koordinační činnost kompletační činnost</t>
  </si>
  <si>
    <t>2026168298</t>
  </si>
  <si>
    <t>049103000</t>
  </si>
  <si>
    <t>Inženýrská činnost inženýrská činnost ostatní náklady vzniklé v souvislosti s realizací stavby-dočasné zakrytí konstrukcí před klimatickými vlivy (střecha, okna)</t>
  </si>
  <si>
    <t>-267794249</t>
  </si>
  <si>
    <t>VRN7</t>
  </si>
  <si>
    <t>Provozní vlivy</t>
  </si>
  <si>
    <t>071103000</t>
  </si>
  <si>
    <t>Provozní vlivy provoz investora - stavební a montážní práce jiného zhotovitele (rekonstrukce elektroinstalace), koordinace prací s jiným zhotovitelem</t>
  </si>
  <si>
    <t>980431481</t>
  </si>
  <si>
    <t>VRN9</t>
  </si>
  <si>
    <t>Ostatní náklady</t>
  </si>
  <si>
    <t>092203000</t>
  </si>
  <si>
    <t>Ostatní náklady související s provozem náklady na zaškolení</t>
  </si>
  <si>
    <t>-794660675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</si>
</sst>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3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2" fillId="0" borderId="0" applyNumberFormat="0" applyFill="0" applyBorder="0" applyAlignment="0" applyProtection="0"/>
  </cellStyleXfs>
  <cellXfs count="29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center"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3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3" fillId="4" borderId="7" xfId="0" applyFont="1" applyFill="1" applyBorder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3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5" fillId="0" borderId="20" xfId="0" applyFont="1" applyBorder="1" applyAlignment="1" applyProtection="1">
      <alignment horizontal="left" vertical="center"/>
    </xf>
    <xf numFmtId="0" fontId="5" fillId="0" borderId="20" xfId="0" applyFont="1" applyBorder="1" applyAlignment="1" applyProtection="1">
      <alignment vertical="center"/>
    </xf>
    <xf numFmtId="0" fontId="5" fillId="0" borderId="20" xfId="0" applyFont="1" applyBorder="1" applyAlignment="1" applyProtection="1">
      <alignment vertical="center"/>
      <protection locked="0"/>
    </xf>
    <xf numFmtId="4" fontId="5" fillId="0" borderId="20" xfId="0" applyNumberFormat="1" applyFont="1" applyBorder="1" applyAlignment="1" applyProtection="1">
      <alignment vertical="center"/>
    </xf>
    <xf numFmtId="0" fontId="5" fillId="0" borderId="3" xfId="0" applyFont="1" applyBorder="1" applyAlignment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18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1" fillId="2" borderId="14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1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  <xf numFmtId="0" fontId="1" fillId="2" borderId="19" xfId="0" applyFont="1" applyFill="1" applyBorder="1" applyAlignment="1" applyProtection="1">
      <alignment horizontal="left" vertical="center"/>
      <protection locked="0"/>
    </xf>
    <xf numFmtId="0" fontId="1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4" fontId="16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3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0" xfId="0"/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/>
    </xf>
    <xf numFmtId="0" fontId="0" fillId="0" borderId="0" xfId="0" applyProtection="1"/>
    <xf numFmtId="0" fontId="2" fillId="0" borderId="0" xfId="0" applyFont="1" applyAlignment="1" applyProtection="1">
      <alignment horizontal="left" vertical="top" wrapText="1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right"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7" xfId="0" applyFont="1" applyFill="1" applyBorder="1" applyAlignment="1" applyProtection="1">
      <alignment horizontal="righ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5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1"/>
  <sheetViews>
    <sheetView showGridLines="0" tabSelected="1" workbookViewId="0">
      <selection activeCell="A57" sqref="A57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>
      <c r="AR2" s="257"/>
      <c r="AS2" s="257"/>
      <c r="AT2" s="257"/>
      <c r="AU2" s="257"/>
      <c r="AV2" s="257"/>
      <c r="AW2" s="257"/>
      <c r="AX2" s="257"/>
      <c r="AY2" s="257"/>
      <c r="AZ2" s="257"/>
      <c r="BA2" s="257"/>
      <c r="BB2" s="257"/>
      <c r="BC2" s="257"/>
      <c r="BD2" s="257"/>
      <c r="BE2" s="257"/>
      <c r="BS2" s="16" t="s">
        <v>6</v>
      </c>
      <c r="BT2" s="16" t="s">
        <v>7</v>
      </c>
    </row>
    <row r="3" spans="1:74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9" t="s">
        <v>14</v>
      </c>
      <c r="L5" s="270"/>
      <c r="M5" s="270"/>
      <c r="N5" s="270"/>
      <c r="O5" s="270"/>
      <c r="P5" s="270"/>
      <c r="Q5" s="270"/>
      <c r="R5" s="270"/>
      <c r="S5" s="270"/>
      <c r="T5" s="270"/>
      <c r="U5" s="270"/>
      <c r="V5" s="270"/>
      <c r="W5" s="270"/>
      <c r="X5" s="270"/>
      <c r="Y5" s="270"/>
      <c r="Z5" s="270"/>
      <c r="AA5" s="270"/>
      <c r="AB5" s="270"/>
      <c r="AC5" s="270"/>
      <c r="AD5" s="270"/>
      <c r="AE5" s="270"/>
      <c r="AF5" s="270"/>
      <c r="AG5" s="270"/>
      <c r="AH5" s="270"/>
      <c r="AI5" s="270"/>
      <c r="AJ5" s="270"/>
      <c r="AK5" s="270"/>
      <c r="AL5" s="270"/>
      <c r="AM5" s="270"/>
      <c r="AN5" s="270"/>
      <c r="AO5" s="270"/>
      <c r="AP5" s="21"/>
      <c r="AQ5" s="21"/>
      <c r="AR5" s="19"/>
      <c r="BE5" s="249" t="s">
        <v>15</v>
      </c>
      <c r="BS5" s="16" t="s">
        <v>6</v>
      </c>
    </row>
    <row r="6" spans="1:74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71" t="s">
        <v>17</v>
      </c>
      <c r="L6" s="270"/>
      <c r="M6" s="270"/>
      <c r="N6" s="270"/>
      <c r="O6" s="270"/>
      <c r="P6" s="270"/>
      <c r="Q6" s="270"/>
      <c r="R6" s="270"/>
      <c r="S6" s="270"/>
      <c r="T6" s="270"/>
      <c r="U6" s="270"/>
      <c r="V6" s="270"/>
      <c r="W6" s="270"/>
      <c r="X6" s="270"/>
      <c r="Y6" s="270"/>
      <c r="Z6" s="270"/>
      <c r="AA6" s="270"/>
      <c r="AB6" s="270"/>
      <c r="AC6" s="270"/>
      <c r="AD6" s="270"/>
      <c r="AE6" s="270"/>
      <c r="AF6" s="270"/>
      <c r="AG6" s="270"/>
      <c r="AH6" s="270"/>
      <c r="AI6" s="270"/>
      <c r="AJ6" s="270"/>
      <c r="AK6" s="270"/>
      <c r="AL6" s="270"/>
      <c r="AM6" s="270"/>
      <c r="AN6" s="270"/>
      <c r="AO6" s="270"/>
      <c r="AP6" s="21"/>
      <c r="AQ6" s="21"/>
      <c r="AR6" s="19"/>
      <c r="BE6" s="250"/>
      <c r="BS6" s="16" t="s">
        <v>18</v>
      </c>
    </row>
    <row r="7" spans="1:74" ht="12" customHeight="1">
      <c r="B7" s="20"/>
      <c r="C7" s="21"/>
      <c r="D7" s="28" t="s">
        <v>19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20</v>
      </c>
      <c r="AL7" s="21"/>
      <c r="AM7" s="21"/>
      <c r="AN7" s="26" t="s">
        <v>1</v>
      </c>
      <c r="AO7" s="21"/>
      <c r="AP7" s="21"/>
      <c r="AQ7" s="21"/>
      <c r="AR7" s="19"/>
      <c r="BE7" s="250"/>
      <c r="BS7" s="16" t="s">
        <v>21</v>
      </c>
    </row>
    <row r="8" spans="1:74" ht="12" customHeight="1">
      <c r="B8" s="20"/>
      <c r="C8" s="21"/>
      <c r="D8" s="28" t="s">
        <v>22</v>
      </c>
      <c r="E8" s="21"/>
      <c r="F8" s="21"/>
      <c r="G8" s="21"/>
      <c r="H8" s="21"/>
      <c r="I8" s="21"/>
      <c r="J8" s="21"/>
      <c r="K8" s="26" t="s">
        <v>23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24</v>
      </c>
      <c r="AL8" s="21"/>
      <c r="AM8" s="21"/>
      <c r="AN8" s="29" t="s">
        <v>25</v>
      </c>
      <c r="AO8" s="21"/>
      <c r="AP8" s="21"/>
      <c r="AQ8" s="21"/>
      <c r="AR8" s="19"/>
      <c r="BE8" s="250"/>
      <c r="BS8" s="16" t="s">
        <v>21</v>
      </c>
    </row>
    <row r="9" spans="1:74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50"/>
      <c r="BS9" s="16" t="s">
        <v>21</v>
      </c>
    </row>
    <row r="10" spans="1:74" ht="12" customHeight="1">
      <c r="B10" s="20"/>
      <c r="C10" s="21"/>
      <c r="D10" s="28" t="s">
        <v>26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27</v>
      </c>
      <c r="AL10" s="21"/>
      <c r="AM10" s="21"/>
      <c r="AN10" s="26" t="s">
        <v>1</v>
      </c>
      <c r="AO10" s="21"/>
      <c r="AP10" s="21"/>
      <c r="AQ10" s="21"/>
      <c r="AR10" s="19"/>
      <c r="BE10" s="250"/>
      <c r="BS10" s="16" t="s">
        <v>18</v>
      </c>
    </row>
    <row r="11" spans="1:74" ht="18.399999999999999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29</v>
      </c>
      <c r="AL11" s="21"/>
      <c r="AM11" s="21"/>
      <c r="AN11" s="26" t="s">
        <v>1</v>
      </c>
      <c r="AO11" s="21"/>
      <c r="AP11" s="21"/>
      <c r="AQ11" s="21"/>
      <c r="AR11" s="19"/>
      <c r="BE11" s="250"/>
      <c r="BS11" s="16" t="s">
        <v>18</v>
      </c>
    </row>
    <row r="12" spans="1:74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50"/>
      <c r="BS12" s="16" t="s">
        <v>18</v>
      </c>
    </row>
    <row r="13" spans="1:74" ht="12" customHeight="1">
      <c r="B13" s="20"/>
      <c r="C13" s="21"/>
      <c r="D13" s="28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27</v>
      </c>
      <c r="AL13" s="21"/>
      <c r="AM13" s="21"/>
      <c r="AN13" s="30" t="s">
        <v>31</v>
      </c>
      <c r="AO13" s="21"/>
      <c r="AP13" s="21"/>
      <c r="AQ13" s="21"/>
      <c r="AR13" s="19"/>
      <c r="BE13" s="250"/>
      <c r="BS13" s="16" t="s">
        <v>18</v>
      </c>
    </row>
    <row r="14" spans="1:74" ht="11.25">
      <c r="B14" s="20"/>
      <c r="C14" s="21"/>
      <c r="D14" s="21"/>
      <c r="E14" s="272" t="s">
        <v>31</v>
      </c>
      <c r="F14" s="273"/>
      <c r="G14" s="273"/>
      <c r="H14" s="273"/>
      <c r="I14" s="273"/>
      <c r="J14" s="273"/>
      <c r="K14" s="273"/>
      <c r="L14" s="273"/>
      <c r="M14" s="273"/>
      <c r="N14" s="273"/>
      <c r="O14" s="273"/>
      <c r="P14" s="273"/>
      <c r="Q14" s="273"/>
      <c r="R14" s="273"/>
      <c r="S14" s="273"/>
      <c r="T14" s="273"/>
      <c r="U14" s="273"/>
      <c r="V14" s="273"/>
      <c r="W14" s="273"/>
      <c r="X14" s="273"/>
      <c r="Y14" s="273"/>
      <c r="Z14" s="273"/>
      <c r="AA14" s="273"/>
      <c r="AB14" s="273"/>
      <c r="AC14" s="273"/>
      <c r="AD14" s="273"/>
      <c r="AE14" s="273"/>
      <c r="AF14" s="273"/>
      <c r="AG14" s="273"/>
      <c r="AH14" s="273"/>
      <c r="AI14" s="273"/>
      <c r="AJ14" s="273"/>
      <c r="AK14" s="28" t="s">
        <v>29</v>
      </c>
      <c r="AL14" s="21"/>
      <c r="AM14" s="21"/>
      <c r="AN14" s="30" t="s">
        <v>31</v>
      </c>
      <c r="AO14" s="21"/>
      <c r="AP14" s="21"/>
      <c r="AQ14" s="21"/>
      <c r="AR14" s="19"/>
      <c r="BE14" s="250"/>
      <c r="BS14" s="16" t="s">
        <v>18</v>
      </c>
    </row>
    <row r="15" spans="1:74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50"/>
      <c r="BS15" s="16" t="s">
        <v>4</v>
      </c>
    </row>
    <row r="16" spans="1:74" ht="12" customHeight="1">
      <c r="B16" s="20"/>
      <c r="C16" s="21"/>
      <c r="D16" s="28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27</v>
      </c>
      <c r="AL16" s="21"/>
      <c r="AM16" s="21"/>
      <c r="AN16" s="26" t="s">
        <v>33</v>
      </c>
      <c r="AO16" s="21"/>
      <c r="AP16" s="21"/>
      <c r="AQ16" s="21"/>
      <c r="AR16" s="19"/>
      <c r="BE16" s="250"/>
      <c r="BS16" s="16" t="s">
        <v>4</v>
      </c>
    </row>
    <row r="17" spans="2:71" ht="18.399999999999999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29</v>
      </c>
      <c r="AL17" s="21"/>
      <c r="AM17" s="21"/>
      <c r="AN17" s="26" t="s">
        <v>35</v>
      </c>
      <c r="AO17" s="21"/>
      <c r="AP17" s="21"/>
      <c r="AQ17" s="21"/>
      <c r="AR17" s="19"/>
      <c r="BE17" s="250"/>
      <c r="BS17" s="16" t="s">
        <v>36</v>
      </c>
    </row>
    <row r="18" spans="2:7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50"/>
      <c r="BS18" s="16" t="s">
        <v>6</v>
      </c>
    </row>
    <row r="19" spans="2:71" ht="12" customHeight="1">
      <c r="B19" s="20"/>
      <c r="C19" s="21"/>
      <c r="D19" s="28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27</v>
      </c>
      <c r="AL19" s="21"/>
      <c r="AM19" s="21"/>
      <c r="AN19" s="26" t="s">
        <v>1</v>
      </c>
      <c r="AO19" s="21"/>
      <c r="AP19" s="21"/>
      <c r="AQ19" s="21"/>
      <c r="AR19" s="19"/>
      <c r="BE19" s="250"/>
      <c r="BS19" s="16" t="s">
        <v>6</v>
      </c>
    </row>
    <row r="20" spans="2:71" ht="18.399999999999999" customHeight="1">
      <c r="B20" s="20"/>
      <c r="C20" s="21"/>
      <c r="D20" s="21"/>
      <c r="E20" s="26" t="s">
        <v>28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29</v>
      </c>
      <c r="AL20" s="21"/>
      <c r="AM20" s="21"/>
      <c r="AN20" s="26" t="s">
        <v>1</v>
      </c>
      <c r="AO20" s="21"/>
      <c r="AP20" s="21"/>
      <c r="AQ20" s="21"/>
      <c r="AR20" s="19"/>
      <c r="BE20" s="250"/>
      <c r="BS20" s="16" t="s">
        <v>4</v>
      </c>
    </row>
    <row r="21" spans="2:7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50"/>
    </row>
    <row r="22" spans="2:71" ht="12" customHeight="1">
      <c r="B22" s="20"/>
      <c r="C22" s="21"/>
      <c r="D22" s="28" t="s">
        <v>38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50"/>
    </row>
    <row r="23" spans="2:71" ht="16.5" customHeight="1">
      <c r="B23" s="20"/>
      <c r="C23" s="21"/>
      <c r="D23" s="21"/>
      <c r="E23" s="274" t="s">
        <v>1</v>
      </c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274"/>
      <c r="AL23" s="274"/>
      <c r="AM23" s="274"/>
      <c r="AN23" s="274"/>
      <c r="AO23" s="21"/>
      <c r="AP23" s="21"/>
      <c r="AQ23" s="21"/>
      <c r="AR23" s="19"/>
      <c r="BE23" s="250"/>
    </row>
    <row r="24" spans="2:7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50"/>
    </row>
    <row r="25" spans="2:7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50"/>
    </row>
    <row r="26" spans="2:71" s="1" customFormat="1" ht="25.9" customHeight="1">
      <c r="B26" s="33"/>
      <c r="C26" s="34"/>
      <c r="D26" s="35" t="s">
        <v>39</v>
      </c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  <c r="AB26" s="36"/>
      <c r="AC26" s="36"/>
      <c r="AD26" s="36"/>
      <c r="AE26" s="36"/>
      <c r="AF26" s="36"/>
      <c r="AG26" s="36"/>
      <c r="AH26" s="36"/>
      <c r="AI26" s="36"/>
      <c r="AJ26" s="36"/>
      <c r="AK26" s="251">
        <f>ROUND(AG54,2)</f>
        <v>0</v>
      </c>
      <c r="AL26" s="252"/>
      <c r="AM26" s="252"/>
      <c r="AN26" s="252"/>
      <c r="AO26" s="252"/>
      <c r="AP26" s="34"/>
      <c r="AQ26" s="34"/>
      <c r="AR26" s="37"/>
      <c r="BE26" s="250"/>
    </row>
    <row r="27" spans="2:71" s="1" customFormat="1" ht="6.95" customHeight="1">
      <c r="B27" s="33"/>
      <c r="C27" s="34"/>
      <c r="D27" s="34"/>
      <c r="E27" s="34"/>
      <c r="F27" s="34"/>
      <c r="G27" s="34"/>
      <c r="H27" s="34"/>
      <c r="I27" s="34"/>
      <c r="J27" s="34"/>
      <c r="K27" s="34"/>
      <c r="L27" s="34"/>
      <c r="M27" s="34"/>
      <c r="N27" s="34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  <c r="AF27" s="34"/>
      <c r="AG27" s="34"/>
      <c r="AH27" s="34"/>
      <c r="AI27" s="34"/>
      <c r="AJ27" s="34"/>
      <c r="AK27" s="34"/>
      <c r="AL27" s="34"/>
      <c r="AM27" s="34"/>
      <c r="AN27" s="34"/>
      <c r="AO27" s="34"/>
      <c r="AP27" s="34"/>
      <c r="AQ27" s="34"/>
      <c r="AR27" s="37"/>
      <c r="BE27" s="250"/>
    </row>
    <row r="28" spans="2:71" s="1" customFormat="1" ht="11.25">
      <c r="B28" s="33"/>
      <c r="C28" s="34"/>
      <c r="D28" s="34"/>
      <c r="E28" s="34"/>
      <c r="F28" s="34"/>
      <c r="G28" s="34"/>
      <c r="H28" s="34"/>
      <c r="I28" s="34"/>
      <c r="J28" s="34"/>
      <c r="K28" s="34"/>
      <c r="L28" s="275" t="s">
        <v>40</v>
      </c>
      <c r="M28" s="275"/>
      <c r="N28" s="275"/>
      <c r="O28" s="275"/>
      <c r="P28" s="275"/>
      <c r="Q28" s="34"/>
      <c r="R28" s="34"/>
      <c r="S28" s="34"/>
      <c r="T28" s="34"/>
      <c r="U28" s="34"/>
      <c r="V28" s="34"/>
      <c r="W28" s="275" t="s">
        <v>41</v>
      </c>
      <c r="X28" s="275"/>
      <c r="Y28" s="275"/>
      <c r="Z28" s="275"/>
      <c r="AA28" s="275"/>
      <c r="AB28" s="275"/>
      <c r="AC28" s="275"/>
      <c r="AD28" s="275"/>
      <c r="AE28" s="275"/>
      <c r="AF28" s="34"/>
      <c r="AG28" s="34"/>
      <c r="AH28" s="34"/>
      <c r="AI28" s="34"/>
      <c r="AJ28" s="34"/>
      <c r="AK28" s="275" t="s">
        <v>42</v>
      </c>
      <c r="AL28" s="275"/>
      <c r="AM28" s="275"/>
      <c r="AN28" s="275"/>
      <c r="AO28" s="275"/>
      <c r="AP28" s="34"/>
      <c r="AQ28" s="34"/>
      <c r="AR28" s="37"/>
      <c r="BE28" s="250"/>
    </row>
    <row r="29" spans="2:71" s="2" customFormat="1" ht="14.45" customHeight="1">
      <c r="B29" s="38"/>
      <c r="C29" s="39"/>
      <c r="D29" s="28" t="s">
        <v>43</v>
      </c>
      <c r="E29" s="39"/>
      <c r="F29" s="28" t="s">
        <v>44</v>
      </c>
      <c r="G29" s="39"/>
      <c r="H29" s="39"/>
      <c r="I29" s="39"/>
      <c r="J29" s="39"/>
      <c r="K29" s="39"/>
      <c r="L29" s="276">
        <v>0.21</v>
      </c>
      <c r="M29" s="248"/>
      <c r="N29" s="248"/>
      <c r="O29" s="248"/>
      <c r="P29" s="248"/>
      <c r="Q29" s="39"/>
      <c r="R29" s="39"/>
      <c r="S29" s="39"/>
      <c r="T29" s="39"/>
      <c r="U29" s="39"/>
      <c r="V29" s="39"/>
      <c r="W29" s="247">
        <f>ROUND(AZ54, 2)</f>
        <v>0</v>
      </c>
      <c r="X29" s="248"/>
      <c r="Y29" s="248"/>
      <c r="Z29" s="248"/>
      <c r="AA29" s="248"/>
      <c r="AB29" s="248"/>
      <c r="AC29" s="248"/>
      <c r="AD29" s="248"/>
      <c r="AE29" s="248"/>
      <c r="AF29" s="39"/>
      <c r="AG29" s="39"/>
      <c r="AH29" s="39"/>
      <c r="AI29" s="39"/>
      <c r="AJ29" s="39"/>
      <c r="AK29" s="247">
        <f>ROUND(AV54, 2)</f>
        <v>0</v>
      </c>
      <c r="AL29" s="248"/>
      <c r="AM29" s="248"/>
      <c r="AN29" s="248"/>
      <c r="AO29" s="248"/>
      <c r="AP29" s="39"/>
      <c r="AQ29" s="39"/>
      <c r="AR29" s="40"/>
      <c r="BE29" s="250"/>
    </row>
    <row r="30" spans="2:71" s="2" customFormat="1" ht="14.45" customHeight="1">
      <c r="B30" s="38"/>
      <c r="C30" s="39"/>
      <c r="D30" s="39"/>
      <c r="E30" s="39"/>
      <c r="F30" s="28" t="s">
        <v>45</v>
      </c>
      <c r="G30" s="39"/>
      <c r="H30" s="39"/>
      <c r="I30" s="39"/>
      <c r="J30" s="39"/>
      <c r="K30" s="39"/>
      <c r="L30" s="276">
        <v>0.15</v>
      </c>
      <c r="M30" s="248"/>
      <c r="N30" s="248"/>
      <c r="O30" s="248"/>
      <c r="P30" s="248"/>
      <c r="Q30" s="39"/>
      <c r="R30" s="39"/>
      <c r="S30" s="39"/>
      <c r="T30" s="39"/>
      <c r="U30" s="39"/>
      <c r="V30" s="39"/>
      <c r="W30" s="247">
        <f>ROUND(BA54, 2)</f>
        <v>0</v>
      </c>
      <c r="X30" s="248"/>
      <c r="Y30" s="248"/>
      <c r="Z30" s="248"/>
      <c r="AA30" s="248"/>
      <c r="AB30" s="248"/>
      <c r="AC30" s="248"/>
      <c r="AD30" s="248"/>
      <c r="AE30" s="248"/>
      <c r="AF30" s="39"/>
      <c r="AG30" s="39"/>
      <c r="AH30" s="39"/>
      <c r="AI30" s="39"/>
      <c r="AJ30" s="39"/>
      <c r="AK30" s="247">
        <f>ROUND(AW54, 2)</f>
        <v>0</v>
      </c>
      <c r="AL30" s="248"/>
      <c r="AM30" s="248"/>
      <c r="AN30" s="248"/>
      <c r="AO30" s="248"/>
      <c r="AP30" s="39"/>
      <c r="AQ30" s="39"/>
      <c r="AR30" s="40"/>
      <c r="BE30" s="250"/>
    </row>
    <row r="31" spans="2:71" s="2" customFormat="1" ht="14.45" hidden="1" customHeight="1">
      <c r="B31" s="38"/>
      <c r="C31" s="39"/>
      <c r="D31" s="39"/>
      <c r="E31" s="39"/>
      <c r="F31" s="28" t="s">
        <v>46</v>
      </c>
      <c r="G31" s="39"/>
      <c r="H31" s="39"/>
      <c r="I31" s="39"/>
      <c r="J31" s="39"/>
      <c r="K31" s="39"/>
      <c r="L31" s="276">
        <v>0.21</v>
      </c>
      <c r="M31" s="248"/>
      <c r="N31" s="248"/>
      <c r="O31" s="248"/>
      <c r="P31" s="248"/>
      <c r="Q31" s="39"/>
      <c r="R31" s="39"/>
      <c r="S31" s="39"/>
      <c r="T31" s="39"/>
      <c r="U31" s="39"/>
      <c r="V31" s="39"/>
      <c r="W31" s="247">
        <f>ROUND(BB54, 2)</f>
        <v>0</v>
      </c>
      <c r="X31" s="248"/>
      <c r="Y31" s="248"/>
      <c r="Z31" s="248"/>
      <c r="AA31" s="248"/>
      <c r="AB31" s="248"/>
      <c r="AC31" s="248"/>
      <c r="AD31" s="248"/>
      <c r="AE31" s="248"/>
      <c r="AF31" s="39"/>
      <c r="AG31" s="39"/>
      <c r="AH31" s="39"/>
      <c r="AI31" s="39"/>
      <c r="AJ31" s="39"/>
      <c r="AK31" s="247">
        <v>0</v>
      </c>
      <c r="AL31" s="248"/>
      <c r="AM31" s="248"/>
      <c r="AN31" s="248"/>
      <c r="AO31" s="248"/>
      <c r="AP31" s="39"/>
      <c r="AQ31" s="39"/>
      <c r="AR31" s="40"/>
      <c r="BE31" s="250"/>
    </row>
    <row r="32" spans="2:71" s="2" customFormat="1" ht="14.45" hidden="1" customHeight="1">
      <c r="B32" s="38"/>
      <c r="C32" s="39"/>
      <c r="D32" s="39"/>
      <c r="E32" s="39"/>
      <c r="F32" s="28" t="s">
        <v>47</v>
      </c>
      <c r="G32" s="39"/>
      <c r="H32" s="39"/>
      <c r="I32" s="39"/>
      <c r="J32" s="39"/>
      <c r="K32" s="39"/>
      <c r="L32" s="276">
        <v>0.15</v>
      </c>
      <c r="M32" s="248"/>
      <c r="N32" s="248"/>
      <c r="O32" s="248"/>
      <c r="P32" s="248"/>
      <c r="Q32" s="39"/>
      <c r="R32" s="39"/>
      <c r="S32" s="39"/>
      <c r="T32" s="39"/>
      <c r="U32" s="39"/>
      <c r="V32" s="39"/>
      <c r="W32" s="247">
        <f>ROUND(BC54, 2)</f>
        <v>0</v>
      </c>
      <c r="X32" s="248"/>
      <c r="Y32" s="248"/>
      <c r="Z32" s="248"/>
      <c r="AA32" s="248"/>
      <c r="AB32" s="248"/>
      <c r="AC32" s="248"/>
      <c r="AD32" s="248"/>
      <c r="AE32" s="248"/>
      <c r="AF32" s="39"/>
      <c r="AG32" s="39"/>
      <c r="AH32" s="39"/>
      <c r="AI32" s="39"/>
      <c r="AJ32" s="39"/>
      <c r="AK32" s="247">
        <v>0</v>
      </c>
      <c r="AL32" s="248"/>
      <c r="AM32" s="248"/>
      <c r="AN32" s="248"/>
      <c r="AO32" s="248"/>
      <c r="AP32" s="39"/>
      <c r="AQ32" s="39"/>
      <c r="AR32" s="40"/>
      <c r="BE32" s="250"/>
    </row>
    <row r="33" spans="2:57" s="2" customFormat="1" ht="14.45" hidden="1" customHeight="1">
      <c r="B33" s="38"/>
      <c r="C33" s="39"/>
      <c r="D33" s="39"/>
      <c r="E33" s="39"/>
      <c r="F33" s="28" t="s">
        <v>48</v>
      </c>
      <c r="G33" s="39"/>
      <c r="H33" s="39"/>
      <c r="I33" s="39"/>
      <c r="J33" s="39"/>
      <c r="K33" s="39"/>
      <c r="L33" s="276">
        <v>0</v>
      </c>
      <c r="M33" s="248"/>
      <c r="N33" s="248"/>
      <c r="O33" s="248"/>
      <c r="P33" s="248"/>
      <c r="Q33" s="39"/>
      <c r="R33" s="39"/>
      <c r="S33" s="39"/>
      <c r="T33" s="39"/>
      <c r="U33" s="39"/>
      <c r="V33" s="39"/>
      <c r="W33" s="247">
        <f>ROUND(BD54, 2)</f>
        <v>0</v>
      </c>
      <c r="X33" s="248"/>
      <c r="Y33" s="248"/>
      <c r="Z33" s="248"/>
      <c r="AA33" s="248"/>
      <c r="AB33" s="248"/>
      <c r="AC33" s="248"/>
      <c r="AD33" s="248"/>
      <c r="AE33" s="248"/>
      <c r="AF33" s="39"/>
      <c r="AG33" s="39"/>
      <c r="AH33" s="39"/>
      <c r="AI33" s="39"/>
      <c r="AJ33" s="39"/>
      <c r="AK33" s="247">
        <v>0</v>
      </c>
      <c r="AL33" s="248"/>
      <c r="AM33" s="248"/>
      <c r="AN33" s="248"/>
      <c r="AO33" s="248"/>
      <c r="AP33" s="39"/>
      <c r="AQ33" s="39"/>
      <c r="AR33" s="40"/>
      <c r="BE33" s="250"/>
    </row>
    <row r="34" spans="2:57" s="1" customFormat="1" ht="6.95" customHeight="1">
      <c r="B34" s="33"/>
      <c r="C34" s="34"/>
      <c r="D34" s="34"/>
      <c r="E34" s="34"/>
      <c r="F34" s="34"/>
      <c r="G34" s="34"/>
      <c r="H34" s="34"/>
      <c r="I34" s="34"/>
      <c r="J34" s="34"/>
      <c r="K34" s="34"/>
      <c r="L34" s="34"/>
      <c r="M34" s="34"/>
      <c r="N34" s="34"/>
      <c r="O34" s="34"/>
      <c r="P34" s="34"/>
      <c r="Q34" s="34"/>
      <c r="R34" s="34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  <c r="AF34" s="34"/>
      <c r="AG34" s="34"/>
      <c r="AH34" s="34"/>
      <c r="AI34" s="34"/>
      <c r="AJ34" s="34"/>
      <c r="AK34" s="34"/>
      <c r="AL34" s="34"/>
      <c r="AM34" s="34"/>
      <c r="AN34" s="34"/>
      <c r="AO34" s="34"/>
      <c r="AP34" s="34"/>
      <c r="AQ34" s="34"/>
      <c r="AR34" s="37"/>
      <c r="BE34" s="250"/>
    </row>
    <row r="35" spans="2:57" s="1" customFormat="1" ht="25.9" customHeight="1">
      <c r="B35" s="33"/>
      <c r="C35" s="41"/>
      <c r="D35" s="42" t="s">
        <v>49</v>
      </c>
      <c r="E35" s="43"/>
      <c r="F35" s="43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4" t="s">
        <v>50</v>
      </c>
      <c r="U35" s="43"/>
      <c r="V35" s="43"/>
      <c r="W35" s="43"/>
      <c r="X35" s="253" t="s">
        <v>51</v>
      </c>
      <c r="Y35" s="254"/>
      <c r="Z35" s="254"/>
      <c r="AA35" s="254"/>
      <c r="AB35" s="254"/>
      <c r="AC35" s="43"/>
      <c r="AD35" s="43"/>
      <c r="AE35" s="43"/>
      <c r="AF35" s="43"/>
      <c r="AG35" s="43"/>
      <c r="AH35" s="43"/>
      <c r="AI35" s="43"/>
      <c r="AJ35" s="43"/>
      <c r="AK35" s="255">
        <f>SUM(AK26:AK33)</f>
        <v>0</v>
      </c>
      <c r="AL35" s="254"/>
      <c r="AM35" s="254"/>
      <c r="AN35" s="254"/>
      <c r="AO35" s="256"/>
      <c r="AP35" s="41"/>
      <c r="AQ35" s="41"/>
      <c r="AR35" s="37"/>
    </row>
    <row r="36" spans="2:57" s="1" customFormat="1" ht="6.95" customHeight="1">
      <c r="B36" s="33"/>
      <c r="C36" s="34"/>
      <c r="D36" s="34"/>
      <c r="E36" s="34"/>
      <c r="F36" s="34"/>
      <c r="G36" s="34"/>
      <c r="H36" s="34"/>
      <c r="I36" s="34"/>
      <c r="J36" s="34"/>
      <c r="K36" s="34"/>
      <c r="L36" s="34"/>
      <c r="M36" s="34"/>
      <c r="N36" s="34"/>
      <c r="O36" s="34"/>
      <c r="P36" s="34"/>
      <c r="Q36" s="34"/>
      <c r="R36" s="34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  <c r="AF36" s="34"/>
      <c r="AG36" s="34"/>
      <c r="AH36" s="34"/>
      <c r="AI36" s="34"/>
      <c r="AJ36" s="34"/>
      <c r="AK36" s="34"/>
      <c r="AL36" s="34"/>
      <c r="AM36" s="34"/>
      <c r="AN36" s="34"/>
      <c r="AO36" s="34"/>
      <c r="AP36" s="34"/>
      <c r="AQ36" s="34"/>
      <c r="AR36" s="37"/>
    </row>
    <row r="37" spans="2:57" s="1" customFormat="1" ht="6.95" customHeight="1">
      <c r="B37" s="45"/>
      <c r="C37" s="46"/>
      <c r="D37" s="46"/>
      <c r="E37" s="46"/>
      <c r="F37" s="46"/>
      <c r="G37" s="46"/>
      <c r="H37" s="46"/>
      <c r="I37" s="46"/>
      <c r="J37" s="46"/>
      <c r="K37" s="46"/>
      <c r="L37" s="46"/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6"/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6"/>
      <c r="AL37" s="46"/>
      <c r="AM37" s="46"/>
      <c r="AN37" s="46"/>
      <c r="AO37" s="46"/>
      <c r="AP37" s="46"/>
      <c r="AQ37" s="46"/>
      <c r="AR37" s="37"/>
    </row>
    <row r="41" spans="2:57" s="1" customFormat="1" ht="6.95" customHeight="1">
      <c r="B41" s="47"/>
      <c r="C41" s="48"/>
      <c r="D41" s="48"/>
      <c r="E41" s="48"/>
      <c r="F41" s="48"/>
      <c r="G41" s="48"/>
      <c r="H41" s="48"/>
      <c r="I41" s="48"/>
      <c r="J41" s="48"/>
      <c r="K41" s="48"/>
      <c r="L41" s="48"/>
      <c r="M41" s="48"/>
      <c r="N41" s="48"/>
      <c r="O41" s="48"/>
      <c r="P41" s="48"/>
      <c r="Q41" s="48"/>
      <c r="R41" s="48"/>
      <c r="S41" s="48"/>
      <c r="T41" s="48"/>
      <c r="U41" s="48"/>
      <c r="V41" s="48"/>
      <c r="W41" s="48"/>
      <c r="X41" s="48"/>
      <c r="Y41" s="48"/>
      <c r="Z41" s="48"/>
      <c r="AA41" s="48"/>
      <c r="AB41" s="48"/>
      <c r="AC41" s="48"/>
      <c r="AD41" s="48"/>
      <c r="AE41" s="48"/>
      <c r="AF41" s="48"/>
      <c r="AG41" s="48"/>
      <c r="AH41" s="48"/>
      <c r="AI41" s="48"/>
      <c r="AJ41" s="48"/>
      <c r="AK41" s="48"/>
      <c r="AL41" s="48"/>
      <c r="AM41" s="48"/>
      <c r="AN41" s="48"/>
      <c r="AO41" s="48"/>
      <c r="AP41" s="48"/>
      <c r="AQ41" s="48"/>
      <c r="AR41" s="37"/>
    </row>
    <row r="42" spans="2:57" s="1" customFormat="1" ht="24.95" customHeight="1">
      <c r="B42" s="33"/>
      <c r="C42" s="22" t="s">
        <v>52</v>
      </c>
      <c r="D42" s="34"/>
      <c r="E42" s="34"/>
      <c r="F42" s="34"/>
      <c r="G42" s="34"/>
      <c r="H42" s="34"/>
      <c r="I42" s="34"/>
      <c r="J42" s="34"/>
      <c r="K42" s="34"/>
      <c r="L42" s="34"/>
      <c r="M42" s="34"/>
      <c r="N42" s="34"/>
      <c r="O42" s="34"/>
      <c r="P42" s="34"/>
      <c r="Q42" s="34"/>
      <c r="R42" s="34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  <c r="AF42" s="34"/>
      <c r="AG42" s="34"/>
      <c r="AH42" s="34"/>
      <c r="AI42" s="34"/>
      <c r="AJ42" s="34"/>
      <c r="AK42" s="34"/>
      <c r="AL42" s="34"/>
      <c r="AM42" s="34"/>
      <c r="AN42" s="34"/>
      <c r="AO42" s="34"/>
      <c r="AP42" s="34"/>
      <c r="AQ42" s="34"/>
      <c r="AR42" s="37"/>
    </row>
    <row r="43" spans="2:57" s="1" customFormat="1" ht="6.95" customHeight="1">
      <c r="B43" s="33"/>
      <c r="C43" s="34"/>
      <c r="D43" s="34"/>
      <c r="E43" s="34"/>
      <c r="F43" s="34"/>
      <c r="G43" s="34"/>
      <c r="H43" s="34"/>
      <c r="I43" s="34"/>
      <c r="J43" s="34"/>
      <c r="K43" s="34"/>
      <c r="L43" s="34"/>
      <c r="M43" s="34"/>
      <c r="N43" s="34"/>
      <c r="O43" s="34"/>
      <c r="P43" s="34"/>
      <c r="Q43" s="34"/>
      <c r="R43" s="34"/>
      <c r="S43" s="34"/>
      <c r="T43" s="34"/>
      <c r="U43" s="34"/>
      <c r="V43" s="34"/>
      <c r="W43" s="34"/>
      <c r="X43" s="34"/>
      <c r="Y43" s="34"/>
      <c r="Z43" s="34"/>
      <c r="AA43" s="34"/>
      <c r="AB43" s="34"/>
      <c r="AC43" s="34"/>
      <c r="AD43" s="34"/>
      <c r="AE43" s="34"/>
      <c r="AF43" s="34"/>
      <c r="AG43" s="34"/>
      <c r="AH43" s="34"/>
      <c r="AI43" s="34"/>
      <c r="AJ43" s="34"/>
      <c r="AK43" s="34"/>
      <c r="AL43" s="34"/>
      <c r="AM43" s="34"/>
      <c r="AN43" s="34"/>
      <c r="AO43" s="34"/>
      <c r="AP43" s="34"/>
      <c r="AQ43" s="34"/>
      <c r="AR43" s="37"/>
    </row>
    <row r="44" spans="2:57" s="1" customFormat="1" ht="12" customHeight="1">
      <c r="B44" s="33"/>
      <c r="C44" s="28" t="s">
        <v>13</v>
      </c>
      <c r="D44" s="34"/>
      <c r="E44" s="34"/>
      <c r="F44" s="34"/>
      <c r="G44" s="34"/>
      <c r="H44" s="34"/>
      <c r="I44" s="34"/>
      <c r="J44" s="34"/>
      <c r="K44" s="34"/>
      <c r="L44" s="34" t="str">
        <f>K5</f>
        <v>04</v>
      </c>
      <c r="M44" s="34"/>
      <c r="N44" s="34"/>
      <c r="O44" s="34"/>
      <c r="P44" s="34"/>
      <c r="Q44" s="34"/>
      <c r="R44" s="34"/>
      <c r="S44" s="34"/>
      <c r="T44" s="34"/>
      <c r="U44" s="34"/>
      <c r="V44" s="34"/>
      <c r="W44" s="34"/>
      <c r="X44" s="34"/>
      <c r="Y44" s="34"/>
      <c r="Z44" s="34"/>
      <c r="AA44" s="34"/>
      <c r="AB44" s="34"/>
      <c r="AC44" s="34"/>
      <c r="AD44" s="34"/>
      <c r="AE44" s="34"/>
      <c r="AF44" s="34"/>
      <c r="AG44" s="34"/>
      <c r="AH44" s="34"/>
      <c r="AI44" s="34"/>
      <c r="AJ44" s="34"/>
      <c r="AK44" s="34"/>
      <c r="AL44" s="34"/>
      <c r="AM44" s="34"/>
      <c r="AN44" s="34"/>
      <c r="AO44" s="34"/>
      <c r="AP44" s="34"/>
      <c r="AQ44" s="34"/>
      <c r="AR44" s="37"/>
    </row>
    <row r="45" spans="2:57" s="3" customFormat="1" ht="36.950000000000003" customHeight="1">
      <c r="B45" s="49"/>
      <c r="C45" s="50" t="s">
        <v>16</v>
      </c>
      <c r="D45" s="51"/>
      <c r="E45" s="51"/>
      <c r="F45" s="51"/>
      <c r="G45" s="51"/>
      <c r="H45" s="51"/>
      <c r="I45" s="51"/>
      <c r="J45" s="51"/>
      <c r="K45" s="51"/>
      <c r="L45" s="266" t="str">
        <f>K6</f>
        <v>Energetická opatření MŠ Ignáce Šustaly</v>
      </c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51"/>
      <c r="AQ45" s="51"/>
      <c r="AR45" s="52"/>
    </row>
    <row r="46" spans="2:57" s="1" customFormat="1" ht="6.95" customHeight="1">
      <c r="B46" s="33"/>
      <c r="C46" s="34"/>
      <c r="D46" s="34"/>
      <c r="E46" s="34"/>
      <c r="F46" s="34"/>
      <c r="G46" s="34"/>
      <c r="H46" s="34"/>
      <c r="I46" s="34"/>
      <c r="J46" s="34"/>
      <c r="K46" s="34"/>
      <c r="L46" s="34"/>
      <c r="M46" s="34"/>
      <c r="N46" s="34"/>
      <c r="O46" s="34"/>
      <c r="P46" s="34"/>
      <c r="Q46" s="34"/>
      <c r="R46" s="34"/>
      <c r="S46" s="34"/>
      <c r="T46" s="34"/>
      <c r="U46" s="34"/>
      <c r="V46" s="34"/>
      <c r="W46" s="34"/>
      <c r="X46" s="34"/>
      <c r="Y46" s="34"/>
      <c r="Z46" s="34"/>
      <c r="AA46" s="34"/>
      <c r="AB46" s="34"/>
      <c r="AC46" s="34"/>
      <c r="AD46" s="34"/>
      <c r="AE46" s="34"/>
      <c r="AF46" s="34"/>
      <c r="AG46" s="34"/>
      <c r="AH46" s="34"/>
      <c r="AI46" s="34"/>
      <c r="AJ46" s="34"/>
      <c r="AK46" s="34"/>
      <c r="AL46" s="34"/>
      <c r="AM46" s="34"/>
      <c r="AN46" s="34"/>
      <c r="AO46" s="34"/>
      <c r="AP46" s="34"/>
      <c r="AQ46" s="34"/>
      <c r="AR46" s="37"/>
    </row>
    <row r="47" spans="2:57" s="1" customFormat="1" ht="12" customHeight="1">
      <c r="B47" s="33"/>
      <c r="C47" s="28" t="s">
        <v>22</v>
      </c>
      <c r="D47" s="34"/>
      <c r="E47" s="34"/>
      <c r="F47" s="34"/>
      <c r="G47" s="34"/>
      <c r="H47" s="34"/>
      <c r="I47" s="34"/>
      <c r="J47" s="34"/>
      <c r="K47" s="34"/>
      <c r="L47" s="53" t="str">
        <f>IF(K8="","",K8)</f>
        <v>Kopřivnice</v>
      </c>
      <c r="M47" s="34"/>
      <c r="N47" s="34"/>
      <c r="O47" s="34"/>
      <c r="P47" s="34"/>
      <c r="Q47" s="34"/>
      <c r="R47" s="34"/>
      <c r="S47" s="34"/>
      <c r="T47" s="34"/>
      <c r="U47" s="34"/>
      <c r="V47" s="34"/>
      <c r="W47" s="34"/>
      <c r="X47" s="34"/>
      <c r="Y47" s="34"/>
      <c r="Z47" s="34"/>
      <c r="AA47" s="34"/>
      <c r="AB47" s="34"/>
      <c r="AC47" s="34"/>
      <c r="AD47" s="34"/>
      <c r="AE47" s="34"/>
      <c r="AF47" s="34"/>
      <c r="AG47" s="34"/>
      <c r="AH47" s="34"/>
      <c r="AI47" s="28" t="s">
        <v>24</v>
      </c>
      <c r="AJ47" s="34"/>
      <c r="AK47" s="34"/>
      <c r="AL47" s="34"/>
      <c r="AM47" s="268" t="str">
        <f>IF(AN8= "","",AN8)</f>
        <v>4. 3. 2019</v>
      </c>
      <c r="AN47" s="268"/>
      <c r="AO47" s="34"/>
      <c r="AP47" s="34"/>
      <c r="AQ47" s="34"/>
      <c r="AR47" s="37"/>
    </row>
    <row r="48" spans="2:57" s="1" customFormat="1" ht="6.95" customHeight="1">
      <c r="B48" s="33"/>
      <c r="C48" s="34"/>
      <c r="D48" s="34"/>
      <c r="E48" s="34"/>
      <c r="F48" s="34"/>
      <c r="G48" s="34"/>
      <c r="H48" s="34"/>
      <c r="I48" s="34"/>
      <c r="J48" s="34"/>
      <c r="K48" s="34"/>
      <c r="L48" s="34"/>
      <c r="M48" s="34"/>
      <c r="N48" s="34"/>
      <c r="O48" s="34"/>
      <c r="P48" s="34"/>
      <c r="Q48" s="34"/>
      <c r="R48" s="34"/>
      <c r="S48" s="34"/>
      <c r="T48" s="34"/>
      <c r="U48" s="34"/>
      <c r="V48" s="34"/>
      <c r="W48" s="34"/>
      <c r="X48" s="34"/>
      <c r="Y48" s="34"/>
      <c r="Z48" s="34"/>
      <c r="AA48" s="34"/>
      <c r="AB48" s="34"/>
      <c r="AC48" s="34"/>
      <c r="AD48" s="34"/>
      <c r="AE48" s="34"/>
      <c r="AF48" s="34"/>
      <c r="AG48" s="34"/>
      <c r="AH48" s="34"/>
      <c r="AI48" s="34"/>
      <c r="AJ48" s="34"/>
      <c r="AK48" s="34"/>
      <c r="AL48" s="34"/>
      <c r="AM48" s="34"/>
      <c r="AN48" s="34"/>
      <c r="AO48" s="34"/>
      <c r="AP48" s="34"/>
      <c r="AQ48" s="34"/>
      <c r="AR48" s="37"/>
    </row>
    <row r="49" spans="1:91" s="1" customFormat="1" ht="24.95" customHeight="1">
      <c r="B49" s="33"/>
      <c r="C49" s="28" t="s">
        <v>26</v>
      </c>
      <c r="D49" s="34"/>
      <c r="E49" s="34"/>
      <c r="F49" s="34"/>
      <c r="G49" s="34"/>
      <c r="H49" s="34"/>
      <c r="I49" s="34"/>
      <c r="J49" s="34"/>
      <c r="K49" s="34"/>
      <c r="L49" s="34" t="str">
        <f>IF(E11= "","",E11)</f>
        <v xml:space="preserve"> </v>
      </c>
      <c r="M49" s="34"/>
      <c r="N49" s="34"/>
      <c r="O49" s="34"/>
      <c r="P49" s="34"/>
      <c r="Q49" s="34"/>
      <c r="R49" s="34"/>
      <c r="S49" s="34"/>
      <c r="T49" s="34"/>
      <c r="U49" s="34"/>
      <c r="V49" s="34"/>
      <c r="W49" s="34"/>
      <c r="X49" s="34"/>
      <c r="Y49" s="34"/>
      <c r="Z49" s="34"/>
      <c r="AA49" s="34"/>
      <c r="AB49" s="34"/>
      <c r="AC49" s="34"/>
      <c r="AD49" s="34"/>
      <c r="AE49" s="34"/>
      <c r="AF49" s="34"/>
      <c r="AG49" s="34"/>
      <c r="AH49" s="34"/>
      <c r="AI49" s="28" t="s">
        <v>32</v>
      </c>
      <c r="AJ49" s="34"/>
      <c r="AK49" s="34"/>
      <c r="AL49" s="34"/>
      <c r="AM49" s="264" t="str">
        <f>IF(E17="","",E17)</f>
        <v>Architektonické studio Ing.arch.Kamil Mrva</v>
      </c>
      <c r="AN49" s="265"/>
      <c r="AO49" s="265"/>
      <c r="AP49" s="265"/>
      <c r="AQ49" s="34"/>
      <c r="AR49" s="37"/>
      <c r="AS49" s="258" t="s">
        <v>53</v>
      </c>
      <c r="AT49" s="259"/>
      <c r="AU49" s="55"/>
      <c r="AV49" s="55"/>
      <c r="AW49" s="55"/>
      <c r="AX49" s="55"/>
      <c r="AY49" s="55"/>
      <c r="AZ49" s="55"/>
      <c r="BA49" s="55"/>
      <c r="BB49" s="55"/>
      <c r="BC49" s="55"/>
      <c r="BD49" s="56"/>
    </row>
    <row r="50" spans="1:91" s="1" customFormat="1" ht="13.7" customHeight="1">
      <c r="B50" s="33"/>
      <c r="C50" s="28" t="s">
        <v>30</v>
      </c>
      <c r="D50" s="34"/>
      <c r="E50" s="34"/>
      <c r="F50" s="34"/>
      <c r="G50" s="34"/>
      <c r="H50" s="34"/>
      <c r="I50" s="34"/>
      <c r="J50" s="34"/>
      <c r="K50" s="34"/>
      <c r="L50" s="34" t="str">
        <f>IF(E14= "Vyplň údaj","",E14)</f>
        <v/>
      </c>
      <c r="M50" s="34"/>
      <c r="N50" s="34"/>
      <c r="O50" s="34"/>
      <c r="P50" s="34"/>
      <c r="Q50" s="34"/>
      <c r="R50" s="34"/>
      <c r="S50" s="34"/>
      <c r="T50" s="34"/>
      <c r="U50" s="34"/>
      <c r="V50" s="34"/>
      <c r="W50" s="34"/>
      <c r="X50" s="34"/>
      <c r="Y50" s="34"/>
      <c r="Z50" s="34"/>
      <c r="AA50" s="34"/>
      <c r="AB50" s="34"/>
      <c r="AC50" s="34"/>
      <c r="AD50" s="34"/>
      <c r="AE50" s="34"/>
      <c r="AF50" s="34"/>
      <c r="AG50" s="34"/>
      <c r="AH50" s="34"/>
      <c r="AI50" s="28" t="s">
        <v>37</v>
      </c>
      <c r="AJ50" s="34"/>
      <c r="AK50" s="34"/>
      <c r="AL50" s="34"/>
      <c r="AM50" s="264" t="str">
        <f>IF(E20="","",E20)</f>
        <v xml:space="preserve"> </v>
      </c>
      <c r="AN50" s="265"/>
      <c r="AO50" s="265"/>
      <c r="AP50" s="265"/>
      <c r="AQ50" s="34"/>
      <c r="AR50" s="37"/>
      <c r="AS50" s="260"/>
      <c r="AT50" s="261"/>
      <c r="AU50" s="57"/>
      <c r="AV50" s="57"/>
      <c r="AW50" s="57"/>
      <c r="AX50" s="57"/>
      <c r="AY50" s="57"/>
      <c r="AZ50" s="57"/>
      <c r="BA50" s="57"/>
      <c r="BB50" s="57"/>
      <c r="BC50" s="57"/>
      <c r="BD50" s="58"/>
    </row>
    <row r="51" spans="1:91" s="1" customFormat="1" ht="10.9" customHeight="1">
      <c r="B51" s="33"/>
      <c r="C51" s="34"/>
      <c r="D51" s="34"/>
      <c r="E51" s="34"/>
      <c r="F51" s="34"/>
      <c r="G51" s="34"/>
      <c r="H51" s="34"/>
      <c r="I51" s="34"/>
      <c r="J51" s="34"/>
      <c r="K51" s="34"/>
      <c r="L51" s="34"/>
      <c r="M51" s="34"/>
      <c r="N51" s="34"/>
      <c r="O51" s="34"/>
      <c r="P51" s="34"/>
      <c r="Q51" s="34"/>
      <c r="R51" s="34"/>
      <c r="S51" s="34"/>
      <c r="T51" s="34"/>
      <c r="U51" s="34"/>
      <c r="V51" s="34"/>
      <c r="W51" s="34"/>
      <c r="X51" s="34"/>
      <c r="Y51" s="34"/>
      <c r="Z51" s="34"/>
      <c r="AA51" s="34"/>
      <c r="AB51" s="34"/>
      <c r="AC51" s="34"/>
      <c r="AD51" s="34"/>
      <c r="AE51" s="34"/>
      <c r="AF51" s="34"/>
      <c r="AG51" s="34"/>
      <c r="AH51" s="34"/>
      <c r="AI51" s="34"/>
      <c r="AJ51" s="34"/>
      <c r="AK51" s="34"/>
      <c r="AL51" s="34"/>
      <c r="AM51" s="34"/>
      <c r="AN51" s="34"/>
      <c r="AO51" s="34"/>
      <c r="AP51" s="34"/>
      <c r="AQ51" s="34"/>
      <c r="AR51" s="37"/>
      <c r="AS51" s="262"/>
      <c r="AT51" s="263"/>
      <c r="AU51" s="59"/>
      <c r="AV51" s="59"/>
      <c r="AW51" s="59"/>
      <c r="AX51" s="59"/>
      <c r="AY51" s="59"/>
      <c r="AZ51" s="59"/>
      <c r="BA51" s="59"/>
      <c r="BB51" s="59"/>
      <c r="BC51" s="59"/>
      <c r="BD51" s="60"/>
    </row>
    <row r="52" spans="1:91" s="1" customFormat="1" ht="29.25" customHeight="1">
      <c r="B52" s="33"/>
      <c r="C52" s="285" t="s">
        <v>54</v>
      </c>
      <c r="D52" s="278"/>
      <c r="E52" s="278"/>
      <c r="F52" s="278"/>
      <c r="G52" s="278"/>
      <c r="H52" s="61"/>
      <c r="I52" s="277" t="s">
        <v>55</v>
      </c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80" t="s">
        <v>56</v>
      </c>
      <c r="AH52" s="278"/>
      <c r="AI52" s="278"/>
      <c r="AJ52" s="278"/>
      <c r="AK52" s="278"/>
      <c r="AL52" s="278"/>
      <c r="AM52" s="278"/>
      <c r="AN52" s="277" t="s">
        <v>57</v>
      </c>
      <c r="AO52" s="278"/>
      <c r="AP52" s="279"/>
      <c r="AQ52" s="62" t="s">
        <v>58</v>
      </c>
      <c r="AR52" s="37"/>
      <c r="AS52" s="63" t="s">
        <v>59</v>
      </c>
      <c r="AT52" s="64" t="s">
        <v>60</v>
      </c>
      <c r="AU52" s="64" t="s">
        <v>61</v>
      </c>
      <c r="AV52" s="64" t="s">
        <v>62</v>
      </c>
      <c r="AW52" s="64" t="s">
        <v>63</v>
      </c>
      <c r="AX52" s="64" t="s">
        <v>64</v>
      </c>
      <c r="AY52" s="64" t="s">
        <v>65</v>
      </c>
      <c r="AZ52" s="64" t="s">
        <v>66</v>
      </c>
      <c r="BA52" s="64" t="s">
        <v>67</v>
      </c>
      <c r="BB52" s="64" t="s">
        <v>68</v>
      </c>
      <c r="BC52" s="64" t="s">
        <v>69</v>
      </c>
      <c r="BD52" s="65" t="s">
        <v>70</v>
      </c>
    </row>
    <row r="53" spans="1:91" s="1" customFormat="1" ht="10.9" customHeight="1">
      <c r="B53" s="33"/>
      <c r="C53" s="34"/>
      <c r="D53" s="34"/>
      <c r="E53" s="34"/>
      <c r="F53" s="34"/>
      <c r="G53" s="34"/>
      <c r="H53" s="34"/>
      <c r="I53" s="34"/>
      <c r="J53" s="34"/>
      <c r="K53" s="34"/>
      <c r="L53" s="34"/>
      <c r="M53" s="34"/>
      <c r="N53" s="34"/>
      <c r="O53" s="34"/>
      <c r="P53" s="34"/>
      <c r="Q53" s="34"/>
      <c r="R53" s="34"/>
      <c r="S53" s="34"/>
      <c r="T53" s="34"/>
      <c r="U53" s="34"/>
      <c r="V53" s="34"/>
      <c r="W53" s="34"/>
      <c r="X53" s="34"/>
      <c r="Y53" s="34"/>
      <c r="Z53" s="34"/>
      <c r="AA53" s="34"/>
      <c r="AB53" s="34"/>
      <c r="AC53" s="34"/>
      <c r="AD53" s="34"/>
      <c r="AE53" s="34"/>
      <c r="AF53" s="34"/>
      <c r="AG53" s="34"/>
      <c r="AH53" s="34"/>
      <c r="AI53" s="34"/>
      <c r="AJ53" s="34"/>
      <c r="AK53" s="34"/>
      <c r="AL53" s="34"/>
      <c r="AM53" s="34"/>
      <c r="AN53" s="34"/>
      <c r="AO53" s="34"/>
      <c r="AP53" s="34"/>
      <c r="AQ53" s="34"/>
      <c r="AR53" s="37"/>
      <c r="AS53" s="66"/>
      <c r="AT53" s="67"/>
      <c r="AU53" s="67"/>
      <c r="AV53" s="67"/>
      <c r="AW53" s="67"/>
      <c r="AX53" s="67"/>
      <c r="AY53" s="67"/>
      <c r="AZ53" s="67"/>
      <c r="BA53" s="67"/>
      <c r="BB53" s="67"/>
      <c r="BC53" s="67"/>
      <c r="BD53" s="68"/>
    </row>
    <row r="54" spans="1:91" s="4" customFormat="1" ht="32.450000000000003" customHeight="1">
      <c r="B54" s="69"/>
      <c r="C54" s="70" t="s">
        <v>71</v>
      </c>
      <c r="D54" s="71"/>
      <c r="E54" s="71"/>
      <c r="F54" s="71"/>
      <c r="G54" s="71"/>
      <c r="H54" s="71"/>
      <c r="I54" s="71"/>
      <c r="J54" s="71"/>
      <c r="K54" s="71"/>
      <c r="L54" s="71"/>
      <c r="M54" s="71"/>
      <c r="N54" s="71"/>
      <c r="O54" s="71"/>
      <c r="P54" s="71"/>
      <c r="Q54" s="71"/>
      <c r="R54" s="71"/>
      <c r="S54" s="71"/>
      <c r="T54" s="71"/>
      <c r="U54" s="71"/>
      <c r="V54" s="71"/>
      <c r="W54" s="71"/>
      <c r="X54" s="71"/>
      <c r="Y54" s="71"/>
      <c r="Z54" s="71"/>
      <c r="AA54" s="71"/>
      <c r="AB54" s="71"/>
      <c r="AC54" s="71"/>
      <c r="AD54" s="71"/>
      <c r="AE54" s="71"/>
      <c r="AF54" s="71"/>
      <c r="AG54" s="283">
        <f>ROUND(SUM(AG55:AG59),2)</f>
        <v>0</v>
      </c>
      <c r="AH54" s="283"/>
      <c r="AI54" s="283"/>
      <c r="AJ54" s="283"/>
      <c r="AK54" s="283"/>
      <c r="AL54" s="283"/>
      <c r="AM54" s="283"/>
      <c r="AN54" s="284">
        <f t="shared" ref="AN54:AN59" si="0">SUM(AG54,AT54)</f>
        <v>0</v>
      </c>
      <c r="AO54" s="284"/>
      <c r="AP54" s="284"/>
      <c r="AQ54" s="73" t="s">
        <v>1</v>
      </c>
      <c r="AR54" s="74"/>
      <c r="AS54" s="75">
        <f>ROUND(SUM(AS55:AS59),2)</f>
        <v>0</v>
      </c>
      <c r="AT54" s="76">
        <f t="shared" ref="AT54:AT59" si="1">ROUND(SUM(AV54:AW54),2)</f>
        <v>0</v>
      </c>
      <c r="AU54" s="77">
        <f>ROUND(SUM(AU55:AU59),5)</f>
        <v>0</v>
      </c>
      <c r="AV54" s="76">
        <f>ROUND(AZ54*L29,2)</f>
        <v>0</v>
      </c>
      <c r="AW54" s="76">
        <f>ROUND(BA54*L30,2)</f>
        <v>0</v>
      </c>
      <c r="AX54" s="76">
        <f>ROUND(BB54*L29,2)</f>
        <v>0</v>
      </c>
      <c r="AY54" s="76">
        <f>ROUND(BC54*L30,2)</f>
        <v>0</v>
      </c>
      <c r="AZ54" s="76">
        <f>ROUND(SUM(AZ55:AZ59),2)</f>
        <v>0</v>
      </c>
      <c r="BA54" s="76">
        <f>ROUND(SUM(BA55:BA59),2)</f>
        <v>0</v>
      </c>
      <c r="BB54" s="76">
        <f>ROUND(SUM(BB55:BB59),2)</f>
        <v>0</v>
      </c>
      <c r="BC54" s="76">
        <f>ROUND(SUM(BC55:BC59),2)</f>
        <v>0</v>
      </c>
      <c r="BD54" s="78">
        <f>ROUND(SUM(BD55:BD59),2)</f>
        <v>0</v>
      </c>
      <c r="BS54" s="79" t="s">
        <v>72</v>
      </c>
      <c r="BT54" s="79" t="s">
        <v>73</v>
      </c>
      <c r="BU54" s="80" t="s">
        <v>74</v>
      </c>
      <c r="BV54" s="79" t="s">
        <v>75</v>
      </c>
      <c r="BW54" s="79" t="s">
        <v>5</v>
      </c>
      <c r="BX54" s="79" t="s">
        <v>76</v>
      </c>
      <c r="CL54" s="79" t="s">
        <v>1</v>
      </c>
    </row>
    <row r="55" spans="1:91" s="5" customFormat="1" ht="16.5" customHeight="1">
      <c r="A55" s="81" t="s">
        <v>77</v>
      </c>
      <c r="B55" s="82"/>
      <c r="C55" s="83"/>
      <c r="D55" s="286" t="s">
        <v>78</v>
      </c>
      <c r="E55" s="286"/>
      <c r="F55" s="286"/>
      <c r="G55" s="286"/>
      <c r="H55" s="286"/>
      <c r="I55" s="84"/>
      <c r="J55" s="286" t="s">
        <v>79</v>
      </c>
      <c r="K55" s="286"/>
      <c r="L55" s="286"/>
      <c r="M55" s="286"/>
      <c r="N55" s="286"/>
      <c r="O55" s="286"/>
      <c r="P55" s="286"/>
      <c r="Q55" s="286"/>
      <c r="R55" s="286"/>
      <c r="S55" s="286"/>
      <c r="T55" s="286"/>
      <c r="U55" s="286"/>
      <c r="V55" s="286"/>
      <c r="W55" s="286"/>
      <c r="X55" s="286"/>
      <c r="Y55" s="286"/>
      <c r="Z55" s="286"/>
      <c r="AA55" s="286"/>
      <c r="AB55" s="286"/>
      <c r="AC55" s="286"/>
      <c r="AD55" s="286"/>
      <c r="AE55" s="286"/>
      <c r="AF55" s="286"/>
      <c r="AG55" s="281">
        <f>'01 - Stavební část'!J30</f>
        <v>0</v>
      </c>
      <c r="AH55" s="282"/>
      <c r="AI55" s="282"/>
      <c r="AJ55" s="282"/>
      <c r="AK55" s="282"/>
      <c r="AL55" s="282"/>
      <c r="AM55" s="282"/>
      <c r="AN55" s="281">
        <f t="shared" si="0"/>
        <v>0</v>
      </c>
      <c r="AO55" s="282"/>
      <c r="AP55" s="282"/>
      <c r="AQ55" s="85" t="s">
        <v>80</v>
      </c>
      <c r="AR55" s="86"/>
      <c r="AS55" s="87">
        <v>0</v>
      </c>
      <c r="AT55" s="88">
        <f t="shared" si="1"/>
        <v>0</v>
      </c>
      <c r="AU55" s="89">
        <f>'01 - Stavební část'!P104</f>
        <v>0</v>
      </c>
      <c r="AV55" s="88">
        <f>'01 - Stavební část'!J33</f>
        <v>0</v>
      </c>
      <c r="AW55" s="88">
        <f>'01 - Stavební část'!J34</f>
        <v>0</v>
      </c>
      <c r="AX55" s="88">
        <f>'01 - Stavební část'!J35</f>
        <v>0</v>
      </c>
      <c r="AY55" s="88">
        <f>'01 - Stavební část'!J36</f>
        <v>0</v>
      </c>
      <c r="AZ55" s="88">
        <f>'01 - Stavební část'!F33</f>
        <v>0</v>
      </c>
      <c r="BA55" s="88">
        <f>'01 - Stavební část'!F34</f>
        <v>0</v>
      </c>
      <c r="BB55" s="88">
        <f>'01 - Stavební část'!F35</f>
        <v>0</v>
      </c>
      <c r="BC55" s="88">
        <f>'01 - Stavební část'!F36</f>
        <v>0</v>
      </c>
      <c r="BD55" s="90">
        <f>'01 - Stavební část'!F37</f>
        <v>0</v>
      </c>
      <c r="BT55" s="91" t="s">
        <v>21</v>
      </c>
      <c r="BV55" s="91" t="s">
        <v>75</v>
      </c>
      <c r="BW55" s="91" t="s">
        <v>81</v>
      </c>
      <c r="BX55" s="91" t="s">
        <v>5</v>
      </c>
      <c r="CL55" s="91" t="s">
        <v>1</v>
      </c>
      <c r="CM55" s="91" t="s">
        <v>82</v>
      </c>
    </row>
    <row r="56" spans="1:91" s="5" customFormat="1" ht="16.5" customHeight="1">
      <c r="A56" s="81" t="s">
        <v>77</v>
      </c>
      <c r="B56" s="82"/>
      <c r="C56" s="83"/>
      <c r="D56" s="286" t="s">
        <v>83</v>
      </c>
      <c r="E56" s="286"/>
      <c r="F56" s="286"/>
      <c r="G56" s="286"/>
      <c r="H56" s="286"/>
      <c r="I56" s="84"/>
      <c r="J56" s="286" t="s">
        <v>84</v>
      </c>
      <c r="K56" s="286"/>
      <c r="L56" s="286"/>
      <c r="M56" s="286"/>
      <c r="N56" s="286"/>
      <c r="O56" s="286"/>
      <c r="P56" s="286"/>
      <c r="Q56" s="286"/>
      <c r="R56" s="286"/>
      <c r="S56" s="286"/>
      <c r="T56" s="286"/>
      <c r="U56" s="286"/>
      <c r="V56" s="286"/>
      <c r="W56" s="286"/>
      <c r="X56" s="286"/>
      <c r="Y56" s="286"/>
      <c r="Z56" s="286"/>
      <c r="AA56" s="286"/>
      <c r="AB56" s="286"/>
      <c r="AC56" s="286"/>
      <c r="AD56" s="286"/>
      <c r="AE56" s="286"/>
      <c r="AF56" s="286"/>
      <c r="AG56" s="281">
        <f>'02 - Vzduchotechnika '!J30</f>
        <v>0</v>
      </c>
      <c r="AH56" s="282"/>
      <c r="AI56" s="282"/>
      <c r="AJ56" s="282"/>
      <c r="AK56" s="282"/>
      <c r="AL56" s="282"/>
      <c r="AM56" s="282"/>
      <c r="AN56" s="281">
        <f t="shared" si="0"/>
        <v>0</v>
      </c>
      <c r="AO56" s="282"/>
      <c r="AP56" s="282"/>
      <c r="AQ56" s="85" t="s">
        <v>80</v>
      </c>
      <c r="AR56" s="86"/>
      <c r="AS56" s="87">
        <v>0</v>
      </c>
      <c r="AT56" s="88">
        <f t="shared" si="1"/>
        <v>0</v>
      </c>
      <c r="AU56" s="89">
        <f>'02 - Vzduchotechnika '!P81</f>
        <v>0</v>
      </c>
      <c r="AV56" s="88">
        <f>'02 - Vzduchotechnika '!J33</f>
        <v>0</v>
      </c>
      <c r="AW56" s="88">
        <f>'02 - Vzduchotechnika '!J34</f>
        <v>0</v>
      </c>
      <c r="AX56" s="88">
        <f>'02 - Vzduchotechnika '!J35</f>
        <v>0</v>
      </c>
      <c r="AY56" s="88">
        <f>'02 - Vzduchotechnika '!J36</f>
        <v>0</v>
      </c>
      <c r="AZ56" s="88">
        <f>'02 - Vzduchotechnika '!F33</f>
        <v>0</v>
      </c>
      <c r="BA56" s="88">
        <f>'02 - Vzduchotechnika '!F34</f>
        <v>0</v>
      </c>
      <c r="BB56" s="88">
        <f>'02 - Vzduchotechnika '!F35</f>
        <v>0</v>
      </c>
      <c r="BC56" s="88">
        <f>'02 - Vzduchotechnika '!F36</f>
        <v>0</v>
      </c>
      <c r="BD56" s="90">
        <f>'02 - Vzduchotechnika '!F37</f>
        <v>0</v>
      </c>
      <c r="BT56" s="91" t="s">
        <v>21</v>
      </c>
      <c r="BV56" s="91" t="s">
        <v>75</v>
      </c>
      <c r="BW56" s="91" t="s">
        <v>85</v>
      </c>
      <c r="BX56" s="91" t="s">
        <v>5</v>
      </c>
      <c r="CL56" s="91" t="s">
        <v>1</v>
      </c>
      <c r="CM56" s="91" t="s">
        <v>82</v>
      </c>
    </row>
    <row r="57" spans="1:91" s="5" customFormat="1" ht="16.5" customHeight="1">
      <c r="A57" s="81" t="s">
        <v>77</v>
      </c>
      <c r="B57" s="82"/>
      <c r="C57" s="83"/>
      <c r="D57" s="286" t="s">
        <v>86</v>
      </c>
      <c r="E57" s="286"/>
      <c r="F57" s="286"/>
      <c r="G57" s="286"/>
      <c r="H57" s="286"/>
      <c r="I57" s="84"/>
      <c r="J57" s="286" t="s">
        <v>87</v>
      </c>
      <c r="K57" s="286"/>
      <c r="L57" s="286"/>
      <c r="M57" s="286"/>
      <c r="N57" s="286"/>
      <c r="O57" s="286"/>
      <c r="P57" s="286"/>
      <c r="Q57" s="286"/>
      <c r="R57" s="286"/>
      <c r="S57" s="286"/>
      <c r="T57" s="286"/>
      <c r="U57" s="286"/>
      <c r="V57" s="286"/>
      <c r="W57" s="286"/>
      <c r="X57" s="286"/>
      <c r="Y57" s="286"/>
      <c r="Z57" s="286"/>
      <c r="AA57" s="286"/>
      <c r="AB57" s="286"/>
      <c r="AC57" s="286"/>
      <c r="AD57" s="286"/>
      <c r="AE57" s="286"/>
      <c r="AF57" s="286"/>
      <c r="AG57" s="281">
        <f>'03 - Elektroinstalace'!J30</f>
        <v>0</v>
      </c>
      <c r="AH57" s="282"/>
      <c r="AI57" s="282"/>
      <c r="AJ57" s="282"/>
      <c r="AK57" s="282"/>
      <c r="AL57" s="282"/>
      <c r="AM57" s="282"/>
      <c r="AN57" s="281">
        <f t="shared" si="0"/>
        <v>0</v>
      </c>
      <c r="AO57" s="282"/>
      <c r="AP57" s="282"/>
      <c r="AQ57" s="85" t="s">
        <v>80</v>
      </c>
      <c r="AR57" s="86"/>
      <c r="AS57" s="87">
        <v>0</v>
      </c>
      <c r="AT57" s="88">
        <f t="shared" si="1"/>
        <v>0</v>
      </c>
      <c r="AU57" s="89">
        <f>'03 - Elektroinstalace'!P82</f>
        <v>0</v>
      </c>
      <c r="AV57" s="88">
        <f>'03 - Elektroinstalace'!J33</f>
        <v>0</v>
      </c>
      <c r="AW57" s="88">
        <f>'03 - Elektroinstalace'!J34</f>
        <v>0</v>
      </c>
      <c r="AX57" s="88">
        <f>'03 - Elektroinstalace'!J35</f>
        <v>0</v>
      </c>
      <c r="AY57" s="88">
        <f>'03 - Elektroinstalace'!J36</f>
        <v>0</v>
      </c>
      <c r="AZ57" s="88">
        <f>'03 - Elektroinstalace'!F33</f>
        <v>0</v>
      </c>
      <c r="BA57" s="88">
        <f>'03 - Elektroinstalace'!F34</f>
        <v>0</v>
      </c>
      <c r="BB57" s="88">
        <f>'03 - Elektroinstalace'!F35</f>
        <v>0</v>
      </c>
      <c r="BC57" s="88">
        <f>'03 - Elektroinstalace'!F36</f>
        <v>0</v>
      </c>
      <c r="BD57" s="90">
        <f>'03 - Elektroinstalace'!F37</f>
        <v>0</v>
      </c>
      <c r="BT57" s="91" t="s">
        <v>21</v>
      </c>
      <c r="BV57" s="91" t="s">
        <v>75</v>
      </c>
      <c r="BW57" s="91" t="s">
        <v>88</v>
      </c>
      <c r="BX57" s="91" t="s">
        <v>5</v>
      </c>
      <c r="CL57" s="91" t="s">
        <v>1</v>
      </c>
      <c r="CM57" s="91" t="s">
        <v>82</v>
      </c>
    </row>
    <row r="58" spans="1:91" s="5" customFormat="1" ht="16.5" customHeight="1">
      <c r="A58" s="81" t="s">
        <v>77</v>
      </c>
      <c r="B58" s="82"/>
      <c r="C58" s="83"/>
      <c r="D58" s="286" t="s">
        <v>14</v>
      </c>
      <c r="E58" s="286"/>
      <c r="F58" s="286"/>
      <c r="G58" s="286"/>
      <c r="H58" s="286"/>
      <c r="I58" s="84"/>
      <c r="J58" s="286" t="s">
        <v>89</v>
      </c>
      <c r="K58" s="286"/>
      <c r="L58" s="286"/>
      <c r="M58" s="286"/>
      <c r="N58" s="286"/>
      <c r="O58" s="286"/>
      <c r="P58" s="286"/>
      <c r="Q58" s="286"/>
      <c r="R58" s="286"/>
      <c r="S58" s="286"/>
      <c r="T58" s="286"/>
      <c r="U58" s="286"/>
      <c r="V58" s="286"/>
      <c r="W58" s="286"/>
      <c r="X58" s="286"/>
      <c r="Y58" s="286"/>
      <c r="Z58" s="286"/>
      <c r="AA58" s="286"/>
      <c r="AB58" s="286"/>
      <c r="AC58" s="286"/>
      <c r="AD58" s="286"/>
      <c r="AE58" s="286"/>
      <c r="AF58" s="286"/>
      <c r="AG58" s="281">
        <f>'04 - Venkovní úpravy'!J30</f>
        <v>0</v>
      </c>
      <c r="AH58" s="282"/>
      <c r="AI58" s="282"/>
      <c r="AJ58" s="282"/>
      <c r="AK58" s="282"/>
      <c r="AL58" s="282"/>
      <c r="AM58" s="282"/>
      <c r="AN58" s="281">
        <f t="shared" si="0"/>
        <v>0</v>
      </c>
      <c r="AO58" s="282"/>
      <c r="AP58" s="282"/>
      <c r="AQ58" s="85" t="s">
        <v>80</v>
      </c>
      <c r="AR58" s="86"/>
      <c r="AS58" s="87">
        <v>0</v>
      </c>
      <c r="AT58" s="88">
        <f t="shared" si="1"/>
        <v>0</v>
      </c>
      <c r="AU58" s="89">
        <f>'04 - Venkovní úpravy'!P85</f>
        <v>0</v>
      </c>
      <c r="AV58" s="88">
        <f>'04 - Venkovní úpravy'!J33</f>
        <v>0</v>
      </c>
      <c r="AW58" s="88">
        <f>'04 - Venkovní úpravy'!J34</f>
        <v>0</v>
      </c>
      <c r="AX58" s="88">
        <f>'04 - Venkovní úpravy'!J35</f>
        <v>0</v>
      </c>
      <c r="AY58" s="88">
        <f>'04 - Venkovní úpravy'!J36</f>
        <v>0</v>
      </c>
      <c r="AZ58" s="88">
        <f>'04 - Venkovní úpravy'!F33</f>
        <v>0</v>
      </c>
      <c r="BA58" s="88">
        <f>'04 - Venkovní úpravy'!F34</f>
        <v>0</v>
      </c>
      <c r="BB58" s="88">
        <f>'04 - Venkovní úpravy'!F35</f>
        <v>0</v>
      </c>
      <c r="BC58" s="88">
        <f>'04 - Venkovní úpravy'!F36</f>
        <v>0</v>
      </c>
      <c r="BD58" s="90">
        <f>'04 - Venkovní úpravy'!F37</f>
        <v>0</v>
      </c>
      <c r="BT58" s="91" t="s">
        <v>21</v>
      </c>
      <c r="BV58" s="91" t="s">
        <v>75</v>
      </c>
      <c r="BW58" s="91" t="s">
        <v>90</v>
      </c>
      <c r="BX58" s="91" t="s">
        <v>5</v>
      </c>
      <c r="CL58" s="91" t="s">
        <v>1</v>
      </c>
      <c r="CM58" s="91" t="s">
        <v>82</v>
      </c>
    </row>
    <row r="59" spans="1:91" s="5" customFormat="1" ht="16.5" customHeight="1">
      <c r="A59" s="81" t="s">
        <v>77</v>
      </c>
      <c r="B59" s="82"/>
      <c r="C59" s="83"/>
      <c r="D59" s="286" t="s">
        <v>91</v>
      </c>
      <c r="E59" s="286"/>
      <c r="F59" s="286"/>
      <c r="G59" s="286"/>
      <c r="H59" s="286"/>
      <c r="I59" s="84"/>
      <c r="J59" s="286" t="s">
        <v>92</v>
      </c>
      <c r="K59" s="286"/>
      <c r="L59" s="286"/>
      <c r="M59" s="286"/>
      <c r="N59" s="286"/>
      <c r="O59" s="286"/>
      <c r="P59" s="286"/>
      <c r="Q59" s="286"/>
      <c r="R59" s="286"/>
      <c r="S59" s="286"/>
      <c r="T59" s="286"/>
      <c r="U59" s="286"/>
      <c r="V59" s="286"/>
      <c r="W59" s="286"/>
      <c r="X59" s="286"/>
      <c r="Y59" s="286"/>
      <c r="Z59" s="286"/>
      <c r="AA59" s="286"/>
      <c r="AB59" s="286"/>
      <c r="AC59" s="286"/>
      <c r="AD59" s="286"/>
      <c r="AE59" s="286"/>
      <c r="AF59" s="286"/>
      <c r="AG59" s="281">
        <f>'05 - Vedlejší rozpočtové ...'!J30</f>
        <v>0</v>
      </c>
      <c r="AH59" s="282"/>
      <c r="AI59" s="282"/>
      <c r="AJ59" s="282"/>
      <c r="AK59" s="282"/>
      <c r="AL59" s="282"/>
      <c r="AM59" s="282"/>
      <c r="AN59" s="281">
        <f t="shared" si="0"/>
        <v>0</v>
      </c>
      <c r="AO59" s="282"/>
      <c r="AP59" s="282"/>
      <c r="AQ59" s="85" t="s">
        <v>80</v>
      </c>
      <c r="AR59" s="86"/>
      <c r="AS59" s="92">
        <v>0</v>
      </c>
      <c r="AT59" s="93">
        <f t="shared" si="1"/>
        <v>0</v>
      </c>
      <c r="AU59" s="94">
        <f>'05 - Vedlejší rozpočtové ...'!P85</f>
        <v>0</v>
      </c>
      <c r="AV59" s="93">
        <f>'05 - Vedlejší rozpočtové ...'!J33</f>
        <v>0</v>
      </c>
      <c r="AW59" s="93">
        <f>'05 - Vedlejší rozpočtové ...'!J34</f>
        <v>0</v>
      </c>
      <c r="AX59" s="93">
        <f>'05 - Vedlejší rozpočtové ...'!J35</f>
        <v>0</v>
      </c>
      <c r="AY59" s="93">
        <f>'05 - Vedlejší rozpočtové ...'!J36</f>
        <v>0</v>
      </c>
      <c r="AZ59" s="93">
        <f>'05 - Vedlejší rozpočtové ...'!F33</f>
        <v>0</v>
      </c>
      <c r="BA59" s="93">
        <f>'05 - Vedlejší rozpočtové ...'!F34</f>
        <v>0</v>
      </c>
      <c r="BB59" s="93">
        <f>'05 - Vedlejší rozpočtové ...'!F35</f>
        <v>0</v>
      </c>
      <c r="BC59" s="93">
        <f>'05 - Vedlejší rozpočtové ...'!F36</f>
        <v>0</v>
      </c>
      <c r="BD59" s="95">
        <f>'05 - Vedlejší rozpočtové ...'!F37</f>
        <v>0</v>
      </c>
      <c r="BT59" s="91" t="s">
        <v>21</v>
      </c>
      <c r="BV59" s="91" t="s">
        <v>75</v>
      </c>
      <c r="BW59" s="91" t="s">
        <v>93</v>
      </c>
      <c r="BX59" s="91" t="s">
        <v>5</v>
      </c>
      <c r="CL59" s="91" t="s">
        <v>1</v>
      </c>
      <c r="CM59" s="91" t="s">
        <v>82</v>
      </c>
    </row>
    <row r="60" spans="1:91" s="1" customFormat="1" ht="30" customHeight="1">
      <c r="B60" s="33"/>
      <c r="C60" s="34"/>
      <c r="D60" s="34"/>
      <c r="E60" s="34"/>
      <c r="F60" s="34"/>
      <c r="G60" s="34"/>
      <c r="H60" s="34"/>
      <c r="I60" s="34"/>
      <c r="J60" s="34"/>
      <c r="K60" s="34"/>
      <c r="L60" s="34"/>
      <c r="M60" s="34"/>
      <c r="N60" s="34"/>
      <c r="O60" s="34"/>
      <c r="P60" s="34"/>
      <c r="Q60" s="34"/>
      <c r="R60" s="34"/>
      <c r="S60" s="34"/>
      <c r="T60" s="34"/>
      <c r="U60" s="34"/>
      <c r="V60" s="34"/>
      <c r="W60" s="34"/>
      <c r="X60" s="34"/>
      <c r="Y60" s="34"/>
      <c r="Z60" s="34"/>
      <c r="AA60" s="34"/>
      <c r="AB60" s="34"/>
      <c r="AC60" s="34"/>
      <c r="AD60" s="34"/>
      <c r="AE60" s="34"/>
      <c r="AF60" s="34"/>
      <c r="AG60" s="34"/>
      <c r="AH60" s="34"/>
      <c r="AI60" s="34"/>
      <c r="AJ60" s="34"/>
      <c r="AK60" s="34"/>
      <c r="AL60" s="34"/>
      <c r="AM60" s="34"/>
      <c r="AN60" s="34"/>
      <c r="AO60" s="34"/>
      <c r="AP60" s="34"/>
      <c r="AQ60" s="34"/>
      <c r="AR60" s="37"/>
    </row>
    <row r="61" spans="1:91" s="1" customFormat="1" ht="6.95" customHeight="1">
      <c r="B61" s="45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37"/>
    </row>
  </sheetData>
  <sheetProtection algorithmName="SHA-512" hashValue="W7Y+dhj8rWESsAErj6wUhOHIsWTKTGzcu0TpA2POUXlYxeTlDSDyLDV7uKYIPre5wImNnrTS8oi2ie420N8K8A==" saltValue="qgvlAQZxtcKB4bYF9pFyEuAyF61otP+IwOY3tvCYOqGu+BTAtJmAAy1jh/UYVFJwOZ3KIr6kwYix+dbjTSXCkg==" spinCount="100000" sheet="1" objects="1" scenarios="1" formatColumns="0" formatRows="0"/>
  <mergeCells count="58">
    <mergeCell ref="D57:H57"/>
    <mergeCell ref="J57:AF57"/>
    <mergeCell ref="D58:H58"/>
    <mergeCell ref="J58:AF58"/>
    <mergeCell ref="D59:H59"/>
    <mergeCell ref="J59:AF59"/>
    <mergeCell ref="C52:G52"/>
    <mergeCell ref="I52:AF52"/>
    <mergeCell ref="D55:H55"/>
    <mergeCell ref="J55:AF55"/>
    <mergeCell ref="D56:H56"/>
    <mergeCell ref="J56:AF56"/>
    <mergeCell ref="AN58:AP58"/>
    <mergeCell ref="AG58:AM58"/>
    <mergeCell ref="AN59:AP59"/>
    <mergeCell ref="AG59:AM59"/>
    <mergeCell ref="AG54:AM54"/>
    <mergeCell ref="AN54:AP54"/>
    <mergeCell ref="AN55:AP55"/>
    <mergeCell ref="AG55:AM55"/>
    <mergeCell ref="AN56:AP56"/>
    <mergeCell ref="AG56:AM56"/>
    <mergeCell ref="AN57:AP57"/>
    <mergeCell ref="AG57:AM57"/>
    <mergeCell ref="L30:P30"/>
    <mergeCell ref="L31:P31"/>
    <mergeCell ref="L32:P32"/>
    <mergeCell ref="L33:P33"/>
    <mergeCell ref="AN52:AP52"/>
    <mergeCell ref="AG52:AM52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W31:AE31"/>
    <mergeCell ref="BE5:BE34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</mergeCells>
  <hyperlinks>
    <hyperlink ref="A55" location="'01 - Stavební část'!C2" display="/"/>
    <hyperlink ref="A56" location="'02 - Vzduchotechnika '!C2" display="/"/>
    <hyperlink ref="A57" location="'03 - Elektroinstalace'!C2" display="/"/>
    <hyperlink ref="A58" location="'04 - Venkovní úpravy'!C2" display="/"/>
    <hyperlink ref="A59" location="'05 - Vedlejší rozpočtové ...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12"/>
  <sheetViews>
    <sheetView showGridLines="0" workbookViewId="0">
      <selection activeCell="C2" sqref="C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81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82</v>
      </c>
    </row>
    <row r="4" spans="2:46" ht="24.95" customHeight="1">
      <c r="B4" s="19"/>
      <c r="D4" s="100" t="s">
        <v>94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7" t="str">
        <f>'Rekapitulace stavby'!K6</f>
        <v>Energetická opatření MŠ Ignáce Šustaly</v>
      </c>
      <c r="F7" s="288"/>
      <c r="G7" s="288"/>
      <c r="H7" s="288"/>
      <c r="L7" s="19"/>
    </row>
    <row r="8" spans="2:46" s="1" customFormat="1" ht="12" customHeight="1">
      <c r="B8" s="37"/>
      <c r="D8" s="101" t="s">
        <v>95</v>
      </c>
      <c r="I8" s="102"/>
      <c r="L8" s="37"/>
    </row>
    <row r="9" spans="2:46" s="1" customFormat="1" ht="36.950000000000003" customHeight="1">
      <c r="B9" s="37"/>
      <c r="E9" s="289" t="s">
        <v>96</v>
      </c>
      <c r="F9" s="290"/>
      <c r="G9" s="290"/>
      <c r="H9" s="290"/>
      <c r="I9" s="102"/>
      <c r="L9" s="37"/>
    </row>
    <row r="10" spans="2:46" s="1" customFormat="1" ht="11.25">
      <c r="B10" s="37"/>
      <c r="I10" s="102"/>
      <c r="L10" s="37"/>
    </row>
    <row r="11" spans="2:46" s="1" customFormat="1" ht="12" customHeight="1">
      <c r="B11" s="37"/>
      <c r="D11" s="101" t="s">
        <v>19</v>
      </c>
      <c r="F11" s="16" t="s">
        <v>1</v>
      </c>
      <c r="I11" s="103" t="s">
        <v>20</v>
      </c>
      <c r="J11" s="16" t="s">
        <v>1</v>
      </c>
      <c r="L11" s="37"/>
    </row>
    <row r="12" spans="2:46" s="1" customFormat="1" ht="12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4. 3. 2019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29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30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1" t="str">
        <f>'Rekapitulace stavby'!E14</f>
        <v>Vyplň údaj</v>
      </c>
      <c r="F18" s="292"/>
      <c r="G18" s="292"/>
      <c r="H18" s="292"/>
      <c r="I18" s="103" t="s">
        <v>29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32</v>
      </c>
      <c r="I20" s="103" t="s">
        <v>27</v>
      </c>
      <c r="J20" s="16" t="str">
        <f>IF('Rekapitulace stavby'!AN16="","",'Rekapitulace stavby'!AN16)</f>
        <v>68342268</v>
      </c>
      <c r="L20" s="37"/>
    </row>
    <row r="21" spans="2:12" s="1" customFormat="1" ht="18" customHeight="1">
      <c r="B21" s="37"/>
      <c r="E21" s="16" t="str">
        <f>IF('Rekapitulace stavby'!E17="","",'Rekapitulace stavby'!E17)</f>
        <v>Architektonické studio Ing.arch.Kamil Mrva</v>
      </c>
      <c r="I21" s="103" t="s">
        <v>29</v>
      </c>
      <c r="J21" s="16" t="str">
        <f>IF('Rekapitulace stavby'!AN17="","",'Rekapitulace stavby'!AN17)</f>
        <v>CZ7407205289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37</v>
      </c>
      <c r="I23" s="103" t="s">
        <v>27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29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38</v>
      </c>
      <c r="I26" s="102"/>
      <c r="L26" s="37"/>
    </row>
    <row r="27" spans="2:12" s="6" customFormat="1" ht="16.5" customHeight="1">
      <c r="B27" s="105"/>
      <c r="E27" s="293" t="s">
        <v>1</v>
      </c>
      <c r="F27" s="293"/>
      <c r="G27" s="293"/>
      <c r="H27" s="293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ROUND(J104,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5" customHeight="1">
      <c r="B33" s="37"/>
      <c r="D33" s="101" t="s">
        <v>43</v>
      </c>
      <c r="E33" s="101" t="s">
        <v>44</v>
      </c>
      <c r="F33" s="112">
        <f>ROUND((SUM(BE104:BE911)),  2)</f>
        <v>0</v>
      </c>
      <c r="I33" s="113">
        <v>0.21</v>
      </c>
      <c r="J33" s="112">
        <f>ROUND(((SUM(BE104:BE911))*I33),  2)</f>
        <v>0</v>
      </c>
      <c r="L33" s="37"/>
    </row>
    <row r="34" spans="2:12" s="1" customFormat="1" ht="14.45" customHeight="1">
      <c r="B34" s="37"/>
      <c r="E34" s="101" t="s">
        <v>45</v>
      </c>
      <c r="F34" s="112">
        <f>ROUND((SUM(BF104:BF911)),  2)</f>
        <v>0</v>
      </c>
      <c r="I34" s="113">
        <v>0.15</v>
      </c>
      <c r="J34" s="112">
        <f>ROUND(((SUM(BF104:BF911))*I34),  2)</f>
        <v>0</v>
      </c>
      <c r="L34" s="37"/>
    </row>
    <row r="35" spans="2:12" s="1" customFormat="1" ht="14.45" hidden="1" customHeight="1">
      <c r="B35" s="37"/>
      <c r="E35" s="101" t="s">
        <v>46</v>
      </c>
      <c r="F35" s="112">
        <f>ROUND((SUM(BG104:BG911)),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47</v>
      </c>
      <c r="F36" s="112">
        <f>ROUND((SUM(BH104:BH911)),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48</v>
      </c>
      <c r="F37" s="112">
        <f>ROUND((SUM(BI104:BI911)),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97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4" t="str">
        <f>E7</f>
        <v>Energetická opatření MŠ Ignáce Šustaly</v>
      </c>
      <c r="F48" s="295"/>
      <c r="G48" s="295"/>
      <c r="H48" s="295"/>
      <c r="I48" s="102"/>
      <c r="J48" s="34"/>
      <c r="K48" s="34"/>
      <c r="L48" s="37"/>
    </row>
    <row r="49" spans="2:47" s="1" customFormat="1" ht="12" customHeight="1">
      <c r="B49" s="33"/>
      <c r="C49" s="28" t="s">
        <v>95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01 - Stavební část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Kopřivnice</v>
      </c>
      <c r="G52" s="34"/>
      <c r="H52" s="34"/>
      <c r="I52" s="103" t="s">
        <v>24</v>
      </c>
      <c r="J52" s="54" t="str">
        <f>IF(J12="","",J12)</f>
        <v>4. 3. 2019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32</v>
      </c>
      <c r="J54" s="31" t="str">
        <f>E21</f>
        <v>Architektonické studio Ing.arch.Kamil Mrva</v>
      </c>
      <c r="K54" s="34"/>
      <c r="L54" s="37"/>
    </row>
    <row r="55" spans="2:47" s="1" customFormat="1" ht="13.7" customHeight="1">
      <c r="B55" s="33"/>
      <c r="C55" s="28" t="s">
        <v>30</v>
      </c>
      <c r="D55" s="34"/>
      <c r="E55" s="34"/>
      <c r="F55" s="26" t="str">
        <f>IF(E18="","",E18)</f>
        <v>Vyplň údaj</v>
      </c>
      <c r="G55" s="34"/>
      <c r="H55" s="34"/>
      <c r="I55" s="103" t="s">
        <v>37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98</v>
      </c>
      <c r="D57" s="129"/>
      <c r="E57" s="129"/>
      <c r="F57" s="129"/>
      <c r="G57" s="129"/>
      <c r="H57" s="129"/>
      <c r="I57" s="130"/>
      <c r="J57" s="131" t="s">
        <v>99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100</v>
      </c>
      <c r="D59" s="34"/>
      <c r="E59" s="34"/>
      <c r="F59" s="34"/>
      <c r="G59" s="34"/>
      <c r="H59" s="34"/>
      <c r="I59" s="102"/>
      <c r="J59" s="72">
        <f>J104</f>
        <v>0</v>
      </c>
      <c r="K59" s="34"/>
      <c r="L59" s="37"/>
      <c r="AU59" s="16" t="s">
        <v>101</v>
      </c>
    </row>
    <row r="60" spans="2:47" s="7" customFormat="1" ht="24.95" customHeight="1">
      <c r="B60" s="133"/>
      <c r="C60" s="134"/>
      <c r="D60" s="135" t="s">
        <v>102</v>
      </c>
      <c r="E60" s="136"/>
      <c r="F60" s="136"/>
      <c r="G60" s="136"/>
      <c r="H60" s="136"/>
      <c r="I60" s="137"/>
      <c r="J60" s="138">
        <f>J105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103</v>
      </c>
      <c r="E61" s="143"/>
      <c r="F61" s="143"/>
      <c r="G61" s="143"/>
      <c r="H61" s="143"/>
      <c r="I61" s="144"/>
      <c r="J61" s="145">
        <f>J106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104</v>
      </c>
      <c r="E62" s="143"/>
      <c r="F62" s="143"/>
      <c r="G62" s="143"/>
      <c r="H62" s="143"/>
      <c r="I62" s="144"/>
      <c r="J62" s="145">
        <f>J143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105</v>
      </c>
      <c r="E63" s="143"/>
      <c r="F63" s="143"/>
      <c r="G63" s="143"/>
      <c r="H63" s="143"/>
      <c r="I63" s="144"/>
      <c r="J63" s="145">
        <f>J152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106</v>
      </c>
      <c r="E64" s="143"/>
      <c r="F64" s="143"/>
      <c r="G64" s="143"/>
      <c r="H64" s="143"/>
      <c r="I64" s="144"/>
      <c r="J64" s="145">
        <f>J162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107</v>
      </c>
      <c r="E65" s="143"/>
      <c r="F65" s="143"/>
      <c r="G65" s="143"/>
      <c r="H65" s="143"/>
      <c r="I65" s="144"/>
      <c r="J65" s="145">
        <f>J168</f>
        <v>0</v>
      </c>
      <c r="K65" s="141"/>
      <c r="L65" s="146"/>
    </row>
    <row r="66" spans="2:12" s="8" customFormat="1" ht="19.899999999999999" customHeight="1">
      <c r="B66" s="140"/>
      <c r="C66" s="141"/>
      <c r="D66" s="142" t="s">
        <v>108</v>
      </c>
      <c r="E66" s="143"/>
      <c r="F66" s="143"/>
      <c r="G66" s="143"/>
      <c r="H66" s="143"/>
      <c r="I66" s="144"/>
      <c r="J66" s="145">
        <f>J441</f>
        <v>0</v>
      </c>
      <c r="K66" s="141"/>
      <c r="L66" s="146"/>
    </row>
    <row r="67" spans="2:12" s="8" customFormat="1" ht="19.899999999999999" customHeight="1">
      <c r="B67" s="140"/>
      <c r="C67" s="141"/>
      <c r="D67" s="142" t="s">
        <v>109</v>
      </c>
      <c r="E67" s="143"/>
      <c r="F67" s="143"/>
      <c r="G67" s="143"/>
      <c r="H67" s="143"/>
      <c r="I67" s="144"/>
      <c r="J67" s="145">
        <f>J573</f>
        <v>0</v>
      </c>
      <c r="K67" s="141"/>
      <c r="L67" s="146"/>
    </row>
    <row r="68" spans="2:12" s="8" customFormat="1" ht="19.899999999999999" customHeight="1">
      <c r="B68" s="140"/>
      <c r="C68" s="141"/>
      <c r="D68" s="142" t="s">
        <v>110</v>
      </c>
      <c r="E68" s="143"/>
      <c r="F68" s="143"/>
      <c r="G68" s="143"/>
      <c r="H68" s="143"/>
      <c r="I68" s="144"/>
      <c r="J68" s="145">
        <f>J579</f>
        <v>0</v>
      </c>
      <c r="K68" s="141"/>
      <c r="L68" s="146"/>
    </row>
    <row r="69" spans="2:12" s="7" customFormat="1" ht="24.95" customHeight="1">
      <c r="B69" s="133"/>
      <c r="C69" s="134"/>
      <c r="D69" s="135" t="s">
        <v>111</v>
      </c>
      <c r="E69" s="136"/>
      <c r="F69" s="136"/>
      <c r="G69" s="136"/>
      <c r="H69" s="136"/>
      <c r="I69" s="137"/>
      <c r="J69" s="138">
        <f>J581</f>
        <v>0</v>
      </c>
      <c r="K69" s="134"/>
      <c r="L69" s="139"/>
    </row>
    <row r="70" spans="2:12" s="8" customFormat="1" ht="19.899999999999999" customHeight="1">
      <c r="B70" s="140"/>
      <c r="C70" s="141"/>
      <c r="D70" s="142" t="s">
        <v>112</v>
      </c>
      <c r="E70" s="143"/>
      <c r="F70" s="143"/>
      <c r="G70" s="143"/>
      <c r="H70" s="143"/>
      <c r="I70" s="144"/>
      <c r="J70" s="145">
        <f>J582</f>
        <v>0</v>
      </c>
      <c r="K70" s="141"/>
      <c r="L70" s="146"/>
    </row>
    <row r="71" spans="2:12" s="8" customFormat="1" ht="19.899999999999999" customHeight="1">
      <c r="B71" s="140"/>
      <c r="C71" s="141"/>
      <c r="D71" s="142" t="s">
        <v>113</v>
      </c>
      <c r="E71" s="143"/>
      <c r="F71" s="143"/>
      <c r="G71" s="143"/>
      <c r="H71" s="143"/>
      <c r="I71" s="144"/>
      <c r="J71" s="145">
        <f>J596</f>
        <v>0</v>
      </c>
      <c r="K71" s="141"/>
      <c r="L71" s="146"/>
    </row>
    <row r="72" spans="2:12" s="8" customFormat="1" ht="19.899999999999999" customHeight="1">
      <c r="B72" s="140"/>
      <c r="C72" s="141"/>
      <c r="D72" s="142" t="s">
        <v>114</v>
      </c>
      <c r="E72" s="143"/>
      <c r="F72" s="143"/>
      <c r="G72" s="143"/>
      <c r="H72" s="143"/>
      <c r="I72" s="144"/>
      <c r="J72" s="145">
        <f>J610</f>
        <v>0</v>
      </c>
      <c r="K72" s="141"/>
      <c r="L72" s="146"/>
    </row>
    <row r="73" spans="2:12" s="8" customFormat="1" ht="19.899999999999999" customHeight="1">
      <c r="B73" s="140"/>
      <c r="C73" s="141"/>
      <c r="D73" s="142" t="s">
        <v>115</v>
      </c>
      <c r="E73" s="143"/>
      <c r="F73" s="143"/>
      <c r="G73" s="143"/>
      <c r="H73" s="143"/>
      <c r="I73" s="144"/>
      <c r="J73" s="145">
        <f>J628</f>
        <v>0</v>
      </c>
      <c r="K73" s="141"/>
      <c r="L73" s="146"/>
    </row>
    <row r="74" spans="2:12" s="8" customFormat="1" ht="19.899999999999999" customHeight="1">
      <c r="B74" s="140"/>
      <c r="C74" s="141"/>
      <c r="D74" s="142" t="s">
        <v>116</v>
      </c>
      <c r="E74" s="143"/>
      <c r="F74" s="143"/>
      <c r="G74" s="143"/>
      <c r="H74" s="143"/>
      <c r="I74" s="144"/>
      <c r="J74" s="145">
        <f>J631</f>
        <v>0</v>
      </c>
      <c r="K74" s="141"/>
      <c r="L74" s="146"/>
    </row>
    <row r="75" spans="2:12" s="8" customFormat="1" ht="19.899999999999999" customHeight="1">
      <c r="B75" s="140"/>
      <c r="C75" s="141"/>
      <c r="D75" s="142" t="s">
        <v>117</v>
      </c>
      <c r="E75" s="143"/>
      <c r="F75" s="143"/>
      <c r="G75" s="143"/>
      <c r="H75" s="143"/>
      <c r="I75" s="144"/>
      <c r="J75" s="145">
        <f>J633</f>
        <v>0</v>
      </c>
      <c r="K75" s="141"/>
      <c r="L75" s="146"/>
    </row>
    <row r="76" spans="2:12" s="8" customFormat="1" ht="19.899999999999999" customHeight="1">
      <c r="B76" s="140"/>
      <c r="C76" s="141"/>
      <c r="D76" s="142" t="s">
        <v>118</v>
      </c>
      <c r="E76" s="143"/>
      <c r="F76" s="143"/>
      <c r="G76" s="143"/>
      <c r="H76" s="143"/>
      <c r="I76" s="144"/>
      <c r="J76" s="145">
        <f>J637</f>
        <v>0</v>
      </c>
      <c r="K76" s="141"/>
      <c r="L76" s="146"/>
    </row>
    <row r="77" spans="2:12" s="8" customFormat="1" ht="19.899999999999999" customHeight="1">
      <c r="B77" s="140"/>
      <c r="C77" s="141"/>
      <c r="D77" s="142" t="s">
        <v>119</v>
      </c>
      <c r="E77" s="143"/>
      <c r="F77" s="143"/>
      <c r="G77" s="143"/>
      <c r="H77" s="143"/>
      <c r="I77" s="144"/>
      <c r="J77" s="145">
        <f>J644</f>
        <v>0</v>
      </c>
      <c r="K77" s="141"/>
      <c r="L77" s="146"/>
    </row>
    <row r="78" spans="2:12" s="8" customFormat="1" ht="19.899999999999999" customHeight="1">
      <c r="B78" s="140"/>
      <c r="C78" s="141"/>
      <c r="D78" s="142" t="s">
        <v>120</v>
      </c>
      <c r="E78" s="143"/>
      <c r="F78" s="143"/>
      <c r="G78" s="143"/>
      <c r="H78" s="143"/>
      <c r="I78" s="144"/>
      <c r="J78" s="145">
        <f>J688</f>
        <v>0</v>
      </c>
      <c r="K78" s="141"/>
      <c r="L78" s="146"/>
    </row>
    <row r="79" spans="2:12" s="8" customFormat="1" ht="19.899999999999999" customHeight="1">
      <c r="B79" s="140"/>
      <c r="C79" s="141"/>
      <c r="D79" s="142" t="s">
        <v>121</v>
      </c>
      <c r="E79" s="143"/>
      <c r="F79" s="143"/>
      <c r="G79" s="143"/>
      <c r="H79" s="143"/>
      <c r="I79" s="144"/>
      <c r="J79" s="145">
        <f>J793</f>
        <v>0</v>
      </c>
      <c r="K79" s="141"/>
      <c r="L79" s="146"/>
    </row>
    <row r="80" spans="2:12" s="8" customFormat="1" ht="19.899999999999999" customHeight="1">
      <c r="B80" s="140"/>
      <c r="C80" s="141"/>
      <c r="D80" s="142" t="s">
        <v>122</v>
      </c>
      <c r="E80" s="143"/>
      <c r="F80" s="143"/>
      <c r="G80" s="143"/>
      <c r="H80" s="143"/>
      <c r="I80" s="144"/>
      <c r="J80" s="145">
        <f>J836</f>
        <v>0</v>
      </c>
      <c r="K80" s="141"/>
      <c r="L80" s="146"/>
    </row>
    <row r="81" spans="2:12" s="8" customFormat="1" ht="19.899999999999999" customHeight="1">
      <c r="B81" s="140"/>
      <c r="C81" s="141"/>
      <c r="D81" s="142" t="s">
        <v>123</v>
      </c>
      <c r="E81" s="143"/>
      <c r="F81" s="143"/>
      <c r="G81" s="143"/>
      <c r="H81" s="143"/>
      <c r="I81" s="144"/>
      <c r="J81" s="145">
        <f>J857</f>
        <v>0</v>
      </c>
      <c r="K81" s="141"/>
      <c r="L81" s="146"/>
    </row>
    <row r="82" spans="2:12" s="8" customFormat="1" ht="19.899999999999999" customHeight="1">
      <c r="B82" s="140"/>
      <c r="C82" s="141"/>
      <c r="D82" s="142" t="s">
        <v>124</v>
      </c>
      <c r="E82" s="143"/>
      <c r="F82" s="143"/>
      <c r="G82" s="143"/>
      <c r="H82" s="143"/>
      <c r="I82" s="144"/>
      <c r="J82" s="145">
        <f>J867</f>
        <v>0</v>
      </c>
      <c r="K82" s="141"/>
      <c r="L82" s="146"/>
    </row>
    <row r="83" spans="2:12" s="8" customFormat="1" ht="19.899999999999999" customHeight="1">
      <c r="B83" s="140"/>
      <c r="C83" s="141"/>
      <c r="D83" s="142" t="s">
        <v>125</v>
      </c>
      <c r="E83" s="143"/>
      <c r="F83" s="143"/>
      <c r="G83" s="143"/>
      <c r="H83" s="143"/>
      <c r="I83" s="144"/>
      <c r="J83" s="145">
        <f>J897</f>
        <v>0</v>
      </c>
      <c r="K83" s="141"/>
      <c r="L83" s="146"/>
    </row>
    <row r="84" spans="2:12" s="8" customFormat="1" ht="19.899999999999999" customHeight="1">
      <c r="B84" s="140"/>
      <c r="C84" s="141"/>
      <c r="D84" s="142" t="s">
        <v>126</v>
      </c>
      <c r="E84" s="143"/>
      <c r="F84" s="143"/>
      <c r="G84" s="143"/>
      <c r="H84" s="143"/>
      <c r="I84" s="144"/>
      <c r="J84" s="145">
        <f>J909</f>
        <v>0</v>
      </c>
      <c r="K84" s="141"/>
      <c r="L84" s="146"/>
    </row>
    <row r="85" spans="2:12" s="1" customFormat="1" ht="21.75" customHeight="1">
      <c r="B85" s="33"/>
      <c r="C85" s="34"/>
      <c r="D85" s="34"/>
      <c r="E85" s="34"/>
      <c r="F85" s="34"/>
      <c r="G85" s="34"/>
      <c r="H85" s="34"/>
      <c r="I85" s="102"/>
      <c r="J85" s="34"/>
      <c r="K85" s="34"/>
      <c r="L85" s="37"/>
    </row>
    <row r="86" spans="2:12" s="1" customFormat="1" ht="6.95" customHeight="1">
      <c r="B86" s="45"/>
      <c r="C86" s="46"/>
      <c r="D86" s="46"/>
      <c r="E86" s="46"/>
      <c r="F86" s="46"/>
      <c r="G86" s="46"/>
      <c r="H86" s="46"/>
      <c r="I86" s="124"/>
      <c r="J86" s="46"/>
      <c r="K86" s="46"/>
      <c r="L86" s="37"/>
    </row>
    <row r="90" spans="2:12" s="1" customFormat="1" ht="6.95" customHeight="1">
      <c r="B90" s="47"/>
      <c r="C90" s="48"/>
      <c r="D90" s="48"/>
      <c r="E90" s="48"/>
      <c r="F90" s="48"/>
      <c r="G90" s="48"/>
      <c r="H90" s="48"/>
      <c r="I90" s="127"/>
      <c r="J90" s="48"/>
      <c r="K90" s="48"/>
      <c r="L90" s="37"/>
    </row>
    <row r="91" spans="2:12" s="1" customFormat="1" ht="24.95" customHeight="1">
      <c r="B91" s="33"/>
      <c r="C91" s="22" t="s">
        <v>127</v>
      </c>
      <c r="D91" s="34"/>
      <c r="E91" s="34"/>
      <c r="F91" s="34"/>
      <c r="G91" s="34"/>
      <c r="H91" s="34"/>
      <c r="I91" s="102"/>
      <c r="J91" s="34"/>
      <c r="K91" s="34"/>
      <c r="L91" s="37"/>
    </row>
    <row r="92" spans="2:12" s="1" customFormat="1" ht="6.95" customHeight="1">
      <c r="B92" s="33"/>
      <c r="C92" s="34"/>
      <c r="D92" s="34"/>
      <c r="E92" s="34"/>
      <c r="F92" s="34"/>
      <c r="G92" s="34"/>
      <c r="H92" s="34"/>
      <c r="I92" s="102"/>
      <c r="J92" s="34"/>
      <c r="K92" s="34"/>
      <c r="L92" s="37"/>
    </row>
    <row r="93" spans="2:12" s="1" customFormat="1" ht="12" customHeight="1">
      <c r="B93" s="33"/>
      <c r="C93" s="28" t="s">
        <v>16</v>
      </c>
      <c r="D93" s="34"/>
      <c r="E93" s="34"/>
      <c r="F93" s="34"/>
      <c r="G93" s="34"/>
      <c r="H93" s="34"/>
      <c r="I93" s="102"/>
      <c r="J93" s="34"/>
      <c r="K93" s="34"/>
      <c r="L93" s="37"/>
    </row>
    <row r="94" spans="2:12" s="1" customFormat="1" ht="16.5" customHeight="1">
      <c r="B94" s="33"/>
      <c r="C94" s="34"/>
      <c r="D94" s="34"/>
      <c r="E94" s="294" t="str">
        <f>E7</f>
        <v>Energetická opatření MŠ Ignáce Šustaly</v>
      </c>
      <c r="F94" s="295"/>
      <c r="G94" s="295"/>
      <c r="H94" s="295"/>
      <c r="I94" s="102"/>
      <c r="J94" s="34"/>
      <c r="K94" s="34"/>
      <c r="L94" s="37"/>
    </row>
    <row r="95" spans="2:12" s="1" customFormat="1" ht="12" customHeight="1">
      <c r="B95" s="33"/>
      <c r="C95" s="28" t="s">
        <v>95</v>
      </c>
      <c r="D95" s="34"/>
      <c r="E95" s="34"/>
      <c r="F95" s="34"/>
      <c r="G95" s="34"/>
      <c r="H95" s="34"/>
      <c r="I95" s="102"/>
      <c r="J95" s="34"/>
      <c r="K95" s="34"/>
      <c r="L95" s="37"/>
    </row>
    <row r="96" spans="2:12" s="1" customFormat="1" ht="16.5" customHeight="1">
      <c r="B96" s="33"/>
      <c r="C96" s="34"/>
      <c r="D96" s="34"/>
      <c r="E96" s="266" t="str">
        <f>E9</f>
        <v>01 - Stavební část</v>
      </c>
      <c r="F96" s="265"/>
      <c r="G96" s="265"/>
      <c r="H96" s="265"/>
      <c r="I96" s="102"/>
      <c r="J96" s="34"/>
      <c r="K96" s="34"/>
      <c r="L96" s="37"/>
    </row>
    <row r="97" spans="2:65" s="1" customFormat="1" ht="6.95" customHeight="1">
      <c r="B97" s="33"/>
      <c r="C97" s="34"/>
      <c r="D97" s="34"/>
      <c r="E97" s="34"/>
      <c r="F97" s="34"/>
      <c r="G97" s="34"/>
      <c r="H97" s="34"/>
      <c r="I97" s="102"/>
      <c r="J97" s="34"/>
      <c r="K97" s="34"/>
      <c r="L97" s="37"/>
    </row>
    <row r="98" spans="2:65" s="1" customFormat="1" ht="12" customHeight="1">
      <c r="B98" s="33"/>
      <c r="C98" s="28" t="s">
        <v>22</v>
      </c>
      <c r="D98" s="34"/>
      <c r="E98" s="34"/>
      <c r="F98" s="26" t="str">
        <f>F12</f>
        <v>Kopřivnice</v>
      </c>
      <c r="G98" s="34"/>
      <c r="H98" s="34"/>
      <c r="I98" s="103" t="s">
        <v>24</v>
      </c>
      <c r="J98" s="54" t="str">
        <f>IF(J12="","",J12)</f>
        <v>4. 3. 2019</v>
      </c>
      <c r="K98" s="34"/>
      <c r="L98" s="37"/>
    </row>
    <row r="99" spans="2:65" s="1" customFormat="1" ht="6.95" customHeight="1">
      <c r="B99" s="33"/>
      <c r="C99" s="34"/>
      <c r="D99" s="34"/>
      <c r="E99" s="34"/>
      <c r="F99" s="34"/>
      <c r="G99" s="34"/>
      <c r="H99" s="34"/>
      <c r="I99" s="102"/>
      <c r="J99" s="34"/>
      <c r="K99" s="34"/>
      <c r="L99" s="37"/>
    </row>
    <row r="100" spans="2:65" s="1" customFormat="1" ht="24.95" customHeight="1">
      <c r="B100" s="33"/>
      <c r="C100" s="28" t="s">
        <v>26</v>
      </c>
      <c r="D100" s="34"/>
      <c r="E100" s="34"/>
      <c r="F100" s="26" t="str">
        <f>E15</f>
        <v xml:space="preserve"> </v>
      </c>
      <c r="G100" s="34"/>
      <c r="H100" s="34"/>
      <c r="I100" s="103" t="s">
        <v>32</v>
      </c>
      <c r="J100" s="31" t="str">
        <f>E21</f>
        <v>Architektonické studio Ing.arch.Kamil Mrva</v>
      </c>
      <c r="K100" s="34"/>
      <c r="L100" s="37"/>
    </row>
    <row r="101" spans="2:65" s="1" customFormat="1" ht="13.7" customHeight="1">
      <c r="B101" s="33"/>
      <c r="C101" s="28" t="s">
        <v>30</v>
      </c>
      <c r="D101" s="34"/>
      <c r="E101" s="34"/>
      <c r="F101" s="26" t="str">
        <f>IF(E18="","",E18)</f>
        <v>Vyplň údaj</v>
      </c>
      <c r="G101" s="34"/>
      <c r="H101" s="34"/>
      <c r="I101" s="103" t="s">
        <v>37</v>
      </c>
      <c r="J101" s="31" t="str">
        <f>E24</f>
        <v xml:space="preserve"> </v>
      </c>
      <c r="K101" s="34"/>
      <c r="L101" s="37"/>
    </row>
    <row r="102" spans="2:65" s="1" customFormat="1" ht="10.35" customHeight="1">
      <c r="B102" s="33"/>
      <c r="C102" s="34"/>
      <c r="D102" s="34"/>
      <c r="E102" s="34"/>
      <c r="F102" s="34"/>
      <c r="G102" s="34"/>
      <c r="H102" s="34"/>
      <c r="I102" s="102"/>
      <c r="J102" s="34"/>
      <c r="K102" s="34"/>
      <c r="L102" s="37"/>
    </row>
    <row r="103" spans="2:65" s="9" customFormat="1" ht="29.25" customHeight="1">
      <c r="B103" s="147"/>
      <c r="C103" s="148" t="s">
        <v>128</v>
      </c>
      <c r="D103" s="149" t="s">
        <v>58</v>
      </c>
      <c r="E103" s="149" t="s">
        <v>54</v>
      </c>
      <c r="F103" s="149" t="s">
        <v>55</v>
      </c>
      <c r="G103" s="149" t="s">
        <v>129</v>
      </c>
      <c r="H103" s="149" t="s">
        <v>130</v>
      </c>
      <c r="I103" s="150" t="s">
        <v>131</v>
      </c>
      <c r="J103" s="149" t="s">
        <v>99</v>
      </c>
      <c r="K103" s="151" t="s">
        <v>132</v>
      </c>
      <c r="L103" s="152"/>
      <c r="M103" s="63" t="s">
        <v>1</v>
      </c>
      <c r="N103" s="64" t="s">
        <v>43</v>
      </c>
      <c r="O103" s="64" t="s">
        <v>133</v>
      </c>
      <c r="P103" s="64" t="s">
        <v>134</v>
      </c>
      <c r="Q103" s="64" t="s">
        <v>135</v>
      </c>
      <c r="R103" s="64" t="s">
        <v>136</v>
      </c>
      <c r="S103" s="64" t="s">
        <v>137</v>
      </c>
      <c r="T103" s="65" t="s">
        <v>138</v>
      </c>
    </row>
    <row r="104" spans="2:65" s="1" customFormat="1" ht="22.9" customHeight="1">
      <c r="B104" s="33"/>
      <c r="C104" s="70" t="s">
        <v>139</v>
      </c>
      <c r="D104" s="34"/>
      <c r="E104" s="34"/>
      <c r="F104" s="34"/>
      <c r="G104" s="34"/>
      <c r="H104" s="34"/>
      <c r="I104" s="102"/>
      <c r="J104" s="153">
        <f>BK104</f>
        <v>0</v>
      </c>
      <c r="K104" s="34"/>
      <c r="L104" s="37"/>
      <c r="M104" s="66"/>
      <c r="N104" s="67"/>
      <c r="O104" s="67"/>
      <c r="P104" s="154">
        <f>P105+P581</f>
        <v>0</v>
      </c>
      <c r="Q104" s="67"/>
      <c r="R104" s="154">
        <f>R105+R581</f>
        <v>168.20444015999996</v>
      </c>
      <c r="S104" s="67"/>
      <c r="T104" s="155">
        <f>T105+T581</f>
        <v>99.636008400000009</v>
      </c>
      <c r="AT104" s="16" t="s">
        <v>72</v>
      </c>
      <c r="AU104" s="16" t="s">
        <v>101</v>
      </c>
      <c r="BK104" s="156">
        <f>BK105+BK581</f>
        <v>0</v>
      </c>
    </row>
    <row r="105" spans="2:65" s="10" customFormat="1" ht="25.9" customHeight="1">
      <c r="B105" s="157"/>
      <c r="C105" s="158"/>
      <c r="D105" s="159" t="s">
        <v>72</v>
      </c>
      <c r="E105" s="160" t="s">
        <v>140</v>
      </c>
      <c r="F105" s="160" t="s">
        <v>141</v>
      </c>
      <c r="G105" s="158"/>
      <c r="H105" s="158"/>
      <c r="I105" s="161"/>
      <c r="J105" s="162">
        <f>BK105</f>
        <v>0</v>
      </c>
      <c r="K105" s="158"/>
      <c r="L105" s="163"/>
      <c r="M105" s="164"/>
      <c r="N105" s="165"/>
      <c r="O105" s="165"/>
      <c r="P105" s="166">
        <f>P106+P143+P152+P162+P168+P441+P573+P579</f>
        <v>0</v>
      </c>
      <c r="Q105" s="165"/>
      <c r="R105" s="166">
        <f>R106+R143+R152+R162+R168+R441+R573+R579</f>
        <v>145.47113936999997</v>
      </c>
      <c r="S105" s="165"/>
      <c r="T105" s="167">
        <f>T106+T143+T152+T162+T168+T441+T573+T579</f>
        <v>77.967833000000013</v>
      </c>
      <c r="AR105" s="168" t="s">
        <v>21</v>
      </c>
      <c r="AT105" s="169" t="s">
        <v>72</v>
      </c>
      <c r="AU105" s="169" t="s">
        <v>73</v>
      </c>
      <c r="AY105" s="168" t="s">
        <v>142</v>
      </c>
      <c r="BK105" s="170">
        <f>BK106+BK143+BK152+BK162+BK168+BK441+BK573+BK579</f>
        <v>0</v>
      </c>
    </row>
    <row r="106" spans="2:65" s="10" customFormat="1" ht="22.9" customHeight="1">
      <c r="B106" s="157"/>
      <c r="C106" s="158"/>
      <c r="D106" s="159" t="s">
        <v>72</v>
      </c>
      <c r="E106" s="171" t="s">
        <v>21</v>
      </c>
      <c r="F106" s="171" t="s">
        <v>143</v>
      </c>
      <c r="G106" s="158"/>
      <c r="H106" s="158"/>
      <c r="I106" s="161"/>
      <c r="J106" s="172">
        <f>BK106</f>
        <v>0</v>
      </c>
      <c r="K106" s="158"/>
      <c r="L106" s="163"/>
      <c r="M106" s="164"/>
      <c r="N106" s="165"/>
      <c r="O106" s="165"/>
      <c r="P106" s="166">
        <f>SUM(P107:P142)</f>
        <v>0</v>
      </c>
      <c r="Q106" s="165"/>
      <c r="R106" s="166">
        <f>SUM(R107:R142)</f>
        <v>76.060945000000004</v>
      </c>
      <c r="S106" s="165"/>
      <c r="T106" s="167">
        <f>SUM(T107:T142)</f>
        <v>13.066400000000002</v>
      </c>
      <c r="AR106" s="168" t="s">
        <v>21</v>
      </c>
      <c r="AT106" s="169" t="s">
        <v>72</v>
      </c>
      <c r="AU106" s="169" t="s">
        <v>21</v>
      </c>
      <c r="AY106" s="168" t="s">
        <v>142</v>
      </c>
      <c r="BK106" s="170">
        <f>SUM(BK107:BK142)</f>
        <v>0</v>
      </c>
    </row>
    <row r="107" spans="2:65" s="1" customFormat="1" ht="16.5" customHeight="1">
      <c r="B107" s="33"/>
      <c r="C107" s="173" t="s">
        <v>21</v>
      </c>
      <c r="D107" s="173" t="s">
        <v>144</v>
      </c>
      <c r="E107" s="174" t="s">
        <v>145</v>
      </c>
      <c r="F107" s="175" t="s">
        <v>146</v>
      </c>
      <c r="G107" s="176" t="s">
        <v>147</v>
      </c>
      <c r="H107" s="177">
        <v>2.25</v>
      </c>
      <c r="I107" s="178"/>
      <c r="J107" s="179">
        <f>ROUND(I107*H107,2)</f>
        <v>0</v>
      </c>
      <c r="K107" s="175" t="s">
        <v>148</v>
      </c>
      <c r="L107" s="37"/>
      <c r="M107" s="180" t="s">
        <v>1</v>
      </c>
      <c r="N107" s="181" t="s">
        <v>44</v>
      </c>
      <c r="O107" s="59"/>
      <c r="P107" s="182">
        <f>O107*H107</f>
        <v>0</v>
      </c>
      <c r="Q107" s="182">
        <v>1.8000000000000001E-4</v>
      </c>
      <c r="R107" s="182">
        <f>Q107*H107</f>
        <v>4.0500000000000003E-4</v>
      </c>
      <c r="S107" s="182">
        <v>0</v>
      </c>
      <c r="T107" s="183">
        <f>S107*H107</f>
        <v>0</v>
      </c>
      <c r="AR107" s="16" t="s">
        <v>149</v>
      </c>
      <c r="AT107" s="16" t="s">
        <v>144</v>
      </c>
      <c r="AU107" s="16" t="s">
        <v>82</v>
      </c>
      <c r="AY107" s="16" t="s">
        <v>142</v>
      </c>
      <c r="BE107" s="184">
        <f>IF(N107="základní",J107,0)</f>
        <v>0</v>
      </c>
      <c r="BF107" s="184">
        <f>IF(N107="snížená",J107,0)</f>
        <v>0</v>
      </c>
      <c r="BG107" s="184">
        <f>IF(N107="zákl. přenesená",J107,0)</f>
        <v>0</v>
      </c>
      <c r="BH107" s="184">
        <f>IF(N107="sníž. přenesená",J107,0)</f>
        <v>0</v>
      </c>
      <c r="BI107" s="184">
        <f>IF(N107="nulová",J107,0)</f>
        <v>0</v>
      </c>
      <c r="BJ107" s="16" t="s">
        <v>21</v>
      </c>
      <c r="BK107" s="184">
        <f>ROUND(I107*H107,2)</f>
        <v>0</v>
      </c>
      <c r="BL107" s="16" t="s">
        <v>149</v>
      </c>
      <c r="BM107" s="16" t="s">
        <v>150</v>
      </c>
    </row>
    <row r="108" spans="2:65" s="1" customFormat="1" ht="16.5" customHeight="1">
      <c r="B108" s="33"/>
      <c r="C108" s="173" t="s">
        <v>82</v>
      </c>
      <c r="D108" s="173" t="s">
        <v>144</v>
      </c>
      <c r="E108" s="174" t="s">
        <v>151</v>
      </c>
      <c r="F108" s="175" t="s">
        <v>152</v>
      </c>
      <c r="G108" s="176" t="s">
        <v>153</v>
      </c>
      <c r="H108" s="177">
        <v>3</v>
      </c>
      <c r="I108" s="178"/>
      <c r="J108" s="179">
        <f>ROUND(I108*H108,2)</f>
        <v>0</v>
      </c>
      <c r="K108" s="175" t="s">
        <v>148</v>
      </c>
      <c r="L108" s="37"/>
      <c r="M108" s="180" t="s">
        <v>1</v>
      </c>
      <c r="N108" s="181" t="s">
        <v>44</v>
      </c>
      <c r="O108" s="59"/>
      <c r="P108" s="182">
        <f>O108*H108</f>
        <v>0</v>
      </c>
      <c r="Q108" s="182">
        <v>1.8000000000000001E-4</v>
      </c>
      <c r="R108" s="182">
        <f>Q108*H108</f>
        <v>5.4000000000000001E-4</v>
      </c>
      <c r="S108" s="182">
        <v>0</v>
      </c>
      <c r="T108" s="183">
        <f>S108*H108</f>
        <v>0</v>
      </c>
      <c r="AR108" s="16" t="s">
        <v>149</v>
      </c>
      <c r="AT108" s="16" t="s">
        <v>144</v>
      </c>
      <c r="AU108" s="16" t="s">
        <v>82</v>
      </c>
      <c r="AY108" s="16" t="s">
        <v>142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21</v>
      </c>
      <c r="BK108" s="184">
        <f>ROUND(I108*H108,2)</f>
        <v>0</v>
      </c>
      <c r="BL108" s="16" t="s">
        <v>149</v>
      </c>
      <c r="BM108" s="16" t="s">
        <v>154</v>
      </c>
    </row>
    <row r="109" spans="2:65" s="1" customFormat="1" ht="22.5" customHeight="1">
      <c r="B109" s="33"/>
      <c r="C109" s="173" t="s">
        <v>155</v>
      </c>
      <c r="D109" s="173" t="s">
        <v>144</v>
      </c>
      <c r="E109" s="174" t="s">
        <v>156</v>
      </c>
      <c r="F109" s="175" t="s">
        <v>157</v>
      </c>
      <c r="G109" s="176" t="s">
        <v>147</v>
      </c>
      <c r="H109" s="177">
        <v>2.25</v>
      </c>
      <c r="I109" s="178"/>
      <c r="J109" s="179">
        <f>ROUND(I109*H109,2)</f>
        <v>0</v>
      </c>
      <c r="K109" s="175" t="s">
        <v>148</v>
      </c>
      <c r="L109" s="37"/>
      <c r="M109" s="180" t="s">
        <v>1</v>
      </c>
      <c r="N109" s="181" t="s">
        <v>44</v>
      </c>
      <c r="O109" s="59"/>
      <c r="P109" s="182">
        <f>O109*H109</f>
        <v>0</v>
      </c>
      <c r="Q109" s="182">
        <v>0</v>
      </c>
      <c r="R109" s="182">
        <f>Q109*H109</f>
        <v>0</v>
      </c>
      <c r="S109" s="182">
        <v>0</v>
      </c>
      <c r="T109" s="183">
        <f>S109*H109</f>
        <v>0</v>
      </c>
      <c r="AR109" s="16" t="s">
        <v>149</v>
      </c>
      <c r="AT109" s="16" t="s">
        <v>144</v>
      </c>
      <c r="AU109" s="16" t="s">
        <v>82</v>
      </c>
      <c r="AY109" s="16" t="s">
        <v>142</v>
      </c>
      <c r="BE109" s="184">
        <f>IF(N109="základní",J109,0)</f>
        <v>0</v>
      </c>
      <c r="BF109" s="184">
        <f>IF(N109="snížená",J109,0)</f>
        <v>0</v>
      </c>
      <c r="BG109" s="184">
        <f>IF(N109="zákl. přenesená",J109,0)</f>
        <v>0</v>
      </c>
      <c r="BH109" s="184">
        <f>IF(N109="sníž. přenesená",J109,0)</f>
        <v>0</v>
      </c>
      <c r="BI109" s="184">
        <f>IF(N109="nulová",J109,0)</f>
        <v>0</v>
      </c>
      <c r="BJ109" s="16" t="s">
        <v>21</v>
      </c>
      <c r="BK109" s="184">
        <f>ROUND(I109*H109,2)</f>
        <v>0</v>
      </c>
      <c r="BL109" s="16" t="s">
        <v>149</v>
      </c>
      <c r="BM109" s="16" t="s">
        <v>158</v>
      </c>
    </row>
    <row r="110" spans="2:65" s="11" customFormat="1" ht="11.25">
      <c r="B110" s="185"/>
      <c r="C110" s="186"/>
      <c r="D110" s="187" t="s">
        <v>159</v>
      </c>
      <c r="E110" s="188" t="s">
        <v>1</v>
      </c>
      <c r="F110" s="189" t="s">
        <v>160</v>
      </c>
      <c r="G110" s="186"/>
      <c r="H110" s="190">
        <v>2.25</v>
      </c>
      <c r="I110" s="191"/>
      <c r="J110" s="186"/>
      <c r="K110" s="186"/>
      <c r="L110" s="192"/>
      <c r="M110" s="193"/>
      <c r="N110" s="194"/>
      <c r="O110" s="194"/>
      <c r="P110" s="194"/>
      <c r="Q110" s="194"/>
      <c r="R110" s="194"/>
      <c r="S110" s="194"/>
      <c r="T110" s="195"/>
      <c r="AT110" s="196" t="s">
        <v>159</v>
      </c>
      <c r="AU110" s="196" t="s">
        <v>82</v>
      </c>
      <c r="AV110" s="11" t="s">
        <v>82</v>
      </c>
      <c r="AW110" s="11" t="s">
        <v>36</v>
      </c>
      <c r="AX110" s="11" t="s">
        <v>21</v>
      </c>
      <c r="AY110" s="196" t="s">
        <v>142</v>
      </c>
    </row>
    <row r="111" spans="2:65" s="1" customFormat="1" ht="16.5" customHeight="1">
      <c r="B111" s="33"/>
      <c r="C111" s="173" t="s">
        <v>149</v>
      </c>
      <c r="D111" s="173" t="s">
        <v>144</v>
      </c>
      <c r="E111" s="174" t="s">
        <v>161</v>
      </c>
      <c r="F111" s="175" t="s">
        <v>162</v>
      </c>
      <c r="G111" s="176" t="s">
        <v>153</v>
      </c>
      <c r="H111" s="177">
        <v>3</v>
      </c>
      <c r="I111" s="178"/>
      <c r="J111" s="179">
        <f>ROUND(I111*H111,2)</f>
        <v>0</v>
      </c>
      <c r="K111" s="175" t="s">
        <v>148</v>
      </c>
      <c r="L111" s="37"/>
      <c r="M111" s="180" t="s">
        <v>1</v>
      </c>
      <c r="N111" s="181" t="s">
        <v>44</v>
      </c>
      <c r="O111" s="59"/>
      <c r="P111" s="182">
        <f>O111*H111</f>
        <v>0</v>
      </c>
      <c r="Q111" s="182">
        <v>0</v>
      </c>
      <c r="R111" s="182">
        <f>Q111*H111</f>
        <v>0</v>
      </c>
      <c r="S111" s="182">
        <v>0</v>
      </c>
      <c r="T111" s="183">
        <f>S111*H111</f>
        <v>0</v>
      </c>
      <c r="AR111" s="16" t="s">
        <v>149</v>
      </c>
      <c r="AT111" s="16" t="s">
        <v>144</v>
      </c>
      <c r="AU111" s="16" t="s">
        <v>82</v>
      </c>
      <c r="AY111" s="16" t="s">
        <v>142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21</v>
      </c>
      <c r="BK111" s="184">
        <f>ROUND(I111*H111,2)</f>
        <v>0</v>
      </c>
      <c r="BL111" s="16" t="s">
        <v>149</v>
      </c>
      <c r="BM111" s="16" t="s">
        <v>163</v>
      </c>
    </row>
    <row r="112" spans="2:65" s="1" customFormat="1" ht="33.75" customHeight="1">
      <c r="B112" s="33"/>
      <c r="C112" s="173" t="s">
        <v>164</v>
      </c>
      <c r="D112" s="173" t="s">
        <v>144</v>
      </c>
      <c r="E112" s="174" t="s">
        <v>165</v>
      </c>
      <c r="F112" s="175" t="s">
        <v>166</v>
      </c>
      <c r="G112" s="176" t="s">
        <v>147</v>
      </c>
      <c r="H112" s="177">
        <v>4.8499999999999996</v>
      </c>
      <c r="I112" s="178"/>
      <c r="J112" s="179">
        <f>ROUND(I112*H112,2)</f>
        <v>0</v>
      </c>
      <c r="K112" s="175" t="s">
        <v>148</v>
      </c>
      <c r="L112" s="37"/>
      <c r="M112" s="180" t="s">
        <v>1</v>
      </c>
      <c r="N112" s="181" t="s">
        <v>44</v>
      </c>
      <c r="O112" s="59"/>
      <c r="P112" s="182">
        <f>O112*H112</f>
        <v>0</v>
      </c>
      <c r="Q112" s="182">
        <v>0</v>
      </c>
      <c r="R112" s="182">
        <f>Q112*H112</f>
        <v>0</v>
      </c>
      <c r="S112" s="182">
        <v>0.255</v>
      </c>
      <c r="T112" s="183">
        <f>S112*H112</f>
        <v>1.23675</v>
      </c>
      <c r="AR112" s="16" t="s">
        <v>149</v>
      </c>
      <c r="AT112" s="16" t="s">
        <v>144</v>
      </c>
      <c r="AU112" s="16" t="s">
        <v>82</v>
      </c>
      <c r="AY112" s="16" t="s">
        <v>142</v>
      </c>
      <c r="BE112" s="184">
        <f>IF(N112="základní",J112,0)</f>
        <v>0</v>
      </c>
      <c r="BF112" s="184">
        <f>IF(N112="snížená",J112,0)</f>
        <v>0</v>
      </c>
      <c r="BG112" s="184">
        <f>IF(N112="zákl. přenesená",J112,0)</f>
        <v>0</v>
      </c>
      <c r="BH112" s="184">
        <f>IF(N112="sníž. přenesená",J112,0)</f>
        <v>0</v>
      </c>
      <c r="BI112" s="184">
        <f>IF(N112="nulová",J112,0)</f>
        <v>0</v>
      </c>
      <c r="BJ112" s="16" t="s">
        <v>21</v>
      </c>
      <c r="BK112" s="184">
        <f>ROUND(I112*H112,2)</f>
        <v>0</v>
      </c>
      <c r="BL112" s="16" t="s">
        <v>149</v>
      </c>
      <c r="BM112" s="16" t="s">
        <v>167</v>
      </c>
    </row>
    <row r="113" spans="2:65" s="11" customFormat="1" ht="11.25">
      <c r="B113" s="185"/>
      <c r="C113" s="186"/>
      <c r="D113" s="187" t="s">
        <v>159</v>
      </c>
      <c r="E113" s="188" t="s">
        <v>1</v>
      </c>
      <c r="F113" s="189" t="s">
        <v>168</v>
      </c>
      <c r="G113" s="186"/>
      <c r="H113" s="190">
        <v>4.8499999999999996</v>
      </c>
      <c r="I113" s="191"/>
      <c r="J113" s="186"/>
      <c r="K113" s="186"/>
      <c r="L113" s="192"/>
      <c r="M113" s="193"/>
      <c r="N113" s="194"/>
      <c r="O113" s="194"/>
      <c r="P113" s="194"/>
      <c r="Q113" s="194"/>
      <c r="R113" s="194"/>
      <c r="S113" s="194"/>
      <c r="T113" s="195"/>
      <c r="AT113" s="196" t="s">
        <v>159</v>
      </c>
      <c r="AU113" s="196" t="s">
        <v>82</v>
      </c>
      <c r="AV113" s="11" t="s">
        <v>82</v>
      </c>
      <c r="AW113" s="11" t="s">
        <v>36</v>
      </c>
      <c r="AX113" s="11" t="s">
        <v>21</v>
      </c>
      <c r="AY113" s="196" t="s">
        <v>142</v>
      </c>
    </row>
    <row r="114" spans="2:65" s="1" customFormat="1" ht="22.5" customHeight="1">
      <c r="B114" s="33"/>
      <c r="C114" s="173" t="s">
        <v>169</v>
      </c>
      <c r="D114" s="173" t="s">
        <v>144</v>
      </c>
      <c r="E114" s="174" t="s">
        <v>170</v>
      </c>
      <c r="F114" s="175" t="s">
        <v>171</v>
      </c>
      <c r="G114" s="176" t="s">
        <v>147</v>
      </c>
      <c r="H114" s="177">
        <v>25.55</v>
      </c>
      <c r="I114" s="178"/>
      <c r="J114" s="179">
        <f>ROUND(I114*H114,2)</f>
        <v>0</v>
      </c>
      <c r="K114" s="175" t="s">
        <v>148</v>
      </c>
      <c r="L114" s="37"/>
      <c r="M114" s="180" t="s">
        <v>1</v>
      </c>
      <c r="N114" s="181" t="s">
        <v>44</v>
      </c>
      <c r="O114" s="59"/>
      <c r="P114" s="182">
        <f>O114*H114</f>
        <v>0</v>
      </c>
      <c r="Q114" s="182">
        <v>0</v>
      </c>
      <c r="R114" s="182">
        <f>Q114*H114</f>
        <v>0</v>
      </c>
      <c r="S114" s="182">
        <v>0.24299999999999999</v>
      </c>
      <c r="T114" s="183">
        <f>S114*H114</f>
        <v>6.2086500000000004</v>
      </c>
      <c r="AR114" s="16" t="s">
        <v>149</v>
      </c>
      <c r="AT114" s="16" t="s">
        <v>144</v>
      </c>
      <c r="AU114" s="16" t="s">
        <v>82</v>
      </c>
      <c r="AY114" s="16" t="s">
        <v>142</v>
      </c>
      <c r="BE114" s="184">
        <f>IF(N114="základní",J114,0)</f>
        <v>0</v>
      </c>
      <c r="BF114" s="184">
        <f>IF(N114="snížená",J114,0)</f>
        <v>0</v>
      </c>
      <c r="BG114" s="184">
        <f>IF(N114="zákl. přenesená",J114,0)</f>
        <v>0</v>
      </c>
      <c r="BH114" s="184">
        <f>IF(N114="sníž. přenesená",J114,0)</f>
        <v>0</v>
      </c>
      <c r="BI114" s="184">
        <f>IF(N114="nulová",J114,0)</f>
        <v>0</v>
      </c>
      <c r="BJ114" s="16" t="s">
        <v>21</v>
      </c>
      <c r="BK114" s="184">
        <f>ROUND(I114*H114,2)</f>
        <v>0</v>
      </c>
      <c r="BL114" s="16" t="s">
        <v>149</v>
      </c>
      <c r="BM114" s="16" t="s">
        <v>172</v>
      </c>
    </row>
    <row r="115" spans="2:65" s="1" customFormat="1" ht="22.5" customHeight="1">
      <c r="B115" s="33"/>
      <c r="C115" s="173" t="s">
        <v>173</v>
      </c>
      <c r="D115" s="173" t="s">
        <v>144</v>
      </c>
      <c r="E115" s="174" t="s">
        <v>174</v>
      </c>
      <c r="F115" s="175" t="s">
        <v>175</v>
      </c>
      <c r="G115" s="176" t="s">
        <v>147</v>
      </c>
      <c r="H115" s="177">
        <v>25.55</v>
      </c>
      <c r="I115" s="178"/>
      <c r="J115" s="179">
        <f>ROUND(I115*H115,2)</f>
        <v>0</v>
      </c>
      <c r="K115" s="175" t="s">
        <v>148</v>
      </c>
      <c r="L115" s="37"/>
      <c r="M115" s="180" t="s">
        <v>1</v>
      </c>
      <c r="N115" s="181" t="s">
        <v>44</v>
      </c>
      <c r="O115" s="59"/>
      <c r="P115" s="182">
        <f>O115*H115</f>
        <v>0</v>
      </c>
      <c r="Q115" s="182">
        <v>0</v>
      </c>
      <c r="R115" s="182">
        <f>Q115*H115</f>
        <v>0</v>
      </c>
      <c r="S115" s="182">
        <v>0.22</v>
      </c>
      <c r="T115" s="183">
        <f>S115*H115</f>
        <v>5.6210000000000004</v>
      </c>
      <c r="AR115" s="16" t="s">
        <v>149</v>
      </c>
      <c r="AT115" s="16" t="s">
        <v>144</v>
      </c>
      <c r="AU115" s="16" t="s">
        <v>82</v>
      </c>
      <c r="AY115" s="16" t="s">
        <v>142</v>
      </c>
      <c r="BE115" s="184">
        <f>IF(N115="základní",J115,0)</f>
        <v>0</v>
      </c>
      <c r="BF115" s="184">
        <f>IF(N115="snížená",J115,0)</f>
        <v>0</v>
      </c>
      <c r="BG115" s="184">
        <f>IF(N115="zákl. přenesená",J115,0)</f>
        <v>0</v>
      </c>
      <c r="BH115" s="184">
        <f>IF(N115="sníž. přenesená",J115,0)</f>
        <v>0</v>
      </c>
      <c r="BI115" s="184">
        <f>IF(N115="nulová",J115,0)</f>
        <v>0</v>
      </c>
      <c r="BJ115" s="16" t="s">
        <v>21</v>
      </c>
      <c r="BK115" s="184">
        <f>ROUND(I115*H115,2)</f>
        <v>0</v>
      </c>
      <c r="BL115" s="16" t="s">
        <v>149</v>
      </c>
      <c r="BM115" s="16" t="s">
        <v>176</v>
      </c>
    </row>
    <row r="116" spans="2:65" s="11" customFormat="1" ht="11.25">
      <c r="B116" s="185"/>
      <c r="C116" s="186"/>
      <c r="D116" s="187" t="s">
        <v>159</v>
      </c>
      <c r="E116" s="188" t="s">
        <v>1</v>
      </c>
      <c r="F116" s="189" t="s">
        <v>177</v>
      </c>
      <c r="G116" s="186"/>
      <c r="H116" s="190">
        <v>25.55</v>
      </c>
      <c r="I116" s="191"/>
      <c r="J116" s="186"/>
      <c r="K116" s="186"/>
      <c r="L116" s="192"/>
      <c r="M116" s="193"/>
      <c r="N116" s="194"/>
      <c r="O116" s="194"/>
      <c r="P116" s="194"/>
      <c r="Q116" s="194"/>
      <c r="R116" s="194"/>
      <c r="S116" s="194"/>
      <c r="T116" s="195"/>
      <c r="AT116" s="196" t="s">
        <v>159</v>
      </c>
      <c r="AU116" s="196" t="s">
        <v>82</v>
      </c>
      <c r="AV116" s="11" t="s">
        <v>82</v>
      </c>
      <c r="AW116" s="11" t="s">
        <v>36</v>
      </c>
      <c r="AX116" s="11" t="s">
        <v>21</v>
      </c>
      <c r="AY116" s="196" t="s">
        <v>142</v>
      </c>
    </row>
    <row r="117" spans="2:65" s="1" customFormat="1" ht="22.5" customHeight="1">
      <c r="B117" s="33"/>
      <c r="C117" s="173" t="s">
        <v>178</v>
      </c>
      <c r="D117" s="173" t="s">
        <v>144</v>
      </c>
      <c r="E117" s="174" t="s">
        <v>179</v>
      </c>
      <c r="F117" s="175" t="s">
        <v>180</v>
      </c>
      <c r="G117" s="176" t="s">
        <v>181</v>
      </c>
      <c r="H117" s="177">
        <v>3.0049999999999999</v>
      </c>
      <c r="I117" s="178"/>
      <c r="J117" s="179">
        <f>ROUND(I117*H117,2)</f>
        <v>0</v>
      </c>
      <c r="K117" s="175" t="s">
        <v>148</v>
      </c>
      <c r="L117" s="37"/>
      <c r="M117" s="180" t="s">
        <v>1</v>
      </c>
      <c r="N117" s="181" t="s">
        <v>44</v>
      </c>
      <c r="O117" s="59"/>
      <c r="P117" s="182">
        <f>O117*H117</f>
        <v>0</v>
      </c>
      <c r="Q117" s="182">
        <v>0</v>
      </c>
      <c r="R117" s="182">
        <f>Q117*H117</f>
        <v>0</v>
      </c>
      <c r="S117" s="182">
        <v>0</v>
      </c>
      <c r="T117" s="183">
        <f>S117*H117</f>
        <v>0</v>
      </c>
      <c r="AR117" s="16" t="s">
        <v>149</v>
      </c>
      <c r="AT117" s="16" t="s">
        <v>144</v>
      </c>
      <c r="AU117" s="16" t="s">
        <v>82</v>
      </c>
      <c r="AY117" s="16" t="s">
        <v>142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21</v>
      </c>
      <c r="BK117" s="184">
        <f>ROUND(I117*H117,2)</f>
        <v>0</v>
      </c>
      <c r="BL117" s="16" t="s">
        <v>149</v>
      </c>
      <c r="BM117" s="16" t="s">
        <v>182</v>
      </c>
    </row>
    <row r="118" spans="2:65" s="11" customFormat="1" ht="11.25">
      <c r="B118" s="185"/>
      <c r="C118" s="186"/>
      <c r="D118" s="187" t="s">
        <v>159</v>
      </c>
      <c r="E118" s="188" t="s">
        <v>1</v>
      </c>
      <c r="F118" s="189" t="s">
        <v>183</v>
      </c>
      <c r="G118" s="186"/>
      <c r="H118" s="190">
        <v>3.0049999999999999</v>
      </c>
      <c r="I118" s="191"/>
      <c r="J118" s="186"/>
      <c r="K118" s="186"/>
      <c r="L118" s="192"/>
      <c r="M118" s="193"/>
      <c r="N118" s="194"/>
      <c r="O118" s="194"/>
      <c r="P118" s="194"/>
      <c r="Q118" s="194"/>
      <c r="R118" s="194"/>
      <c r="S118" s="194"/>
      <c r="T118" s="195"/>
      <c r="AT118" s="196" t="s">
        <v>159</v>
      </c>
      <c r="AU118" s="196" t="s">
        <v>82</v>
      </c>
      <c r="AV118" s="11" t="s">
        <v>82</v>
      </c>
      <c r="AW118" s="11" t="s">
        <v>36</v>
      </c>
      <c r="AX118" s="11" t="s">
        <v>21</v>
      </c>
      <c r="AY118" s="196" t="s">
        <v>142</v>
      </c>
    </row>
    <row r="119" spans="2:65" s="1" customFormat="1" ht="22.5" customHeight="1">
      <c r="B119" s="33"/>
      <c r="C119" s="173" t="s">
        <v>184</v>
      </c>
      <c r="D119" s="173" t="s">
        <v>144</v>
      </c>
      <c r="E119" s="174" t="s">
        <v>185</v>
      </c>
      <c r="F119" s="175" t="s">
        <v>186</v>
      </c>
      <c r="G119" s="176" t="s">
        <v>181</v>
      </c>
      <c r="H119" s="177">
        <v>17</v>
      </c>
      <c r="I119" s="178"/>
      <c r="J119" s="179">
        <f>ROUND(I119*H119,2)</f>
        <v>0</v>
      </c>
      <c r="K119" s="175" t="s">
        <v>148</v>
      </c>
      <c r="L119" s="37"/>
      <c r="M119" s="180" t="s">
        <v>1</v>
      </c>
      <c r="N119" s="181" t="s">
        <v>44</v>
      </c>
      <c r="O119" s="59"/>
      <c r="P119" s="182">
        <f>O119*H119</f>
        <v>0</v>
      </c>
      <c r="Q119" s="182">
        <v>0</v>
      </c>
      <c r="R119" s="182">
        <f>Q119*H119</f>
        <v>0</v>
      </c>
      <c r="S119" s="182">
        <v>0</v>
      </c>
      <c r="T119" s="183">
        <f>S119*H119</f>
        <v>0</v>
      </c>
      <c r="AR119" s="16" t="s">
        <v>149</v>
      </c>
      <c r="AT119" s="16" t="s">
        <v>144</v>
      </c>
      <c r="AU119" s="16" t="s">
        <v>82</v>
      </c>
      <c r="AY119" s="16" t="s">
        <v>142</v>
      </c>
      <c r="BE119" s="184">
        <f>IF(N119="základní",J119,0)</f>
        <v>0</v>
      </c>
      <c r="BF119" s="184">
        <f>IF(N119="snížená",J119,0)</f>
        <v>0</v>
      </c>
      <c r="BG119" s="184">
        <f>IF(N119="zákl. přenesená",J119,0)</f>
        <v>0</v>
      </c>
      <c r="BH119" s="184">
        <f>IF(N119="sníž. přenesená",J119,0)</f>
        <v>0</v>
      </c>
      <c r="BI119" s="184">
        <f>IF(N119="nulová",J119,0)</f>
        <v>0</v>
      </c>
      <c r="BJ119" s="16" t="s">
        <v>21</v>
      </c>
      <c r="BK119" s="184">
        <f>ROUND(I119*H119,2)</f>
        <v>0</v>
      </c>
      <c r="BL119" s="16" t="s">
        <v>149</v>
      </c>
      <c r="BM119" s="16" t="s">
        <v>187</v>
      </c>
    </row>
    <row r="120" spans="2:65" s="11" customFormat="1" ht="11.25">
      <c r="B120" s="185"/>
      <c r="C120" s="186"/>
      <c r="D120" s="187" t="s">
        <v>159</v>
      </c>
      <c r="E120" s="188" t="s">
        <v>1</v>
      </c>
      <c r="F120" s="189" t="s">
        <v>188</v>
      </c>
      <c r="G120" s="186"/>
      <c r="H120" s="190">
        <v>17</v>
      </c>
      <c r="I120" s="191"/>
      <c r="J120" s="186"/>
      <c r="K120" s="186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159</v>
      </c>
      <c r="AU120" s="196" t="s">
        <v>82</v>
      </c>
      <c r="AV120" s="11" t="s">
        <v>82</v>
      </c>
      <c r="AW120" s="11" t="s">
        <v>36</v>
      </c>
      <c r="AX120" s="11" t="s">
        <v>21</v>
      </c>
      <c r="AY120" s="196" t="s">
        <v>142</v>
      </c>
    </row>
    <row r="121" spans="2:65" s="1" customFormat="1" ht="22.5" customHeight="1">
      <c r="B121" s="33"/>
      <c r="C121" s="173" t="s">
        <v>189</v>
      </c>
      <c r="D121" s="173" t="s">
        <v>144</v>
      </c>
      <c r="E121" s="174" t="s">
        <v>190</v>
      </c>
      <c r="F121" s="175" t="s">
        <v>191</v>
      </c>
      <c r="G121" s="176" t="s">
        <v>181</v>
      </c>
      <c r="H121" s="177">
        <v>17</v>
      </c>
      <c r="I121" s="178"/>
      <c r="J121" s="179">
        <f>ROUND(I121*H121,2)</f>
        <v>0</v>
      </c>
      <c r="K121" s="175" t="s">
        <v>148</v>
      </c>
      <c r="L121" s="37"/>
      <c r="M121" s="180" t="s">
        <v>1</v>
      </c>
      <c r="N121" s="181" t="s">
        <v>44</v>
      </c>
      <c r="O121" s="59"/>
      <c r="P121" s="182">
        <f>O121*H121</f>
        <v>0</v>
      </c>
      <c r="Q121" s="182">
        <v>0</v>
      </c>
      <c r="R121" s="182">
        <f>Q121*H121</f>
        <v>0</v>
      </c>
      <c r="S121" s="182">
        <v>0</v>
      </c>
      <c r="T121" s="183">
        <f>S121*H121</f>
        <v>0</v>
      </c>
      <c r="AR121" s="16" t="s">
        <v>149</v>
      </c>
      <c r="AT121" s="16" t="s">
        <v>144</v>
      </c>
      <c r="AU121" s="16" t="s">
        <v>82</v>
      </c>
      <c r="AY121" s="16" t="s">
        <v>142</v>
      </c>
      <c r="BE121" s="184">
        <f>IF(N121="základní",J121,0)</f>
        <v>0</v>
      </c>
      <c r="BF121" s="184">
        <f>IF(N121="snížená",J121,0)</f>
        <v>0</v>
      </c>
      <c r="BG121" s="184">
        <f>IF(N121="zákl. přenesená",J121,0)</f>
        <v>0</v>
      </c>
      <c r="BH121" s="184">
        <f>IF(N121="sníž. přenesená",J121,0)</f>
        <v>0</v>
      </c>
      <c r="BI121" s="184">
        <f>IF(N121="nulová",J121,0)</f>
        <v>0</v>
      </c>
      <c r="BJ121" s="16" t="s">
        <v>21</v>
      </c>
      <c r="BK121" s="184">
        <f>ROUND(I121*H121,2)</f>
        <v>0</v>
      </c>
      <c r="BL121" s="16" t="s">
        <v>149</v>
      </c>
      <c r="BM121" s="16" t="s">
        <v>192</v>
      </c>
    </row>
    <row r="122" spans="2:65" s="1" customFormat="1" ht="22.5" customHeight="1">
      <c r="B122" s="33"/>
      <c r="C122" s="173" t="s">
        <v>193</v>
      </c>
      <c r="D122" s="173" t="s">
        <v>144</v>
      </c>
      <c r="E122" s="174" t="s">
        <v>194</v>
      </c>
      <c r="F122" s="175" t="s">
        <v>195</v>
      </c>
      <c r="G122" s="176" t="s">
        <v>181</v>
      </c>
      <c r="H122" s="177">
        <v>21.03</v>
      </c>
      <c r="I122" s="178"/>
      <c r="J122" s="179">
        <f>ROUND(I122*H122,2)</f>
        <v>0</v>
      </c>
      <c r="K122" s="175" t="s">
        <v>148</v>
      </c>
      <c r="L122" s="37"/>
      <c r="M122" s="180" t="s">
        <v>1</v>
      </c>
      <c r="N122" s="181" t="s">
        <v>44</v>
      </c>
      <c r="O122" s="59"/>
      <c r="P122" s="182">
        <f>O122*H122</f>
        <v>0</v>
      </c>
      <c r="Q122" s="182">
        <v>0</v>
      </c>
      <c r="R122" s="182">
        <f>Q122*H122</f>
        <v>0</v>
      </c>
      <c r="S122" s="182">
        <v>0</v>
      </c>
      <c r="T122" s="183">
        <f>S122*H122</f>
        <v>0</v>
      </c>
      <c r="AR122" s="16" t="s">
        <v>149</v>
      </c>
      <c r="AT122" s="16" t="s">
        <v>144</v>
      </c>
      <c r="AU122" s="16" t="s">
        <v>82</v>
      </c>
      <c r="AY122" s="16" t="s">
        <v>142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21</v>
      </c>
      <c r="BK122" s="184">
        <f>ROUND(I122*H122,2)</f>
        <v>0</v>
      </c>
      <c r="BL122" s="16" t="s">
        <v>149</v>
      </c>
      <c r="BM122" s="16" t="s">
        <v>196</v>
      </c>
    </row>
    <row r="123" spans="2:65" s="11" customFormat="1" ht="11.25">
      <c r="B123" s="185"/>
      <c r="C123" s="186"/>
      <c r="D123" s="187" t="s">
        <v>159</v>
      </c>
      <c r="E123" s="188" t="s">
        <v>1</v>
      </c>
      <c r="F123" s="189" t="s">
        <v>197</v>
      </c>
      <c r="G123" s="186"/>
      <c r="H123" s="190">
        <v>21.03</v>
      </c>
      <c r="I123" s="191"/>
      <c r="J123" s="186"/>
      <c r="K123" s="186"/>
      <c r="L123" s="192"/>
      <c r="M123" s="193"/>
      <c r="N123" s="194"/>
      <c r="O123" s="194"/>
      <c r="P123" s="194"/>
      <c r="Q123" s="194"/>
      <c r="R123" s="194"/>
      <c r="S123" s="194"/>
      <c r="T123" s="195"/>
      <c r="AT123" s="196" t="s">
        <v>159</v>
      </c>
      <c r="AU123" s="196" t="s">
        <v>82</v>
      </c>
      <c r="AV123" s="11" t="s">
        <v>82</v>
      </c>
      <c r="AW123" s="11" t="s">
        <v>36</v>
      </c>
      <c r="AX123" s="11" t="s">
        <v>21</v>
      </c>
      <c r="AY123" s="196" t="s">
        <v>142</v>
      </c>
    </row>
    <row r="124" spans="2:65" s="1" customFormat="1" ht="22.5" customHeight="1">
      <c r="B124" s="33"/>
      <c r="C124" s="173" t="s">
        <v>198</v>
      </c>
      <c r="D124" s="173" t="s">
        <v>144</v>
      </c>
      <c r="E124" s="174" t="s">
        <v>199</v>
      </c>
      <c r="F124" s="175" t="s">
        <v>200</v>
      </c>
      <c r="G124" s="176" t="s">
        <v>181</v>
      </c>
      <c r="H124" s="177">
        <v>21.03</v>
      </c>
      <c r="I124" s="178"/>
      <c r="J124" s="179">
        <f>ROUND(I124*H124,2)</f>
        <v>0</v>
      </c>
      <c r="K124" s="175" t="s">
        <v>148</v>
      </c>
      <c r="L124" s="37"/>
      <c r="M124" s="180" t="s">
        <v>1</v>
      </c>
      <c r="N124" s="181" t="s">
        <v>44</v>
      </c>
      <c r="O124" s="59"/>
      <c r="P124" s="182">
        <f>O124*H124</f>
        <v>0</v>
      </c>
      <c r="Q124" s="182">
        <v>0</v>
      </c>
      <c r="R124" s="182">
        <f>Q124*H124</f>
        <v>0</v>
      </c>
      <c r="S124" s="182">
        <v>0</v>
      </c>
      <c r="T124" s="183">
        <f>S124*H124</f>
        <v>0</v>
      </c>
      <c r="AR124" s="16" t="s">
        <v>149</v>
      </c>
      <c r="AT124" s="16" t="s">
        <v>144</v>
      </c>
      <c r="AU124" s="16" t="s">
        <v>82</v>
      </c>
      <c r="AY124" s="16" t="s">
        <v>142</v>
      </c>
      <c r="BE124" s="184">
        <f>IF(N124="základní",J124,0)</f>
        <v>0</v>
      </c>
      <c r="BF124" s="184">
        <f>IF(N124="snížená",J124,0)</f>
        <v>0</v>
      </c>
      <c r="BG124" s="184">
        <f>IF(N124="zákl. přenesená",J124,0)</f>
        <v>0</v>
      </c>
      <c r="BH124" s="184">
        <f>IF(N124="sníž. přenesená",J124,0)</f>
        <v>0</v>
      </c>
      <c r="BI124" s="184">
        <f>IF(N124="nulová",J124,0)</f>
        <v>0</v>
      </c>
      <c r="BJ124" s="16" t="s">
        <v>21</v>
      </c>
      <c r="BK124" s="184">
        <f>ROUND(I124*H124,2)</f>
        <v>0</v>
      </c>
      <c r="BL124" s="16" t="s">
        <v>149</v>
      </c>
      <c r="BM124" s="16" t="s">
        <v>201</v>
      </c>
    </row>
    <row r="125" spans="2:65" s="1" customFormat="1" ht="22.5" customHeight="1">
      <c r="B125" s="33"/>
      <c r="C125" s="173" t="s">
        <v>202</v>
      </c>
      <c r="D125" s="173" t="s">
        <v>144</v>
      </c>
      <c r="E125" s="174" t="s">
        <v>203</v>
      </c>
      <c r="F125" s="175" t="s">
        <v>204</v>
      </c>
      <c r="G125" s="176" t="s">
        <v>153</v>
      </c>
      <c r="H125" s="177">
        <v>3</v>
      </c>
      <c r="I125" s="178"/>
      <c r="J125" s="179">
        <f>ROUND(I125*H125,2)</f>
        <v>0</v>
      </c>
      <c r="K125" s="175" t="s">
        <v>148</v>
      </c>
      <c r="L125" s="37"/>
      <c r="M125" s="180" t="s">
        <v>1</v>
      </c>
      <c r="N125" s="181" t="s">
        <v>44</v>
      </c>
      <c r="O125" s="59"/>
      <c r="P125" s="182">
        <f>O125*H125</f>
        <v>0</v>
      </c>
      <c r="Q125" s="182">
        <v>0</v>
      </c>
      <c r="R125" s="182">
        <f>Q125*H125</f>
        <v>0</v>
      </c>
      <c r="S125" s="182">
        <v>0</v>
      </c>
      <c r="T125" s="183">
        <f>S125*H125</f>
        <v>0</v>
      </c>
      <c r="AR125" s="16" t="s">
        <v>149</v>
      </c>
      <c r="AT125" s="16" t="s">
        <v>144</v>
      </c>
      <c r="AU125" s="16" t="s">
        <v>82</v>
      </c>
      <c r="AY125" s="16" t="s">
        <v>142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21</v>
      </c>
      <c r="BK125" s="184">
        <f>ROUND(I125*H125,2)</f>
        <v>0</v>
      </c>
      <c r="BL125" s="16" t="s">
        <v>149</v>
      </c>
      <c r="BM125" s="16" t="s">
        <v>205</v>
      </c>
    </row>
    <row r="126" spans="2:65" s="1" customFormat="1" ht="16.5" customHeight="1">
      <c r="B126" s="33"/>
      <c r="C126" s="173" t="s">
        <v>206</v>
      </c>
      <c r="D126" s="173" t="s">
        <v>144</v>
      </c>
      <c r="E126" s="174" t="s">
        <v>207</v>
      </c>
      <c r="F126" s="175" t="s">
        <v>208</v>
      </c>
      <c r="G126" s="176" t="s">
        <v>147</v>
      </c>
      <c r="H126" s="177">
        <v>2.25</v>
      </c>
      <c r="I126" s="178"/>
      <c r="J126" s="179">
        <f>ROUND(I126*H126,2)</f>
        <v>0</v>
      </c>
      <c r="K126" s="175" t="s">
        <v>148</v>
      </c>
      <c r="L126" s="37"/>
      <c r="M126" s="180" t="s">
        <v>1</v>
      </c>
      <c r="N126" s="181" t="s">
        <v>44</v>
      </c>
      <c r="O126" s="59"/>
      <c r="P126" s="182">
        <f>O126*H126</f>
        <v>0</v>
      </c>
      <c r="Q126" s="182">
        <v>0</v>
      </c>
      <c r="R126" s="182">
        <f>Q126*H126</f>
        <v>0</v>
      </c>
      <c r="S126" s="182">
        <v>0</v>
      </c>
      <c r="T126" s="183">
        <f>S126*H126</f>
        <v>0</v>
      </c>
      <c r="AR126" s="16" t="s">
        <v>149</v>
      </c>
      <c r="AT126" s="16" t="s">
        <v>144</v>
      </c>
      <c r="AU126" s="16" t="s">
        <v>82</v>
      </c>
      <c r="AY126" s="16" t="s">
        <v>142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21</v>
      </c>
      <c r="BK126" s="184">
        <f>ROUND(I126*H126,2)</f>
        <v>0</v>
      </c>
      <c r="BL126" s="16" t="s">
        <v>149</v>
      </c>
      <c r="BM126" s="16" t="s">
        <v>209</v>
      </c>
    </row>
    <row r="127" spans="2:65" s="1" customFormat="1" ht="22.5" customHeight="1">
      <c r="B127" s="33"/>
      <c r="C127" s="173" t="s">
        <v>8</v>
      </c>
      <c r="D127" s="173" t="s">
        <v>144</v>
      </c>
      <c r="E127" s="174" t="s">
        <v>210</v>
      </c>
      <c r="F127" s="175" t="s">
        <v>211</v>
      </c>
      <c r="G127" s="176" t="s">
        <v>181</v>
      </c>
      <c r="H127" s="177">
        <v>38.03</v>
      </c>
      <c r="I127" s="178"/>
      <c r="J127" s="179">
        <f>ROUND(I127*H127,2)</f>
        <v>0</v>
      </c>
      <c r="K127" s="175" t="s">
        <v>148</v>
      </c>
      <c r="L127" s="37"/>
      <c r="M127" s="180" t="s">
        <v>1</v>
      </c>
      <c r="N127" s="181" t="s">
        <v>44</v>
      </c>
      <c r="O127" s="59"/>
      <c r="P127" s="182">
        <f>O127*H127</f>
        <v>0</v>
      </c>
      <c r="Q127" s="182">
        <v>0</v>
      </c>
      <c r="R127" s="182">
        <f>Q127*H127</f>
        <v>0</v>
      </c>
      <c r="S127" s="182">
        <v>0</v>
      </c>
      <c r="T127" s="183">
        <f>S127*H127</f>
        <v>0</v>
      </c>
      <c r="AR127" s="16" t="s">
        <v>149</v>
      </c>
      <c r="AT127" s="16" t="s">
        <v>144</v>
      </c>
      <c r="AU127" s="16" t="s">
        <v>82</v>
      </c>
      <c r="AY127" s="16" t="s">
        <v>142</v>
      </c>
      <c r="BE127" s="184">
        <f>IF(N127="základní",J127,0)</f>
        <v>0</v>
      </c>
      <c r="BF127" s="184">
        <f>IF(N127="snížená",J127,0)</f>
        <v>0</v>
      </c>
      <c r="BG127" s="184">
        <f>IF(N127="zákl. přenesená",J127,0)</f>
        <v>0</v>
      </c>
      <c r="BH127" s="184">
        <f>IF(N127="sníž. přenesená",J127,0)</f>
        <v>0</v>
      </c>
      <c r="BI127" s="184">
        <f>IF(N127="nulová",J127,0)</f>
        <v>0</v>
      </c>
      <c r="BJ127" s="16" t="s">
        <v>21</v>
      </c>
      <c r="BK127" s="184">
        <f>ROUND(I127*H127,2)</f>
        <v>0</v>
      </c>
      <c r="BL127" s="16" t="s">
        <v>149</v>
      </c>
      <c r="BM127" s="16" t="s">
        <v>212</v>
      </c>
    </row>
    <row r="128" spans="2:65" s="11" customFormat="1" ht="11.25">
      <c r="B128" s="185"/>
      <c r="C128" s="186"/>
      <c r="D128" s="187" t="s">
        <v>159</v>
      </c>
      <c r="E128" s="188" t="s">
        <v>1</v>
      </c>
      <c r="F128" s="189" t="s">
        <v>213</v>
      </c>
      <c r="G128" s="186"/>
      <c r="H128" s="190">
        <v>38.03</v>
      </c>
      <c r="I128" s="191"/>
      <c r="J128" s="186"/>
      <c r="K128" s="186"/>
      <c r="L128" s="192"/>
      <c r="M128" s="193"/>
      <c r="N128" s="194"/>
      <c r="O128" s="194"/>
      <c r="P128" s="194"/>
      <c r="Q128" s="194"/>
      <c r="R128" s="194"/>
      <c r="S128" s="194"/>
      <c r="T128" s="195"/>
      <c r="AT128" s="196" t="s">
        <v>159</v>
      </c>
      <c r="AU128" s="196" t="s">
        <v>82</v>
      </c>
      <c r="AV128" s="11" t="s">
        <v>82</v>
      </c>
      <c r="AW128" s="11" t="s">
        <v>36</v>
      </c>
      <c r="AX128" s="11" t="s">
        <v>21</v>
      </c>
      <c r="AY128" s="196" t="s">
        <v>142</v>
      </c>
    </row>
    <row r="129" spans="2:65" s="1" customFormat="1" ht="22.5" customHeight="1">
      <c r="B129" s="33"/>
      <c r="C129" s="173" t="s">
        <v>214</v>
      </c>
      <c r="D129" s="173" t="s">
        <v>144</v>
      </c>
      <c r="E129" s="174" t="s">
        <v>215</v>
      </c>
      <c r="F129" s="175" t="s">
        <v>216</v>
      </c>
      <c r="G129" s="176" t="s">
        <v>181</v>
      </c>
      <c r="H129" s="177">
        <v>3.0049999999999999</v>
      </c>
      <c r="I129" s="178"/>
      <c r="J129" s="179">
        <f>ROUND(I129*H129,2)</f>
        <v>0</v>
      </c>
      <c r="K129" s="175" t="s">
        <v>148</v>
      </c>
      <c r="L129" s="37"/>
      <c r="M129" s="180" t="s">
        <v>1</v>
      </c>
      <c r="N129" s="181" t="s">
        <v>44</v>
      </c>
      <c r="O129" s="59"/>
      <c r="P129" s="182">
        <f>O129*H129</f>
        <v>0</v>
      </c>
      <c r="Q129" s="182">
        <v>0</v>
      </c>
      <c r="R129" s="182">
        <f>Q129*H129</f>
        <v>0</v>
      </c>
      <c r="S129" s="182">
        <v>0</v>
      </c>
      <c r="T129" s="183">
        <f>S129*H129</f>
        <v>0</v>
      </c>
      <c r="AR129" s="16" t="s">
        <v>149</v>
      </c>
      <c r="AT129" s="16" t="s">
        <v>144</v>
      </c>
      <c r="AU129" s="16" t="s">
        <v>82</v>
      </c>
      <c r="AY129" s="16" t="s">
        <v>142</v>
      </c>
      <c r="BE129" s="184">
        <f>IF(N129="základní",J129,0)</f>
        <v>0</v>
      </c>
      <c r="BF129" s="184">
        <f>IF(N129="snížená",J129,0)</f>
        <v>0</v>
      </c>
      <c r="BG129" s="184">
        <f>IF(N129="zákl. přenesená",J129,0)</f>
        <v>0</v>
      </c>
      <c r="BH129" s="184">
        <f>IF(N129="sníž. přenesená",J129,0)</f>
        <v>0</v>
      </c>
      <c r="BI129" s="184">
        <f>IF(N129="nulová",J129,0)</f>
        <v>0</v>
      </c>
      <c r="BJ129" s="16" t="s">
        <v>21</v>
      </c>
      <c r="BK129" s="184">
        <f>ROUND(I129*H129,2)</f>
        <v>0</v>
      </c>
      <c r="BL129" s="16" t="s">
        <v>149</v>
      </c>
      <c r="BM129" s="16" t="s">
        <v>217</v>
      </c>
    </row>
    <row r="130" spans="2:65" s="1" customFormat="1" ht="16.5" customHeight="1">
      <c r="B130" s="33"/>
      <c r="C130" s="173" t="s">
        <v>218</v>
      </c>
      <c r="D130" s="173" t="s">
        <v>144</v>
      </c>
      <c r="E130" s="174" t="s">
        <v>219</v>
      </c>
      <c r="F130" s="175" t="s">
        <v>220</v>
      </c>
      <c r="G130" s="176" t="s">
        <v>181</v>
      </c>
      <c r="H130" s="177">
        <v>38.03</v>
      </c>
      <c r="I130" s="178"/>
      <c r="J130" s="179">
        <f>ROUND(I130*H130,2)</f>
        <v>0</v>
      </c>
      <c r="K130" s="175" t="s">
        <v>148</v>
      </c>
      <c r="L130" s="37"/>
      <c r="M130" s="180" t="s">
        <v>1</v>
      </c>
      <c r="N130" s="181" t="s">
        <v>44</v>
      </c>
      <c r="O130" s="59"/>
      <c r="P130" s="182">
        <f>O130*H130</f>
        <v>0</v>
      </c>
      <c r="Q130" s="182">
        <v>0</v>
      </c>
      <c r="R130" s="182">
        <f>Q130*H130</f>
        <v>0</v>
      </c>
      <c r="S130" s="182">
        <v>0</v>
      </c>
      <c r="T130" s="183">
        <f>S130*H130</f>
        <v>0</v>
      </c>
      <c r="AR130" s="16" t="s">
        <v>149</v>
      </c>
      <c r="AT130" s="16" t="s">
        <v>144</v>
      </c>
      <c r="AU130" s="16" t="s">
        <v>82</v>
      </c>
      <c r="AY130" s="16" t="s">
        <v>142</v>
      </c>
      <c r="BE130" s="184">
        <f>IF(N130="základní",J130,0)</f>
        <v>0</v>
      </c>
      <c r="BF130" s="184">
        <f>IF(N130="snížená",J130,0)</f>
        <v>0</v>
      </c>
      <c r="BG130" s="184">
        <f>IF(N130="zákl. přenesená",J130,0)</f>
        <v>0</v>
      </c>
      <c r="BH130" s="184">
        <f>IF(N130="sníž. přenesená",J130,0)</f>
        <v>0</v>
      </c>
      <c r="BI130" s="184">
        <f>IF(N130="nulová",J130,0)</f>
        <v>0</v>
      </c>
      <c r="BJ130" s="16" t="s">
        <v>21</v>
      </c>
      <c r="BK130" s="184">
        <f>ROUND(I130*H130,2)</f>
        <v>0</v>
      </c>
      <c r="BL130" s="16" t="s">
        <v>149</v>
      </c>
      <c r="BM130" s="16" t="s">
        <v>221</v>
      </c>
    </row>
    <row r="131" spans="2:65" s="1" customFormat="1" ht="16.5" customHeight="1">
      <c r="B131" s="33"/>
      <c r="C131" s="173" t="s">
        <v>222</v>
      </c>
      <c r="D131" s="173" t="s">
        <v>144</v>
      </c>
      <c r="E131" s="174" t="s">
        <v>223</v>
      </c>
      <c r="F131" s="175" t="s">
        <v>224</v>
      </c>
      <c r="G131" s="176" t="s">
        <v>225</v>
      </c>
      <c r="H131" s="177">
        <v>60.847999999999999</v>
      </c>
      <c r="I131" s="178"/>
      <c r="J131" s="179">
        <f>ROUND(I131*H131,2)</f>
        <v>0</v>
      </c>
      <c r="K131" s="175" t="s">
        <v>148</v>
      </c>
      <c r="L131" s="37"/>
      <c r="M131" s="180" t="s">
        <v>1</v>
      </c>
      <c r="N131" s="181" t="s">
        <v>44</v>
      </c>
      <c r="O131" s="59"/>
      <c r="P131" s="182">
        <f>O131*H131</f>
        <v>0</v>
      </c>
      <c r="Q131" s="182">
        <v>0</v>
      </c>
      <c r="R131" s="182">
        <f>Q131*H131</f>
        <v>0</v>
      </c>
      <c r="S131" s="182">
        <v>0</v>
      </c>
      <c r="T131" s="183">
        <f>S131*H131</f>
        <v>0</v>
      </c>
      <c r="AR131" s="16" t="s">
        <v>149</v>
      </c>
      <c r="AT131" s="16" t="s">
        <v>144</v>
      </c>
      <c r="AU131" s="16" t="s">
        <v>82</v>
      </c>
      <c r="AY131" s="16" t="s">
        <v>142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21</v>
      </c>
      <c r="BK131" s="184">
        <f>ROUND(I131*H131,2)</f>
        <v>0</v>
      </c>
      <c r="BL131" s="16" t="s">
        <v>149</v>
      </c>
      <c r="BM131" s="16" t="s">
        <v>226</v>
      </c>
    </row>
    <row r="132" spans="2:65" s="11" customFormat="1" ht="11.25">
      <c r="B132" s="185"/>
      <c r="C132" s="186"/>
      <c r="D132" s="187" t="s">
        <v>159</v>
      </c>
      <c r="E132" s="186"/>
      <c r="F132" s="189" t="s">
        <v>227</v>
      </c>
      <c r="G132" s="186"/>
      <c r="H132" s="190">
        <v>60.847999999999999</v>
      </c>
      <c r="I132" s="191"/>
      <c r="J132" s="186"/>
      <c r="K132" s="186"/>
      <c r="L132" s="192"/>
      <c r="M132" s="193"/>
      <c r="N132" s="194"/>
      <c r="O132" s="194"/>
      <c r="P132" s="194"/>
      <c r="Q132" s="194"/>
      <c r="R132" s="194"/>
      <c r="S132" s="194"/>
      <c r="T132" s="195"/>
      <c r="AT132" s="196" t="s">
        <v>159</v>
      </c>
      <c r="AU132" s="196" t="s">
        <v>82</v>
      </c>
      <c r="AV132" s="11" t="s">
        <v>82</v>
      </c>
      <c r="AW132" s="11" t="s">
        <v>4</v>
      </c>
      <c r="AX132" s="11" t="s">
        <v>21</v>
      </c>
      <c r="AY132" s="196" t="s">
        <v>142</v>
      </c>
    </row>
    <row r="133" spans="2:65" s="1" customFormat="1" ht="16.5" customHeight="1">
      <c r="B133" s="33"/>
      <c r="C133" s="173" t="s">
        <v>228</v>
      </c>
      <c r="D133" s="173" t="s">
        <v>144</v>
      </c>
      <c r="E133" s="174" t="s">
        <v>229</v>
      </c>
      <c r="F133" s="175" t="s">
        <v>230</v>
      </c>
      <c r="G133" s="176" t="s">
        <v>181</v>
      </c>
      <c r="H133" s="177">
        <v>38.03</v>
      </c>
      <c r="I133" s="178"/>
      <c r="J133" s="179">
        <f>ROUND(I133*H133,2)</f>
        <v>0</v>
      </c>
      <c r="K133" s="175" t="s">
        <v>1</v>
      </c>
      <c r="L133" s="37"/>
      <c r="M133" s="180" t="s">
        <v>1</v>
      </c>
      <c r="N133" s="181" t="s">
        <v>44</v>
      </c>
      <c r="O133" s="59"/>
      <c r="P133" s="182">
        <f>O133*H133</f>
        <v>0</v>
      </c>
      <c r="Q133" s="182">
        <v>0</v>
      </c>
      <c r="R133" s="182">
        <f>Q133*H133</f>
        <v>0</v>
      </c>
      <c r="S133" s="182">
        <v>0</v>
      </c>
      <c r="T133" s="183">
        <f>S133*H133</f>
        <v>0</v>
      </c>
      <c r="AR133" s="16" t="s">
        <v>149</v>
      </c>
      <c r="AT133" s="16" t="s">
        <v>144</v>
      </c>
      <c r="AU133" s="16" t="s">
        <v>82</v>
      </c>
      <c r="AY133" s="16" t="s">
        <v>142</v>
      </c>
      <c r="BE133" s="184">
        <f>IF(N133="základní",J133,0)</f>
        <v>0</v>
      </c>
      <c r="BF133" s="184">
        <f>IF(N133="snížená",J133,0)</f>
        <v>0</v>
      </c>
      <c r="BG133" s="184">
        <f>IF(N133="zákl. přenesená",J133,0)</f>
        <v>0</v>
      </c>
      <c r="BH133" s="184">
        <f>IF(N133="sníž. přenesená",J133,0)</f>
        <v>0</v>
      </c>
      <c r="BI133" s="184">
        <f>IF(N133="nulová",J133,0)</f>
        <v>0</v>
      </c>
      <c r="BJ133" s="16" t="s">
        <v>21</v>
      </c>
      <c r="BK133" s="184">
        <f>ROUND(I133*H133,2)</f>
        <v>0</v>
      </c>
      <c r="BL133" s="16" t="s">
        <v>149</v>
      </c>
      <c r="BM133" s="16" t="s">
        <v>231</v>
      </c>
    </row>
    <row r="134" spans="2:65" s="11" customFormat="1" ht="11.25">
      <c r="B134" s="185"/>
      <c r="C134" s="186"/>
      <c r="D134" s="187" t="s">
        <v>159</v>
      </c>
      <c r="E134" s="188" t="s">
        <v>1</v>
      </c>
      <c r="F134" s="189" t="s">
        <v>213</v>
      </c>
      <c r="G134" s="186"/>
      <c r="H134" s="190">
        <v>38.03</v>
      </c>
      <c r="I134" s="191"/>
      <c r="J134" s="186"/>
      <c r="K134" s="186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159</v>
      </c>
      <c r="AU134" s="196" t="s">
        <v>82</v>
      </c>
      <c r="AV134" s="11" t="s">
        <v>82</v>
      </c>
      <c r="AW134" s="11" t="s">
        <v>36</v>
      </c>
      <c r="AX134" s="11" t="s">
        <v>21</v>
      </c>
      <c r="AY134" s="196" t="s">
        <v>142</v>
      </c>
    </row>
    <row r="135" spans="2:65" s="1" customFormat="1" ht="16.5" customHeight="1">
      <c r="B135" s="33"/>
      <c r="C135" s="197" t="s">
        <v>232</v>
      </c>
      <c r="D135" s="197" t="s">
        <v>233</v>
      </c>
      <c r="E135" s="198" t="s">
        <v>234</v>
      </c>
      <c r="F135" s="199" t="s">
        <v>235</v>
      </c>
      <c r="G135" s="200" t="s">
        <v>225</v>
      </c>
      <c r="H135" s="201">
        <v>42.06</v>
      </c>
      <c r="I135" s="202"/>
      <c r="J135" s="203">
        <f>ROUND(I135*H135,2)</f>
        <v>0</v>
      </c>
      <c r="K135" s="199" t="s">
        <v>148</v>
      </c>
      <c r="L135" s="204"/>
      <c r="M135" s="205" t="s">
        <v>1</v>
      </c>
      <c r="N135" s="206" t="s">
        <v>44</v>
      </c>
      <c r="O135" s="59"/>
      <c r="P135" s="182">
        <f>O135*H135</f>
        <v>0</v>
      </c>
      <c r="Q135" s="182">
        <v>1</v>
      </c>
      <c r="R135" s="182">
        <f>Q135*H135</f>
        <v>42.06</v>
      </c>
      <c r="S135" s="182">
        <v>0</v>
      </c>
      <c r="T135" s="183">
        <f>S135*H135</f>
        <v>0</v>
      </c>
      <c r="AR135" s="16" t="s">
        <v>178</v>
      </c>
      <c r="AT135" s="16" t="s">
        <v>233</v>
      </c>
      <c r="AU135" s="16" t="s">
        <v>82</v>
      </c>
      <c r="AY135" s="16" t="s">
        <v>142</v>
      </c>
      <c r="BE135" s="184">
        <f>IF(N135="základní",J135,0)</f>
        <v>0</v>
      </c>
      <c r="BF135" s="184">
        <f>IF(N135="snížená",J135,0)</f>
        <v>0</v>
      </c>
      <c r="BG135" s="184">
        <f>IF(N135="zákl. přenesená",J135,0)</f>
        <v>0</v>
      </c>
      <c r="BH135" s="184">
        <f>IF(N135="sníž. přenesená",J135,0)</f>
        <v>0</v>
      </c>
      <c r="BI135" s="184">
        <f>IF(N135="nulová",J135,0)</f>
        <v>0</v>
      </c>
      <c r="BJ135" s="16" t="s">
        <v>21</v>
      </c>
      <c r="BK135" s="184">
        <f>ROUND(I135*H135,2)</f>
        <v>0</v>
      </c>
      <c r="BL135" s="16" t="s">
        <v>149</v>
      </c>
      <c r="BM135" s="16" t="s">
        <v>236</v>
      </c>
    </row>
    <row r="136" spans="2:65" s="11" customFormat="1" ht="11.25">
      <c r="B136" s="185"/>
      <c r="C136" s="186"/>
      <c r="D136" s="187" t="s">
        <v>159</v>
      </c>
      <c r="E136" s="186"/>
      <c r="F136" s="189" t="s">
        <v>237</v>
      </c>
      <c r="G136" s="186"/>
      <c r="H136" s="190">
        <v>42.06</v>
      </c>
      <c r="I136" s="191"/>
      <c r="J136" s="186"/>
      <c r="K136" s="186"/>
      <c r="L136" s="192"/>
      <c r="M136" s="193"/>
      <c r="N136" s="194"/>
      <c r="O136" s="194"/>
      <c r="P136" s="194"/>
      <c r="Q136" s="194"/>
      <c r="R136" s="194"/>
      <c r="S136" s="194"/>
      <c r="T136" s="195"/>
      <c r="AT136" s="196" t="s">
        <v>159</v>
      </c>
      <c r="AU136" s="196" t="s">
        <v>82</v>
      </c>
      <c r="AV136" s="11" t="s">
        <v>82</v>
      </c>
      <c r="AW136" s="11" t="s">
        <v>4</v>
      </c>
      <c r="AX136" s="11" t="s">
        <v>21</v>
      </c>
      <c r="AY136" s="196" t="s">
        <v>142</v>
      </c>
    </row>
    <row r="137" spans="2:65" s="1" customFormat="1" ht="16.5" customHeight="1">
      <c r="B137" s="33"/>
      <c r="C137" s="197" t="s">
        <v>7</v>
      </c>
      <c r="D137" s="197" t="s">
        <v>233</v>
      </c>
      <c r="E137" s="198" t="s">
        <v>238</v>
      </c>
      <c r="F137" s="199" t="s">
        <v>239</v>
      </c>
      <c r="G137" s="200" t="s">
        <v>225</v>
      </c>
      <c r="H137" s="201">
        <v>34</v>
      </c>
      <c r="I137" s="202"/>
      <c r="J137" s="203">
        <f>ROUND(I137*H137,2)</f>
        <v>0</v>
      </c>
      <c r="K137" s="199" t="s">
        <v>148</v>
      </c>
      <c r="L137" s="204"/>
      <c r="M137" s="205" t="s">
        <v>1</v>
      </c>
      <c r="N137" s="206" t="s">
        <v>44</v>
      </c>
      <c r="O137" s="59"/>
      <c r="P137" s="182">
        <f>O137*H137</f>
        <v>0</v>
      </c>
      <c r="Q137" s="182">
        <v>1</v>
      </c>
      <c r="R137" s="182">
        <f>Q137*H137</f>
        <v>34</v>
      </c>
      <c r="S137" s="182">
        <v>0</v>
      </c>
      <c r="T137" s="183">
        <f>S137*H137</f>
        <v>0</v>
      </c>
      <c r="AR137" s="16" t="s">
        <v>178</v>
      </c>
      <c r="AT137" s="16" t="s">
        <v>233</v>
      </c>
      <c r="AU137" s="16" t="s">
        <v>82</v>
      </c>
      <c r="AY137" s="16" t="s">
        <v>142</v>
      </c>
      <c r="BE137" s="184">
        <f>IF(N137="základní",J137,0)</f>
        <v>0</v>
      </c>
      <c r="BF137" s="184">
        <f>IF(N137="snížená",J137,0)</f>
        <v>0</v>
      </c>
      <c r="BG137" s="184">
        <f>IF(N137="zákl. přenesená",J137,0)</f>
        <v>0</v>
      </c>
      <c r="BH137" s="184">
        <f>IF(N137="sníž. přenesená",J137,0)</f>
        <v>0</v>
      </c>
      <c r="BI137" s="184">
        <f>IF(N137="nulová",J137,0)</f>
        <v>0</v>
      </c>
      <c r="BJ137" s="16" t="s">
        <v>21</v>
      </c>
      <c r="BK137" s="184">
        <f>ROUND(I137*H137,2)</f>
        <v>0</v>
      </c>
      <c r="BL137" s="16" t="s">
        <v>149</v>
      </c>
      <c r="BM137" s="16" t="s">
        <v>240</v>
      </c>
    </row>
    <row r="138" spans="2:65" s="11" customFormat="1" ht="11.25">
      <c r="B138" s="185"/>
      <c r="C138" s="186"/>
      <c r="D138" s="187" t="s">
        <v>159</v>
      </c>
      <c r="E138" s="186"/>
      <c r="F138" s="189" t="s">
        <v>241</v>
      </c>
      <c r="G138" s="186"/>
      <c r="H138" s="190">
        <v>34</v>
      </c>
      <c r="I138" s="191"/>
      <c r="J138" s="186"/>
      <c r="K138" s="186"/>
      <c r="L138" s="192"/>
      <c r="M138" s="193"/>
      <c r="N138" s="194"/>
      <c r="O138" s="194"/>
      <c r="P138" s="194"/>
      <c r="Q138" s="194"/>
      <c r="R138" s="194"/>
      <c r="S138" s="194"/>
      <c r="T138" s="195"/>
      <c r="AT138" s="196" t="s">
        <v>159</v>
      </c>
      <c r="AU138" s="196" t="s">
        <v>82</v>
      </c>
      <c r="AV138" s="11" t="s">
        <v>82</v>
      </c>
      <c r="AW138" s="11" t="s">
        <v>4</v>
      </c>
      <c r="AX138" s="11" t="s">
        <v>21</v>
      </c>
      <c r="AY138" s="196" t="s">
        <v>142</v>
      </c>
    </row>
    <row r="139" spans="2:65" s="1" customFormat="1" ht="16.5" customHeight="1">
      <c r="B139" s="33"/>
      <c r="C139" s="173" t="s">
        <v>242</v>
      </c>
      <c r="D139" s="173" t="s">
        <v>144</v>
      </c>
      <c r="E139" s="174" t="s">
        <v>243</v>
      </c>
      <c r="F139" s="175" t="s">
        <v>244</v>
      </c>
      <c r="G139" s="176" t="s">
        <v>245</v>
      </c>
      <c r="H139" s="177">
        <v>80.7</v>
      </c>
      <c r="I139" s="178"/>
      <c r="J139" s="179">
        <f>ROUND(I139*H139,2)</f>
        <v>0</v>
      </c>
      <c r="K139" s="175" t="s">
        <v>1</v>
      </c>
      <c r="L139" s="37"/>
      <c r="M139" s="180" t="s">
        <v>1</v>
      </c>
      <c r="N139" s="181" t="s">
        <v>44</v>
      </c>
      <c r="O139" s="59"/>
      <c r="P139" s="182">
        <f>O139*H139</f>
        <v>0</v>
      </c>
      <c r="Q139" s="182">
        <v>0</v>
      </c>
      <c r="R139" s="182">
        <f>Q139*H139</f>
        <v>0</v>
      </c>
      <c r="S139" s="182">
        <v>0</v>
      </c>
      <c r="T139" s="183">
        <f>S139*H139</f>
        <v>0</v>
      </c>
      <c r="AR139" s="16" t="s">
        <v>149</v>
      </c>
      <c r="AT139" s="16" t="s">
        <v>144</v>
      </c>
      <c r="AU139" s="16" t="s">
        <v>82</v>
      </c>
      <c r="AY139" s="16" t="s">
        <v>142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21</v>
      </c>
      <c r="BK139" s="184">
        <f>ROUND(I139*H139,2)</f>
        <v>0</v>
      </c>
      <c r="BL139" s="16" t="s">
        <v>149</v>
      </c>
      <c r="BM139" s="16" t="s">
        <v>246</v>
      </c>
    </row>
    <row r="140" spans="2:65" s="11" customFormat="1" ht="11.25">
      <c r="B140" s="185"/>
      <c r="C140" s="186"/>
      <c r="D140" s="187" t="s">
        <v>159</v>
      </c>
      <c r="E140" s="188" t="s">
        <v>1</v>
      </c>
      <c r="F140" s="189" t="s">
        <v>247</v>
      </c>
      <c r="G140" s="186"/>
      <c r="H140" s="190">
        <v>80.7</v>
      </c>
      <c r="I140" s="191"/>
      <c r="J140" s="186"/>
      <c r="K140" s="186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159</v>
      </c>
      <c r="AU140" s="196" t="s">
        <v>82</v>
      </c>
      <c r="AV140" s="11" t="s">
        <v>82</v>
      </c>
      <c r="AW140" s="11" t="s">
        <v>36</v>
      </c>
      <c r="AX140" s="11" t="s">
        <v>21</v>
      </c>
      <c r="AY140" s="196" t="s">
        <v>142</v>
      </c>
    </row>
    <row r="141" spans="2:65" s="1" customFormat="1" ht="16.5" customHeight="1">
      <c r="B141" s="33"/>
      <c r="C141" s="173" t="s">
        <v>248</v>
      </c>
      <c r="D141" s="173" t="s">
        <v>144</v>
      </c>
      <c r="E141" s="174" t="s">
        <v>249</v>
      </c>
      <c r="F141" s="175" t="s">
        <v>250</v>
      </c>
      <c r="G141" s="176" t="s">
        <v>147</v>
      </c>
      <c r="H141" s="177">
        <v>14</v>
      </c>
      <c r="I141" s="178"/>
      <c r="J141" s="179">
        <f>ROUND(I141*H141,2)</f>
        <v>0</v>
      </c>
      <c r="K141" s="175" t="s">
        <v>148</v>
      </c>
      <c r="L141" s="37"/>
      <c r="M141" s="180" t="s">
        <v>1</v>
      </c>
      <c r="N141" s="181" t="s">
        <v>44</v>
      </c>
      <c r="O141" s="59"/>
      <c r="P141" s="182">
        <f>O141*H141</f>
        <v>0</v>
      </c>
      <c r="Q141" s="182">
        <v>0</v>
      </c>
      <c r="R141" s="182">
        <f>Q141*H141</f>
        <v>0</v>
      </c>
      <c r="S141" s="182">
        <v>0</v>
      </c>
      <c r="T141" s="183">
        <f>S141*H141</f>
        <v>0</v>
      </c>
      <c r="AR141" s="16" t="s">
        <v>149</v>
      </c>
      <c r="AT141" s="16" t="s">
        <v>144</v>
      </c>
      <c r="AU141" s="16" t="s">
        <v>82</v>
      </c>
      <c r="AY141" s="16" t="s">
        <v>142</v>
      </c>
      <c r="BE141" s="184">
        <f>IF(N141="základní",J141,0)</f>
        <v>0</v>
      </c>
      <c r="BF141" s="184">
        <f>IF(N141="snížená",J141,0)</f>
        <v>0</v>
      </c>
      <c r="BG141" s="184">
        <f>IF(N141="zákl. přenesená",J141,0)</f>
        <v>0</v>
      </c>
      <c r="BH141" s="184">
        <f>IF(N141="sníž. přenesená",J141,0)</f>
        <v>0</v>
      </c>
      <c r="BI141" s="184">
        <f>IF(N141="nulová",J141,0)</f>
        <v>0</v>
      </c>
      <c r="BJ141" s="16" t="s">
        <v>21</v>
      </c>
      <c r="BK141" s="184">
        <f>ROUND(I141*H141,2)</f>
        <v>0</v>
      </c>
      <c r="BL141" s="16" t="s">
        <v>149</v>
      </c>
      <c r="BM141" s="16" t="s">
        <v>251</v>
      </c>
    </row>
    <row r="142" spans="2:65" s="11" customFormat="1" ht="11.25">
      <c r="B142" s="185"/>
      <c r="C142" s="186"/>
      <c r="D142" s="187" t="s">
        <v>159</v>
      </c>
      <c r="E142" s="188" t="s">
        <v>1</v>
      </c>
      <c r="F142" s="189" t="s">
        <v>252</v>
      </c>
      <c r="G142" s="186"/>
      <c r="H142" s="190">
        <v>14</v>
      </c>
      <c r="I142" s="191"/>
      <c r="J142" s="186"/>
      <c r="K142" s="186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159</v>
      </c>
      <c r="AU142" s="196" t="s">
        <v>82</v>
      </c>
      <c r="AV142" s="11" t="s">
        <v>82</v>
      </c>
      <c r="AW142" s="11" t="s">
        <v>36</v>
      </c>
      <c r="AX142" s="11" t="s">
        <v>21</v>
      </c>
      <c r="AY142" s="196" t="s">
        <v>142</v>
      </c>
    </row>
    <row r="143" spans="2:65" s="10" customFormat="1" ht="22.9" customHeight="1">
      <c r="B143" s="157"/>
      <c r="C143" s="158"/>
      <c r="D143" s="159" t="s">
        <v>72</v>
      </c>
      <c r="E143" s="171" t="s">
        <v>82</v>
      </c>
      <c r="F143" s="171" t="s">
        <v>253</v>
      </c>
      <c r="G143" s="158"/>
      <c r="H143" s="158"/>
      <c r="I143" s="161"/>
      <c r="J143" s="172">
        <f>BK143</f>
        <v>0</v>
      </c>
      <c r="K143" s="158"/>
      <c r="L143" s="163"/>
      <c r="M143" s="164"/>
      <c r="N143" s="165"/>
      <c r="O143" s="165"/>
      <c r="P143" s="166">
        <f>SUM(P144:P151)</f>
        <v>0</v>
      </c>
      <c r="Q143" s="165"/>
      <c r="R143" s="166">
        <f>SUM(R144:R151)</f>
        <v>4.5493374999999991</v>
      </c>
      <c r="S143" s="165"/>
      <c r="T143" s="167">
        <f>SUM(T144:T151)</f>
        <v>0</v>
      </c>
      <c r="AR143" s="168" t="s">
        <v>21</v>
      </c>
      <c r="AT143" s="169" t="s">
        <v>72</v>
      </c>
      <c r="AU143" s="169" t="s">
        <v>21</v>
      </c>
      <c r="AY143" s="168" t="s">
        <v>142</v>
      </c>
      <c r="BK143" s="170">
        <f>SUM(BK144:BK151)</f>
        <v>0</v>
      </c>
    </row>
    <row r="144" spans="2:65" s="1" customFormat="1" ht="22.5" customHeight="1">
      <c r="B144" s="33"/>
      <c r="C144" s="173" t="s">
        <v>254</v>
      </c>
      <c r="D144" s="173" t="s">
        <v>144</v>
      </c>
      <c r="E144" s="174" t="s">
        <v>255</v>
      </c>
      <c r="F144" s="175" t="s">
        <v>256</v>
      </c>
      <c r="G144" s="176" t="s">
        <v>147</v>
      </c>
      <c r="H144" s="177">
        <v>20</v>
      </c>
      <c r="I144" s="178"/>
      <c r="J144" s="179">
        <f>ROUND(I144*H144,2)</f>
        <v>0</v>
      </c>
      <c r="K144" s="175" t="s">
        <v>148</v>
      </c>
      <c r="L144" s="37"/>
      <c r="M144" s="180" t="s">
        <v>1</v>
      </c>
      <c r="N144" s="181" t="s">
        <v>44</v>
      </c>
      <c r="O144" s="59"/>
      <c r="P144" s="182">
        <f>O144*H144</f>
        <v>0</v>
      </c>
      <c r="Q144" s="182">
        <v>1.7000000000000001E-4</v>
      </c>
      <c r="R144" s="182">
        <f>Q144*H144</f>
        <v>3.4000000000000002E-3</v>
      </c>
      <c r="S144" s="182">
        <v>0</v>
      </c>
      <c r="T144" s="183">
        <f>S144*H144</f>
        <v>0</v>
      </c>
      <c r="AR144" s="16" t="s">
        <v>149</v>
      </c>
      <c r="AT144" s="16" t="s">
        <v>144</v>
      </c>
      <c r="AU144" s="16" t="s">
        <v>82</v>
      </c>
      <c r="AY144" s="16" t="s">
        <v>142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21</v>
      </c>
      <c r="BK144" s="184">
        <f>ROUND(I144*H144,2)</f>
        <v>0</v>
      </c>
      <c r="BL144" s="16" t="s">
        <v>149</v>
      </c>
      <c r="BM144" s="16" t="s">
        <v>257</v>
      </c>
    </row>
    <row r="145" spans="2:65" s="1" customFormat="1" ht="16.5" customHeight="1">
      <c r="B145" s="33"/>
      <c r="C145" s="197" t="s">
        <v>258</v>
      </c>
      <c r="D145" s="197" t="s">
        <v>233</v>
      </c>
      <c r="E145" s="198" t="s">
        <v>259</v>
      </c>
      <c r="F145" s="199" t="s">
        <v>260</v>
      </c>
      <c r="G145" s="200" t="s">
        <v>147</v>
      </c>
      <c r="H145" s="201">
        <v>20</v>
      </c>
      <c r="I145" s="202"/>
      <c r="J145" s="203">
        <f>ROUND(I145*H145,2)</f>
        <v>0</v>
      </c>
      <c r="K145" s="199" t="s">
        <v>148</v>
      </c>
      <c r="L145" s="204"/>
      <c r="M145" s="205" t="s">
        <v>1</v>
      </c>
      <c r="N145" s="206" t="s">
        <v>44</v>
      </c>
      <c r="O145" s="59"/>
      <c r="P145" s="182">
        <f>O145*H145</f>
        <v>0</v>
      </c>
      <c r="Q145" s="182">
        <v>3.5E-4</v>
      </c>
      <c r="R145" s="182">
        <f>Q145*H145</f>
        <v>7.0000000000000001E-3</v>
      </c>
      <c r="S145" s="182">
        <v>0</v>
      </c>
      <c r="T145" s="183">
        <f>S145*H145</f>
        <v>0</v>
      </c>
      <c r="AR145" s="16" t="s">
        <v>178</v>
      </c>
      <c r="AT145" s="16" t="s">
        <v>233</v>
      </c>
      <c r="AU145" s="16" t="s">
        <v>82</v>
      </c>
      <c r="AY145" s="16" t="s">
        <v>142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21</v>
      </c>
      <c r="BK145" s="184">
        <f>ROUND(I145*H145,2)</f>
        <v>0</v>
      </c>
      <c r="BL145" s="16" t="s">
        <v>149</v>
      </c>
      <c r="BM145" s="16" t="s">
        <v>261</v>
      </c>
    </row>
    <row r="146" spans="2:65" s="1" customFormat="1" ht="22.5" customHeight="1">
      <c r="B146" s="33"/>
      <c r="C146" s="173" t="s">
        <v>262</v>
      </c>
      <c r="D146" s="173" t="s">
        <v>144</v>
      </c>
      <c r="E146" s="174" t="s">
        <v>263</v>
      </c>
      <c r="F146" s="175" t="s">
        <v>264</v>
      </c>
      <c r="G146" s="176" t="s">
        <v>245</v>
      </c>
      <c r="H146" s="177">
        <v>20</v>
      </c>
      <c r="I146" s="178"/>
      <c r="J146" s="179">
        <f>ROUND(I146*H146,2)</f>
        <v>0</v>
      </c>
      <c r="K146" s="175" t="s">
        <v>148</v>
      </c>
      <c r="L146" s="37"/>
      <c r="M146" s="180" t="s">
        <v>1</v>
      </c>
      <c r="N146" s="181" t="s">
        <v>44</v>
      </c>
      <c r="O146" s="59"/>
      <c r="P146" s="182">
        <f>O146*H146</f>
        <v>0</v>
      </c>
      <c r="Q146" s="182">
        <v>0.22656999999999999</v>
      </c>
      <c r="R146" s="182">
        <f>Q146*H146</f>
        <v>4.5313999999999997</v>
      </c>
      <c r="S146" s="182">
        <v>0</v>
      </c>
      <c r="T146" s="183">
        <f>S146*H146</f>
        <v>0</v>
      </c>
      <c r="AR146" s="16" t="s">
        <v>149</v>
      </c>
      <c r="AT146" s="16" t="s">
        <v>144</v>
      </c>
      <c r="AU146" s="16" t="s">
        <v>82</v>
      </c>
      <c r="AY146" s="16" t="s">
        <v>142</v>
      </c>
      <c r="BE146" s="184">
        <f>IF(N146="základní",J146,0)</f>
        <v>0</v>
      </c>
      <c r="BF146" s="184">
        <f>IF(N146="snížená",J146,0)</f>
        <v>0</v>
      </c>
      <c r="BG146" s="184">
        <f>IF(N146="zákl. přenesená",J146,0)</f>
        <v>0</v>
      </c>
      <c r="BH146" s="184">
        <f>IF(N146="sníž. přenesená",J146,0)</f>
        <v>0</v>
      </c>
      <c r="BI146" s="184">
        <f>IF(N146="nulová",J146,0)</f>
        <v>0</v>
      </c>
      <c r="BJ146" s="16" t="s">
        <v>21</v>
      </c>
      <c r="BK146" s="184">
        <f>ROUND(I146*H146,2)</f>
        <v>0</v>
      </c>
      <c r="BL146" s="16" t="s">
        <v>149</v>
      </c>
      <c r="BM146" s="16" t="s">
        <v>265</v>
      </c>
    </row>
    <row r="147" spans="2:65" s="1" customFormat="1" ht="16.5" customHeight="1">
      <c r="B147" s="33"/>
      <c r="C147" s="173" t="s">
        <v>266</v>
      </c>
      <c r="D147" s="173" t="s">
        <v>144</v>
      </c>
      <c r="E147" s="174" t="s">
        <v>267</v>
      </c>
      <c r="F147" s="175" t="s">
        <v>268</v>
      </c>
      <c r="G147" s="176" t="s">
        <v>153</v>
      </c>
      <c r="H147" s="177">
        <v>3</v>
      </c>
      <c r="I147" s="178"/>
      <c r="J147" s="179">
        <f>ROUND(I147*H147,2)</f>
        <v>0</v>
      </c>
      <c r="K147" s="175" t="s">
        <v>1</v>
      </c>
      <c r="L147" s="37"/>
      <c r="M147" s="180" t="s">
        <v>1</v>
      </c>
      <c r="N147" s="181" t="s">
        <v>44</v>
      </c>
      <c r="O147" s="59"/>
      <c r="P147" s="182">
        <f>O147*H147</f>
        <v>0</v>
      </c>
      <c r="Q147" s="182">
        <v>0</v>
      </c>
      <c r="R147" s="182">
        <f>Q147*H147</f>
        <v>0</v>
      </c>
      <c r="S147" s="182">
        <v>0</v>
      </c>
      <c r="T147" s="183">
        <f>S147*H147</f>
        <v>0</v>
      </c>
      <c r="AR147" s="16" t="s">
        <v>149</v>
      </c>
      <c r="AT147" s="16" t="s">
        <v>144</v>
      </c>
      <c r="AU147" s="16" t="s">
        <v>82</v>
      </c>
      <c r="AY147" s="16" t="s">
        <v>142</v>
      </c>
      <c r="BE147" s="184">
        <f>IF(N147="základní",J147,0)</f>
        <v>0</v>
      </c>
      <c r="BF147" s="184">
        <f>IF(N147="snížená",J147,0)</f>
        <v>0</v>
      </c>
      <c r="BG147" s="184">
        <f>IF(N147="zákl. přenesená",J147,0)</f>
        <v>0</v>
      </c>
      <c r="BH147" s="184">
        <f>IF(N147="sníž. přenesená",J147,0)</f>
        <v>0</v>
      </c>
      <c r="BI147" s="184">
        <f>IF(N147="nulová",J147,0)</f>
        <v>0</v>
      </c>
      <c r="BJ147" s="16" t="s">
        <v>21</v>
      </c>
      <c r="BK147" s="184">
        <f>ROUND(I147*H147,2)</f>
        <v>0</v>
      </c>
      <c r="BL147" s="16" t="s">
        <v>149</v>
      </c>
      <c r="BM147" s="16" t="s">
        <v>269</v>
      </c>
    </row>
    <row r="148" spans="2:65" s="1" customFormat="1" ht="22.5" customHeight="1">
      <c r="B148" s="33"/>
      <c r="C148" s="173" t="s">
        <v>270</v>
      </c>
      <c r="D148" s="173" t="s">
        <v>144</v>
      </c>
      <c r="E148" s="174" t="s">
        <v>271</v>
      </c>
      <c r="F148" s="175" t="s">
        <v>272</v>
      </c>
      <c r="G148" s="176" t="s">
        <v>147</v>
      </c>
      <c r="H148" s="177">
        <v>15</v>
      </c>
      <c r="I148" s="178"/>
      <c r="J148" s="179">
        <f>ROUND(I148*H148,2)</f>
        <v>0</v>
      </c>
      <c r="K148" s="175" t="s">
        <v>148</v>
      </c>
      <c r="L148" s="37"/>
      <c r="M148" s="180" t="s">
        <v>1</v>
      </c>
      <c r="N148" s="181" t="s">
        <v>44</v>
      </c>
      <c r="O148" s="59"/>
      <c r="P148" s="182">
        <f>O148*H148</f>
        <v>0</v>
      </c>
      <c r="Q148" s="182">
        <v>1E-4</v>
      </c>
      <c r="R148" s="182">
        <f>Q148*H148</f>
        <v>1.5E-3</v>
      </c>
      <c r="S148" s="182">
        <v>0</v>
      </c>
      <c r="T148" s="183">
        <f>S148*H148</f>
        <v>0</v>
      </c>
      <c r="AR148" s="16" t="s">
        <v>149</v>
      </c>
      <c r="AT148" s="16" t="s">
        <v>144</v>
      </c>
      <c r="AU148" s="16" t="s">
        <v>82</v>
      </c>
      <c r="AY148" s="16" t="s">
        <v>142</v>
      </c>
      <c r="BE148" s="184">
        <f>IF(N148="základní",J148,0)</f>
        <v>0</v>
      </c>
      <c r="BF148" s="184">
        <f>IF(N148="snížená",J148,0)</f>
        <v>0</v>
      </c>
      <c r="BG148" s="184">
        <f>IF(N148="zákl. přenesená",J148,0)</f>
        <v>0</v>
      </c>
      <c r="BH148" s="184">
        <f>IF(N148="sníž. přenesená",J148,0)</f>
        <v>0</v>
      </c>
      <c r="BI148" s="184">
        <f>IF(N148="nulová",J148,0)</f>
        <v>0</v>
      </c>
      <c r="BJ148" s="16" t="s">
        <v>21</v>
      </c>
      <c r="BK148" s="184">
        <f>ROUND(I148*H148,2)</f>
        <v>0</v>
      </c>
      <c r="BL148" s="16" t="s">
        <v>149</v>
      </c>
      <c r="BM148" s="16" t="s">
        <v>273</v>
      </c>
    </row>
    <row r="149" spans="2:65" s="11" customFormat="1" ht="11.25">
      <c r="B149" s="185"/>
      <c r="C149" s="186"/>
      <c r="D149" s="187" t="s">
        <v>159</v>
      </c>
      <c r="E149" s="188" t="s">
        <v>1</v>
      </c>
      <c r="F149" s="189" t="s">
        <v>274</v>
      </c>
      <c r="G149" s="186"/>
      <c r="H149" s="190">
        <v>15</v>
      </c>
      <c r="I149" s="191"/>
      <c r="J149" s="186"/>
      <c r="K149" s="186"/>
      <c r="L149" s="192"/>
      <c r="M149" s="193"/>
      <c r="N149" s="194"/>
      <c r="O149" s="194"/>
      <c r="P149" s="194"/>
      <c r="Q149" s="194"/>
      <c r="R149" s="194"/>
      <c r="S149" s="194"/>
      <c r="T149" s="195"/>
      <c r="AT149" s="196" t="s">
        <v>159</v>
      </c>
      <c r="AU149" s="196" t="s">
        <v>82</v>
      </c>
      <c r="AV149" s="11" t="s">
        <v>82</v>
      </c>
      <c r="AW149" s="11" t="s">
        <v>36</v>
      </c>
      <c r="AX149" s="11" t="s">
        <v>21</v>
      </c>
      <c r="AY149" s="196" t="s">
        <v>142</v>
      </c>
    </row>
    <row r="150" spans="2:65" s="1" customFormat="1" ht="16.5" customHeight="1">
      <c r="B150" s="33"/>
      <c r="C150" s="197" t="s">
        <v>275</v>
      </c>
      <c r="D150" s="197" t="s">
        <v>233</v>
      </c>
      <c r="E150" s="198" t="s">
        <v>259</v>
      </c>
      <c r="F150" s="199" t="s">
        <v>260</v>
      </c>
      <c r="G150" s="200" t="s">
        <v>147</v>
      </c>
      <c r="H150" s="201">
        <v>17.25</v>
      </c>
      <c r="I150" s="202"/>
      <c r="J150" s="203">
        <f>ROUND(I150*H150,2)</f>
        <v>0</v>
      </c>
      <c r="K150" s="199" t="s">
        <v>148</v>
      </c>
      <c r="L150" s="204"/>
      <c r="M150" s="205" t="s">
        <v>1</v>
      </c>
      <c r="N150" s="206" t="s">
        <v>44</v>
      </c>
      <c r="O150" s="59"/>
      <c r="P150" s="182">
        <f>O150*H150</f>
        <v>0</v>
      </c>
      <c r="Q150" s="182">
        <v>3.5E-4</v>
      </c>
      <c r="R150" s="182">
        <f>Q150*H150</f>
        <v>6.0375000000000003E-3</v>
      </c>
      <c r="S150" s="182">
        <v>0</v>
      </c>
      <c r="T150" s="183">
        <f>S150*H150</f>
        <v>0</v>
      </c>
      <c r="AR150" s="16" t="s">
        <v>178</v>
      </c>
      <c r="AT150" s="16" t="s">
        <v>233</v>
      </c>
      <c r="AU150" s="16" t="s">
        <v>82</v>
      </c>
      <c r="AY150" s="16" t="s">
        <v>142</v>
      </c>
      <c r="BE150" s="184">
        <f>IF(N150="základní",J150,0)</f>
        <v>0</v>
      </c>
      <c r="BF150" s="184">
        <f>IF(N150="snížená",J150,0)</f>
        <v>0</v>
      </c>
      <c r="BG150" s="184">
        <f>IF(N150="zákl. přenesená",J150,0)</f>
        <v>0</v>
      </c>
      <c r="BH150" s="184">
        <f>IF(N150="sníž. přenesená",J150,0)</f>
        <v>0</v>
      </c>
      <c r="BI150" s="184">
        <f>IF(N150="nulová",J150,0)</f>
        <v>0</v>
      </c>
      <c r="BJ150" s="16" t="s">
        <v>21</v>
      </c>
      <c r="BK150" s="184">
        <f>ROUND(I150*H150,2)</f>
        <v>0</v>
      </c>
      <c r="BL150" s="16" t="s">
        <v>149</v>
      </c>
      <c r="BM150" s="16" t="s">
        <v>276</v>
      </c>
    </row>
    <row r="151" spans="2:65" s="11" customFormat="1" ht="11.25">
      <c r="B151" s="185"/>
      <c r="C151" s="186"/>
      <c r="D151" s="187" t="s">
        <v>159</v>
      </c>
      <c r="E151" s="186"/>
      <c r="F151" s="189" t="s">
        <v>277</v>
      </c>
      <c r="G151" s="186"/>
      <c r="H151" s="190">
        <v>17.25</v>
      </c>
      <c r="I151" s="191"/>
      <c r="J151" s="186"/>
      <c r="K151" s="186"/>
      <c r="L151" s="192"/>
      <c r="M151" s="193"/>
      <c r="N151" s="194"/>
      <c r="O151" s="194"/>
      <c r="P151" s="194"/>
      <c r="Q151" s="194"/>
      <c r="R151" s="194"/>
      <c r="S151" s="194"/>
      <c r="T151" s="195"/>
      <c r="AT151" s="196" t="s">
        <v>159</v>
      </c>
      <c r="AU151" s="196" t="s">
        <v>82</v>
      </c>
      <c r="AV151" s="11" t="s">
        <v>82</v>
      </c>
      <c r="AW151" s="11" t="s">
        <v>4</v>
      </c>
      <c r="AX151" s="11" t="s">
        <v>21</v>
      </c>
      <c r="AY151" s="196" t="s">
        <v>142</v>
      </c>
    </row>
    <row r="152" spans="2:65" s="10" customFormat="1" ht="22.9" customHeight="1">
      <c r="B152" s="157"/>
      <c r="C152" s="158"/>
      <c r="D152" s="159" t="s">
        <v>72</v>
      </c>
      <c r="E152" s="171" t="s">
        <v>155</v>
      </c>
      <c r="F152" s="171" t="s">
        <v>278</v>
      </c>
      <c r="G152" s="158"/>
      <c r="H152" s="158"/>
      <c r="I152" s="161"/>
      <c r="J152" s="172">
        <f>BK152</f>
        <v>0</v>
      </c>
      <c r="K152" s="158"/>
      <c r="L152" s="163"/>
      <c r="M152" s="164"/>
      <c r="N152" s="165"/>
      <c r="O152" s="165"/>
      <c r="P152" s="166">
        <f>SUM(P153:P161)</f>
        <v>0</v>
      </c>
      <c r="Q152" s="165"/>
      <c r="R152" s="166">
        <f>SUM(R153:R161)</f>
        <v>6.1314330000000004</v>
      </c>
      <c r="S152" s="165"/>
      <c r="T152" s="167">
        <f>SUM(T153:T161)</f>
        <v>0</v>
      </c>
      <c r="AR152" s="168" t="s">
        <v>21</v>
      </c>
      <c r="AT152" s="169" t="s">
        <v>72</v>
      </c>
      <c r="AU152" s="169" t="s">
        <v>21</v>
      </c>
      <c r="AY152" s="168" t="s">
        <v>142</v>
      </c>
      <c r="BK152" s="170">
        <f>SUM(BK153:BK161)</f>
        <v>0</v>
      </c>
    </row>
    <row r="153" spans="2:65" s="1" customFormat="1" ht="16.5" customHeight="1">
      <c r="B153" s="33"/>
      <c r="C153" s="173" t="s">
        <v>279</v>
      </c>
      <c r="D153" s="173" t="s">
        <v>144</v>
      </c>
      <c r="E153" s="174" t="s">
        <v>280</v>
      </c>
      <c r="F153" s="175" t="s">
        <v>281</v>
      </c>
      <c r="G153" s="176" t="s">
        <v>181</v>
      </c>
      <c r="H153" s="177">
        <v>1.38</v>
      </c>
      <c r="I153" s="178"/>
      <c r="J153" s="179">
        <f>ROUND(I153*H153,2)</f>
        <v>0</v>
      </c>
      <c r="K153" s="175" t="s">
        <v>148</v>
      </c>
      <c r="L153" s="37"/>
      <c r="M153" s="180" t="s">
        <v>1</v>
      </c>
      <c r="N153" s="181" t="s">
        <v>44</v>
      </c>
      <c r="O153" s="59"/>
      <c r="P153" s="182">
        <f>O153*H153</f>
        <v>0</v>
      </c>
      <c r="Q153" s="182">
        <v>1.3271500000000001</v>
      </c>
      <c r="R153" s="182">
        <f>Q153*H153</f>
        <v>1.831467</v>
      </c>
      <c r="S153" s="182">
        <v>0</v>
      </c>
      <c r="T153" s="183">
        <f>S153*H153</f>
        <v>0</v>
      </c>
      <c r="AR153" s="16" t="s">
        <v>149</v>
      </c>
      <c r="AT153" s="16" t="s">
        <v>144</v>
      </c>
      <c r="AU153" s="16" t="s">
        <v>82</v>
      </c>
      <c r="AY153" s="16" t="s">
        <v>142</v>
      </c>
      <c r="BE153" s="184">
        <f>IF(N153="základní",J153,0)</f>
        <v>0</v>
      </c>
      <c r="BF153" s="184">
        <f>IF(N153="snížená",J153,0)</f>
        <v>0</v>
      </c>
      <c r="BG153" s="184">
        <f>IF(N153="zákl. přenesená",J153,0)</f>
        <v>0</v>
      </c>
      <c r="BH153" s="184">
        <f>IF(N153="sníž. přenesená",J153,0)</f>
        <v>0</v>
      </c>
      <c r="BI153" s="184">
        <f>IF(N153="nulová",J153,0)</f>
        <v>0</v>
      </c>
      <c r="BJ153" s="16" t="s">
        <v>21</v>
      </c>
      <c r="BK153" s="184">
        <f>ROUND(I153*H153,2)</f>
        <v>0</v>
      </c>
      <c r="BL153" s="16" t="s">
        <v>149</v>
      </c>
      <c r="BM153" s="16" t="s">
        <v>282</v>
      </c>
    </row>
    <row r="154" spans="2:65" s="11" customFormat="1" ht="11.25">
      <c r="B154" s="185"/>
      <c r="C154" s="186"/>
      <c r="D154" s="187" t="s">
        <v>159</v>
      </c>
      <c r="E154" s="188" t="s">
        <v>1</v>
      </c>
      <c r="F154" s="189" t="s">
        <v>283</v>
      </c>
      <c r="G154" s="186"/>
      <c r="H154" s="190">
        <v>0.78</v>
      </c>
      <c r="I154" s="191"/>
      <c r="J154" s="186"/>
      <c r="K154" s="186"/>
      <c r="L154" s="192"/>
      <c r="M154" s="193"/>
      <c r="N154" s="194"/>
      <c r="O154" s="194"/>
      <c r="P154" s="194"/>
      <c r="Q154" s="194"/>
      <c r="R154" s="194"/>
      <c r="S154" s="194"/>
      <c r="T154" s="195"/>
      <c r="AT154" s="196" t="s">
        <v>159</v>
      </c>
      <c r="AU154" s="196" t="s">
        <v>82</v>
      </c>
      <c r="AV154" s="11" t="s">
        <v>82</v>
      </c>
      <c r="AW154" s="11" t="s">
        <v>36</v>
      </c>
      <c r="AX154" s="11" t="s">
        <v>73</v>
      </c>
      <c r="AY154" s="196" t="s">
        <v>142</v>
      </c>
    </row>
    <row r="155" spans="2:65" s="11" customFormat="1" ht="11.25">
      <c r="B155" s="185"/>
      <c r="C155" s="186"/>
      <c r="D155" s="187" t="s">
        <v>159</v>
      </c>
      <c r="E155" s="188" t="s">
        <v>1</v>
      </c>
      <c r="F155" s="189" t="s">
        <v>284</v>
      </c>
      <c r="G155" s="186"/>
      <c r="H155" s="190">
        <v>0.6</v>
      </c>
      <c r="I155" s="191"/>
      <c r="J155" s="186"/>
      <c r="K155" s="186"/>
      <c r="L155" s="192"/>
      <c r="M155" s="193"/>
      <c r="N155" s="194"/>
      <c r="O155" s="194"/>
      <c r="P155" s="194"/>
      <c r="Q155" s="194"/>
      <c r="R155" s="194"/>
      <c r="S155" s="194"/>
      <c r="T155" s="195"/>
      <c r="AT155" s="196" t="s">
        <v>159</v>
      </c>
      <c r="AU155" s="196" t="s">
        <v>82</v>
      </c>
      <c r="AV155" s="11" t="s">
        <v>82</v>
      </c>
      <c r="AW155" s="11" t="s">
        <v>36</v>
      </c>
      <c r="AX155" s="11" t="s">
        <v>73</v>
      </c>
      <c r="AY155" s="196" t="s">
        <v>142</v>
      </c>
    </row>
    <row r="156" spans="2:65" s="12" customFormat="1" ht="11.25">
      <c r="B156" s="207"/>
      <c r="C156" s="208"/>
      <c r="D156" s="187" t="s">
        <v>159</v>
      </c>
      <c r="E156" s="209" t="s">
        <v>1</v>
      </c>
      <c r="F156" s="210" t="s">
        <v>285</v>
      </c>
      <c r="G156" s="208"/>
      <c r="H156" s="211">
        <v>1.38</v>
      </c>
      <c r="I156" s="212"/>
      <c r="J156" s="208"/>
      <c r="K156" s="208"/>
      <c r="L156" s="213"/>
      <c r="M156" s="214"/>
      <c r="N156" s="215"/>
      <c r="O156" s="215"/>
      <c r="P156" s="215"/>
      <c r="Q156" s="215"/>
      <c r="R156" s="215"/>
      <c r="S156" s="215"/>
      <c r="T156" s="216"/>
      <c r="AT156" s="217" t="s">
        <v>159</v>
      </c>
      <c r="AU156" s="217" t="s">
        <v>82</v>
      </c>
      <c r="AV156" s="12" t="s">
        <v>149</v>
      </c>
      <c r="AW156" s="12" t="s">
        <v>36</v>
      </c>
      <c r="AX156" s="12" t="s">
        <v>21</v>
      </c>
      <c r="AY156" s="217" t="s">
        <v>142</v>
      </c>
    </row>
    <row r="157" spans="2:65" s="1" customFormat="1" ht="16.5" customHeight="1">
      <c r="B157" s="33"/>
      <c r="C157" s="173" t="s">
        <v>286</v>
      </c>
      <c r="D157" s="173" t="s">
        <v>144</v>
      </c>
      <c r="E157" s="174" t="s">
        <v>287</v>
      </c>
      <c r="F157" s="175" t="s">
        <v>288</v>
      </c>
      <c r="G157" s="176" t="s">
        <v>181</v>
      </c>
      <c r="H157" s="177">
        <v>3.24</v>
      </c>
      <c r="I157" s="178"/>
      <c r="J157" s="179">
        <f>ROUND(I157*H157,2)</f>
        <v>0</v>
      </c>
      <c r="K157" s="175" t="s">
        <v>148</v>
      </c>
      <c r="L157" s="37"/>
      <c r="M157" s="180" t="s">
        <v>1</v>
      </c>
      <c r="N157" s="181" t="s">
        <v>44</v>
      </c>
      <c r="O157" s="59"/>
      <c r="P157" s="182">
        <f>O157*H157</f>
        <v>0</v>
      </c>
      <c r="Q157" s="182">
        <v>1.3271500000000001</v>
      </c>
      <c r="R157" s="182">
        <f>Q157*H157</f>
        <v>4.2999660000000004</v>
      </c>
      <c r="S157" s="182">
        <v>0</v>
      </c>
      <c r="T157" s="183">
        <f>S157*H157</f>
        <v>0</v>
      </c>
      <c r="AR157" s="16" t="s">
        <v>149</v>
      </c>
      <c r="AT157" s="16" t="s">
        <v>144</v>
      </c>
      <c r="AU157" s="16" t="s">
        <v>82</v>
      </c>
      <c r="AY157" s="16" t="s">
        <v>142</v>
      </c>
      <c r="BE157" s="184">
        <f>IF(N157="základní",J157,0)</f>
        <v>0</v>
      </c>
      <c r="BF157" s="184">
        <f>IF(N157="snížená",J157,0)</f>
        <v>0</v>
      </c>
      <c r="BG157" s="184">
        <f>IF(N157="zákl. přenesená",J157,0)</f>
        <v>0</v>
      </c>
      <c r="BH157" s="184">
        <f>IF(N157="sníž. přenesená",J157,0)</f>
        <v>0</v>
      </c>
      <c r="BI157" s="184">
        <f>IF(N157="nulová",J157,0)</f>
        <v>0</v>
      </c>
      <c r="BJ157" s="16" t="s">
        <v>21</v>
      </c>
      <c r="BK157" s="184">
        <f>ROUND(I157*H157,2)</f>
        <v>0</v>
      </c>
      <c r="BL157" s="16" t="s">
        <v>149</v>
      </c>
      <c r="BM157" s="16" t="s">
        <v>289</v>
      </c>
    </row>
    <row r="158" spans="2:65" s="11" customFormat="1" ht="11.25">
      <c r="B158" s="185"/>
      <c r="C158" s="186"/>
      <c r="D158" s="187" t="s">
        <v>159</v>
      </c>
      <c r="E158" s="188" t="s">
        <v>1</v>
      </c>
      <c r="F158" s="189" t="s">
        <v>290</v>
      </c>
      <c r="G158" s="186"/>
      <c r="H158" s="190">
        <v>0.72</v>
      </c>
      <c r="I158" s="191"/>
      <c r="J158" s="186"/>
      <c r="K158" s="186"/>
      <c r="L158" s="192"/>
      <c r="M158" s="193"/>
      <c r="N158" s="194"/>
      <c r="O158" s="194"/>
      <c r="P158" s="194"/>
      <c r="Q158" s="194"/>
      <c r="R158" s="194"/>
      <c r="S158" s="194"/>
      <c r="T158" s="195"/>
      <c r="AT158" s="196" t="s">
        <v>159</v>
      </c>
      <c r="AU158" s="196" t="s">
        <v>82</v>
      </c>
      <c r="AV158" s="11" t="s">
        <v>82</v>
      </c>
      <c r="AW158" s="11" t="s">
        <v>36</v>
      </c>
      <c r="AX158" s="11" t="s">
        <v>73</v>
      </c>
      <c r="AY158" s="196" t="s">
        <v>142</v>
      </c>
    </row>
    <row r="159" spans="2:65" s="11" customFormat="1" ht="11.25">
      <c r="B159" s="185"/>
      <c r="C159" s="186"/>
      <c r="D159" s="187" t="s">
        <v>159</v>
      </c>
      <c r="E159" s="188" t="s">
        <v>1</v>
      </c>
      <c r="F159" s="189" t="s">
        <v>291</v>
      </c>
      <c r="G159" s="186"/>
      <c r="H159" s="190">
        <v>1.26</v>
      </c>
      <c r="I159" s="191"/>
      <c r="J159" s="186"/>
      <c r="K159" s="186"/>
      <c r="L159" s="192"/>
      <c r="M159" s="193"/>
      <c r="N159" s="194"/>
      <c r="O159" s="194"/>
      <c r="P159" s="194"/>
      <c r="Q159" s="194"/>
      <c r="R159" s="194"/>
      <c r="S159" s="194"/>
      <c r="T159" s="195"/>
      <c r="AT159" s="196" t="s">
        <v>159</v>
      </c>
      <c r="AU159" s="196" t="s">
        <v>82</v>
      </c>
      <c r="AV159" s="11" t="s">
        <v>82</v>
      </c>
      <c r="AW159" s="11" t="s">
        <v>36</v>
      </c>
      <c r="AX159" s="11" t="s">
        <v>73</v>
      </c>
      <c r="AY159" s="196" t="s">
        <v>142</v>
      </c>
    </row>
    <row r="160" spans="2:65" s="11" customFormat="1" ht="11.25">
      <c r="B160" s="185"/>
      <c r="C160" s="186"/>
      <c r="D160" s="187" t="s">
        <v>159</v>
      </c>
      <c r="E160" s="188" t="s">
        <v>1</v>
      </c>
      <c r="F160" s="189" t="s">
        <v>292</v>
      </c>
      <c r="G160" s="186"/>
      <c r="H160" s="190">
        <v>1.26</v>
      </c>
      <c r="I160" s="191"/>
      <c r="J160" s="186"/>
      <c r="K160" s="186"/>
      <c r="L160" s="192"/>
      <c r="M160" s="193"/>
      <c r="N160" s="194"/>
      <c r="O160" s="194"/>
      <c r="P160" s="194"/>
      <c r="Q160" s="194"/>
      <c r="R160" s="194"/>
      <c r="S160" s="194"/>
      <c r="T160" s="195"/>
      <c r="AT160" s="196" t="s">
        <v>159</v>
      </c>
      <c r="AU160" s="196" t="s">
        <v>82</v>
      </c>
      <c r="AV160" s="11" t="s">
        <v>82</v>
      </c>
      <c r="AW160" s="11" t="s">
        <v>36</v>
      </c>
      <c r="AX160" s="11" t="s">
        <v>73</v>
      </c>
      <c r="AY160" s="196" t="s">
        <v>142</v>
      </c>
    </row>
    <row r="161" spans="2:65" s="12" customFormat="1" ht="11.25">
      <c r="B161" s="207"/>
      <c r="C161" s="208"/>
      <c r="D161" s="187" t="s">
        <v>159</v>
      </c>
      <c r="E161" s="209" t="s">
        <v>1</v>
      </c>
      <c r="F161" s="210" t="s">
        <v>285</v>
      </c>
      <c r="G161" s="208"/>
      <c r="H161" s="211">
        <v>3.24</v>
      </c>
      <c r="I161" s="212"/>
      <c r="J161" s="208"/>
      <c r="K161" s="208"/>
      <c r="L161" s="213"/>
      <c r="M161" s="214"/>
      <c r="N161" s="215"/>
      <c r="O161" s="215"/>
      <c r="P161" s="215"/>
      <c r="Q161" s="215"/>
      <c r="R161" s="215"/>
      <c r="S161" s="215"/>
      <c r="T161" s="216"/>
      <c r="AT161" s="217" t="s">
        <v>159</v>
      </c>
      <c r="AU161" s="217" t="s">
        <v>82</v>
      </c>
      <c r="AV161" s="12" t="s">
        <v>149</v>
      </c>
      <c r="AW161" s="12" t="s">
        <v>36</v>
      </c>
      <c r="AX161" s="12" t="s">
        <v>21</v>
      </c>
      <c r="AY161" s="217" t="s">
        <v>142</v>
      </c>
    </row>
    <row r="162" spans="2:65" s="10" customFormat="1" ht="22.9" customHeight="1">
      <c r="B162" s="157"/>
      <c r="C162" s="158"/>
      <c r="D162" s="159" t="s">
        <v>72</v>
      </c>
      <c r="E162" s="171" t="s">
        <v>164</v>
      </c>
      <c r="F162" s="171" t="s">
        <v>293</v>
      </c>
      <c r="G162" s="158"/>
      <c r="H162" s="158"/>
      <c r="I162" s="161"/>
      <c r="J162" s="172">
        <f>BK162</f>
        <v>0</v>
      </c>
      <c r="K162" s="158"/>
      <c r="L162" s="163"/>
      <c r="M162" s="164"/>
      <c r="N162" s="165"/>
      <c r="O162" s="165"/>
      <c r="P162" s="166">
        <f>SUM(P163:P167)</f>
        <v>0</v>
      </c>
      <c r="Q162" s="165"/>
      <c r="R162" s="166">
        <f>SUM(R163:R167)</f>
        <v>0.35392000000000001</v>
      </c>
      <c r="S162" s="165"/>
      <c r="T162" s="167">
        <f>SUM(T163:T167)</f>
        <v>0</v>
      </c>
      <c r="AR162" s="168" t="s">
        <v>21</v>
      </c>
      <c r="AT162" s="169" t="s">
        <v>72</v>
      </c>
      <c r="AU162" s="169" t="s">
        <v>21</v>
      </c>
      <c r="AY162" s="168" t="s">
        <v>142</v>
      </c>
      <c r="BK162" s="170">
        <f>SUM(BK163:BK167)</f>
        <v>0</v>
      </c>
    </row>
    <row r="163" spans="2:65" s="1" customFormat="1" ht="16.5" customHeight="1">
      <c r="B163" s="33"/>
      <c r="C163" s="173" t="s">
        <v>294</v>
      </c>
      <c r="D163" s="173" t="s">
        <v>144</v>
      </c>
      <c r="E163" s="174" t="s">
        <v>295</v>
      </c>
      <c r="F163" s="175" t="s">
        <v>296</v>
      </c>
      <c r="G163" s="176" t="s">
        <v>147</v>
      </c>
      <c r="H163" s="177">
        <v>7.44</v>
      </c>
      <c r="I163" s="178"/>
      <c r="J163" s="179">
        <f>ROUND(I163*H163,2)</f>
        <v>0</v>
      </c>
      <c r="K163" s="175" t="s">
        <v>148</v>
      </c>
      <c r="L163" s="37"/>
      <c r="M163" s="180" t="s">
        <v>1</v>
      </c>
      <c r="N163" s="181" t="s">
        <v>44</v>
      </c>
      <c r="O163" s="59"/>
      <c r="P163" s="182">
        <f>O163*H163</f>
        <v>0</v>
      </c>
      <c r="Q163" s="182">
        <v>0</v>
      </c>
      <c r="R163" s="182">
        <f>Q163*H163</f>
        <v>0</v>
      </c>
      <c r="S163" s="182">
        <v>0</v>
      </c>
      <c r="T163" s="183">
        <f>S163*H163</f>
        <v>0</v>
      </c>
      <c r="AR163" s="16" t="s">
        <v>149</v>
      </c>
      <c r="AT163" s="16" t="s">
        <v>144</v>
      </c>
      <c r="AU163" s="16" t="s">
        <v>82</v>
      </c>
      <c r="AY163" s="16" t="s">
        <v>142</v>
      </c>
      <c r="BE163" s="184">
        <f>IF(N163="základní",J163,0)</f>
        <v>0</v>
      </c>
      <c r="BF163" s="184">
        <f>IF(N163="snížená",J163,0)</f>
        <v>0</v>
      </c>
      <c r="BG163" s="184">
        <f>IF(N163="zákl. přenesená",J163,0)</f>
        <v>0</v>
      </c>
      <c r="BH163" s="184">
        <f>IF(N163="sníž. přenesená",J163,0)</f>
        <v>0</v>
      </c>
      <c r="BI163" s="184">
        <f>IF(N163="nulová",J163,0)</f>
        <v>0</v>
      </c>
      <c r="BJ163" s="16" t="s">
        <v>21</v>
      </c>
      <c r="BK163" s="184">
        <f>ROUND(I163*H163,2)</f>
        <v>0</v>
      </c>
      <c r="BL163" s="16" t="s">
        <v>149</v>
      </c>
      <c r="BM163" s="16" t="s">
        <v>297</v>
      </c>
    </row>
    <row r="164" spans="2:65" s="11" customFormat="1" ht="11.25">
      <c r="B164" s="185"/>
      <c r="C164" s="186"/>
      <c r="D164" s="187" t="s">
        <v>159</v>
      </c>
      <c r="E164" s="188" t="s">
        <v>1</v>
      </c>
      <c r="F164" s="189" t="s">
        <v>298</v>
      </c>
      <c r="G164" s="186"/>
      <c r="H164" s="190">
        <v>7.44</v>
      </c>
      <c r="I164" s="191"/>
      <c r="J164" s="186"/>
      <c r="K164" s="186"/>
      <c r="L164" s="192"/>
      <c r="M164" s="193"/>
      <c r="N164" s="194"/>
      <c r="O164" s="194"/>
      <c r="P164" s="194"/>
      <c r="Q164" s="194"/>
      <c r="R164" s="194"/>
      <c r="S164" s="194"/>
      <c r="T164" s="195"/>
      <c r="AT164" s="196" t="s">
        <v>159</v>
      </c>
      <c r="AU164" s="196" t="s">
        <v>82</v>
      </c>
      <c r="AV164" s="11" t="s">
        <v>82</v>
      </c>
      <c r="AW164" s="11" t="s">
        <v>36</v>
      </c>
      <c r="AX164" s="11" t="s">
        <v>21</v>
      </c>
      <c r="AY164" s="196" t="s">
        <v>142</v>
      </c>
    </row>
    <row r="165" spans="2:65" s="1" customFormat="1" ht="33.75" customHeight="1">
      <c r="B165" s="33"/>
      <c r="C165" s="173" t="s">
        <v>299</v>
      </c>
      <c r="D165" s="173" t="s">
        <v>144</v>
      </c>
      <c r="E165" s="174" t="s">
        <v>300</v>
      </c>
      <c r="F165" s="175" t="s">
        <v>301</v>
      </c>
      <c r="G165" s="176" t="s">
        <v>147</v>
      </c>
      <c r="H165" s="177">
        <v>1.92</v>
      </c>
      <c r="I165" s="178"/>
      <c r="J165" s="179">
        <f>ROUND(I165*H165,2)</f>
        <v>0</v>
      </c>
      <c r="K165" s="175" t="s">
        <v>148</v>
      </c>
      <c r="L165" s="37"/>
      <c r="M165" s="180" t="s">
        <v>1</v>
      </c>
      <c r="N165" s="181" t="s">
        <v>44</v>
      </c>
      <c r="O165" s="59"/>
      <c r="P165" s="182">
        <f>O165*H165</f>
        <v>0</v>
      </c>
      <c r="Q165" s="182">
        <v>0.10100000000000001</v>
      </c>
      <c r="R165" s="182">
        <f>Q165*H165</f>
        <v>0.19392000000000001</v>
      </c>
      <c r="S165" s="182">
        <v>0</v>
      </c>
      <c r="T165" s="183">
        <f>S165*H165</f>
        <v>0</v>
      </c>
      <c r="AR165" s="16" t="s">
        <v>149</v>
      </c>
      <c r="AT165" s="16" t="s">
        <v>144</v>
      </c>
      <c r="AU165" s="16" t="s">
        <v>82</v>
      </c>
      <c r="AY165" s="16" t="s">
        <v>142</v>
      </c>
      <c r="BE165" s="184">
        <f>IF(N165="základní",J165,0)</f>
        <v>0</v>
      </c>
      <c r="BF165" s="184">
        <f>IF(N165="snížená",J165,0)</f>
        <v>0</v>
      </c>
      <c r="BG165" s="184">
        <f>IF(N165="zákl. přenesená",J165,0)</f>
        <v>0</v>
      </c>
      <c r="BH165" s="184">
        <f>IF(N165="sníž. přenesená",J165,0)</f>
        <v>0</v>
      </c>
      <c r="BI165" s="184">
        <f>IF(N165="nulová",J165,0)</f>
        <v>0</v>
      </c>
      <c r="BJ165" s="16" t="s">
        <v>21</v>
      </c>
      <c r="BK165" s="184">
        <f>ROUND(I165*H165,2)</f>
        <v>0</v>
      </c>
      <c r="BL165" s="16" t="s">
        <v>149</v>
      </c>
      <c r="BM165" s="16" t="s">
        <v>302</v>
      </c>
    </row>
    <row r="166" spans="2:65" s="11" customFormat="1" ht="11.25">
      <c r="B166" s="185"/>
      <c r="C166" s="186"/>
      <c r="D166" s="187" t="s">
        <v>159</v>
      </c>
      <c r="E166" s="188" t="s">
        <v>1</v>
      </c>
      <c r="F166" s="189" t="s">
        <v>303</v>
      </c>
      <c r="G166" s="186"/>
      <c r="H166" s="190">
        <v>1.92</v>
      </c>
      <c r="I166" s="191"/>
      <c r="J166" s="186"/>
      <c r="K166" s="186"/>
      <c r="L166" s="192"/>
      <c r="M166" s="193"/>
      <c r="N166" s="194"/>
      <c r="O166" s="194"/>
      <c r="P166" s="194"/>
      <c r="Q166" s="194"/>
      <c r="R166" s="194"/>
      <c r="S166" s="194"/>
      <c r="T166" s="195"/>
      <c r="AT166" s="196" t="s">
        <v>159</v>
      </c>
      <c r="AU166" s="196" t="s">
        <v>82</v>
      </c>
      <c r="AV166" s="11" t="s">
        <v>82</v>
      </c>
      <c r="AW166" s="11" t="s">
        <v>36</v>
      </c>
      <c r="AX166" s="11" t="s">
        <v>21</v>
      </c>
      <c r="AY166" s="196" t="s">
        <v>142</v>
      </c>
    </row>
    <row r="167" spans="2:65" s="1" customFormat="1" ht="16.5" customHeight="1">
      <c r="B167" s="33"/>
      <c r="C167" s="197" t="s">
        <v>304</v>
      </c>
      <c r="D167" s="197" t="s">
        <v>233</v>
      </c>
      <c r="E167" s="198" t="s">
        <v>305</v>
      </c>
      <c r="F167" s="199" t="s">
        <v>306</v>
      </c>
      <c r="G167" s="200" t="s">
        <v>153</v>
      </c>
      <c r="H167" s="201">
        <v>8</v>
      </c>
      <c r="I167" s="202"/>
      <c r="J167" s="203">
        <f>ROUND(I167*H167,2)</f>
        <v>0</v>
      </c>
      <c r="K167" s="199" t="s">
        <v>307</v>
      </c>
      <c r="L167" s="204"/>
      <c r="M167" s="205" t="s">
        <v>1</v>
      </c>
      <c r="N167" s="206" t="s">
        <v>44</v>
      </c>
      <c r="O167" s="59"/>
      <c r="P167" s="182">
        <f>O167*H167</f>
        <v>0</v>
      </c>
      <c r="Q167" s="182">
        <v>0.02</v>
      </c>
      <c r="R167" s="182">
        <f>Q167*H167</f>
        <v>0.16</v>
      </c>
      <c r="S167" s="182">
        <v>0</v>
      </c>
      <c r="T167" s="183">
        <f>S167*H167</f>
        <v>0</v>
      </c>
      <c r="AR167" s="16" t="s">
        <v>178</v>
      </c>
      <c r="AT167" s="16" t="s">
        <v>233</v>
      </c>
      <c r="AU167" s="16" t="s">
        <v>82</v>
      </c>
      <c r="AY167" s="16" t="s">
        <v>142</v>
      </c>
      <c r="BE167" s="184">
        <f>IF(N167="základní",J167,0)</f>
        <v>0</v>
      </c>
      <c r="BF167" s="184">
        <f>IF(N167="snížená",J167,0)</f>
        <v>0</v>
      </c>
      <c r="BG167" s="184">
        <f>IF(N167="zákl. přenesená",J167,0)</f>
        <v>0</v>
      </c>
      <c r="BH167" s="184">
        <f>IF(N167="sníž. přenesená",J167,0)</f>
        <v>0</v>
      </c>
      <c r="BI167" s="184">
        <f>IF(N167="nulová",J167,0)</f>
        <v>0</v>
      </c>
      <c r="BJ167" s="16" t="s">
        <v>21</v>
      </c>
      <c r="BK167" s="184">
        <f>ROUND(I167*H167,2)</f>
        <v>0</v>
      </c>
      <c r="BL167" s="16" t="s">
        <v>149</v>
      </c>
      <c r="BM167" s="16" t="s">
        <v>308</v>
      </c>
    </row>
    <row r="168" spans="2:65" s="10" customFormat="1" ht="22.9" customHeight="1">
      <c r="B168" s="157"/>
      <c r="C168" s="158"/>
      <c r="D168" s="159" t="s">
        <v>72</v>
      </c>
      <c r="E168" s="171" t="s">
        <v>169</v>
      </c>
      <c r="F168" s="171" t="s">
        <v>309</v>
      </c>
      <c r="G168" s="158"/>
      <c r="H168" s="158"/>
      <c r="I168" s="161"/>
      <c r="J168" s="172">
        <f>BK168</f>
        <v>0</v>
      </c>
      <c r="K168" s="158"/>
      <c r="L168" s="163"/>
      <c r="M168" s="164"/>
      <c r="N168" s="165"/>
      <c r="O168" s="165"/>
      <c r="P168" s="166">
        <f>SUM(P169:P440)</f>
        <v>0</v>
      </c>
      <c r="Q168" s="165"/>
      <c r="R168" s="166">
        <f>SUM(R169:R440)</f>
        <v>57.911688290000001</v>
      </c>
      <c r="S168" s="165"/>
      <c r="T168" s="167">
        <f>SUM(T169:T440)</f>
        <v>0</v>
      </c>
      <c r="AR168" s="168" t="s">
        <v>21</v>
      </c>
      <c r="AT168" s="169" t="s">
        <v>72</v>
      </c>
      <c r="AU168" s="169" t="s">
        <v>21</v>
      </c>
      <c r="AY168" s="168" t="s">
        <v>142</v>
      </c>
      <c r="BK168" s="170">
        <f>SUM(BK169:BK440)</f>
        <v>0</v>
      </c>
    </row>
    <row r="169" spans="2:65" s="1" customFormat="1" ht="16.5" customHeight="1">
      <c r="B169" s="33"/>
      <c r="C169" s="173" t="s">
        <v>310</v>
      </c>
      <c r="D169" s="173" t="s">
        <v>144</v>
      </c>
      <c r="E169" s="174" t="s">
        <v>311</v>
      </c>
      <c r="F169" s="175" t="s">
        <v>312</v>
      </c>
      <c r="G169" s="176" t="s">
        <v>147</v>
      </c>
      <c r="H169" s="177">
        <v>44.9</v>
      </c>
      <c r="I169" s="178"/>
      <c r="J169" s="179">
        <f>ROUND(I169*H169,2)</f>
        <v>0</v>
      </c>
      <c r="K169" s="175" t="s">
        <v>148</v>
      </c>
      <c r="L169" s="37"/>
      <c r="M169" s="180" t="s">
        <v>1</v>
      </c>
      <c r="N169" s="181" t="s">
        <v>44</v>
      </c>
      <c r="O169" s="59"/>
      <c r="P169" s="182">
        <f>O169*H169</f>
        <v>0</v>
      </c>
      <c r="Q169" s="182">
        <v>4.3800000000000002E-3</v>
      </c>
      <c r="R169" s="182">
        <f>Q169*H169</f>
        <v>0.196662</v>
      </c>
      <c r="S169" s="182">
        <v>0</v>
      </c>
      <c r="T169" s="183">
        <f>S169*H169</f>
        <v>0</v>
      </c>
      <c r="AR169" s="16" t="s">
        <v>149</v>
      </c>
      <c r="AT169" s="16" t="s">
        <v>144</v>
      </c>
      <c r="AU169" s="16" t="s">
        <v>82</v>
      </c>
      <c r="AY169" s="16" t="s">
        <v>142</v>
      </c>
      <c r="BE169" s="184">
        <f>IF(N169="základní",J169,0)</f>
        <v>0</v>
      </c>
      <c r="BF169" s="184">
        <f>IF(N169="snížená",J169,0)</f>
        <v>0</v>
      </c>
      <c r="BG169" s="184">
        <f>IF(N169="zákl. přenesená",J169,0)</f>
        <v>0</v>
      </c>
      <c r="BH169" s="184">
        <f>IF(N169="sníž. přenesená",J169,0)</f>
        <v>0</v>
      </c>
      <c r="BI169" s="184">
        <f>IF(N169="nulová",J169,0)</f>
        <v>0</v>
      </c>
      <c r="BJ169" s="16" t="s">
        <v>21</v>
      </c>
      <c r="BK169" s="184">
        <f>ROUND(I169*H169,2)</f>
        <v>0</v>
      </c>
      <c r="BL169" s="16" t="s">
        <v>149</v>
      </c>
      <c r="BM169" s="16" t="s">
        <v>313</v>
      </c>
    </row>
    <row r="170" spans="2:65" s="11" customFormat="1" ht="11.25">
      <c r="B170" s="185"/>
      <c r="C170" s="186"/>
      <c r="D170" s="187" t="s">
        <v>159</v>
      </c>
      <c r="E170" s="188" t="s">
        <v>1</v>
      </c>
      <c r="F170" s="189" t="s">
        <v>314</v>
      </c>
      <c r="G170" s="186"/>
      <c r="H170" s="190">
        <v>44.9</v>
      </c>
      <c r="I170" s="191"/>
      <c r="J170" s="186"/>
      <c r="K170" s="186"/>
      <c r="L170" s="192"/>
      <c r="M170" s="193"/>
      <c r="N170" s="194"/>
      <c r="O170" s="194"/>
      <c r="P170" s="194"/>
      <c r="Q170" s="194"/>
      <c r="R170" s="194"/>
      <c r="S170" s="194"/>
      <c r="T170" s="195"/>
      <c r="AT170" s="196" t="s">
        <v>159</v>
      </c>
      <c r="AU170" s="196" t="s">
        <v>82</v>
      </c>
      <c r="AV170" s="11" t="s">
        <v>82</v>
      </c>
      <c r="AW170" s="11" t="s">
        <v>36</v>
      </c>
      <c r="AX170" s="11" t="s">
        <v>21</v>
      </c>
      <c r="AY170" s="196" t="s">
        <v>142</v>
      </c>
    </row>
    <row r="171" spans="2:65" s="1" customFormat="1" ht="16.5" customHeight="1">
      <c r="B171" s="33"/>
      <c r="C171" s="173" t="s">
        <v>315</v>
      </c>
      <c r="D171" s="173" t="s">
        <v>144</v>
      </c>
      <c r="E171" s="174" t="s">
        <v>316</v>
      </c>
      <c r="F171" s="175" t="s">
        <v>317</v>
      </c>
      <c r="G171" s="176" t="s">
        <v>147</v>
      </c>
      <c r="H171" s="177">
        <v>44.9</v>
      </c>
      <c r="I171" s="178"/>
      <c r="J171" s="179">
        <f>ROUND(I171*H171,2)</f>
        <v>0</v>
      </c>
      <c r="K171" s="175" t="s">
        <v>148</v>
      </c>
      <c r="L171" s="37"/>
      <c r="M171" s="180" t="s">
        <v>1</v>
      </c>
      <c r="N171" s="181" t="s">
        <v>44</v>
      </c>
      <c r="O171" s="59"/>
      <c r="P171" s="182">
        <f>O171*H171</f>
        <v>0</v>
      </c>
      <c r="Q171" s="182">
        <v>3.0000000000000001E-3</v>
      </c>
      <c r="R171" s="182">
        <f>Q171*H171</f>
        <v>0.13469999999999999</v>
      </c>
      <c r="S171" s="182">
        <v>0</v>
      </c>
      <c r="T171" s="183">
        <f>S171*H171</f>
        <v>0</v>
      </c>
      <c r="AR171" s="16" t="s">
        <v>149</v>
      </c>
      <c r="AT171" s="16" t="s">
        <v>144</v>
      </c>
      <c r="AU171" s="16" t="s">
        <v>82</v>
      </c>
      <c r="AY171" s="16" t="s">
        <v>142</v>
      </c>
      <c r="BE171" s="184">
        <f>IF(N171="základní",J171,0)</f>
        <v>0</v>
      </c>
      <c r="BF171" s="184">
        <f>IF(N171="snížená",J171,0)</f>
        <v>0</v>
      </c>
      <c r="BG171" s="184">
        <f>IF(N171="zákl. přenesená",J171,0)</f>
        <v>0</v>
      </c>
      <c r="BH171" s="184">
        <f>IF(N171="sníž. přenesená",J171,0)</f>
        <v>0</v>
      </c>
      <c r="BI171" s="184">
        <f>IF(N171="nulová",J171,0)</f>
        <v>0</v>
      </c>
      <c r="BJ171" s="16" t="s">
        <v>21</v>
      </c>
      <c r="BK171" s="184">
        <f>ROUND(I171*H171,2)</f>
        <v>0</v>
      </c>
      <c r="BL171" s="16" t="s">
        <v>149</v>
      </c>
      <c r="BM171" s="16" t="s">
        <v>318</v>
      </c>
    </row>
    <row r="172" spans="2:65" s="11" customFormat="1" ht="11.25">
      <c r="B172" s="185"/>
      <c r="C172" s="186"/>
      <c r="D172" s="187" t="s">
        <v>159</v>
      </c>
      <c r="E172" s="188" t="s">
        <v>1</v>
      </c>
      <c r="F172" s="189" t="s">
        <v>314</v>
      </c>
      <c r="G172" s="186"/>
      <c r="H172" s="190">
        <v>44.9</v>
      </c>
      <c r="I172" s="191"/>
      <c r="J172" s="186"/>
      <c r="K172" s="186"/>
      <c r="L172" s="192"/>
      <c r="M172" s="193"/>
      <c r="N172" s="194"/>
      <c r="O172" s="194"/>
      <c r="P172" s="194"/>
      <c r="Q172" s="194"/>
      <c r="R172" s="194"/>
      <c r="S172" s="194"/>
      <c r="T172" s="195"/>
      <c r="AT172" s="196" t="s">
        <v>159</v>
      </c>
      <c r="AU172" s="196" t="s">
        <v>82</v>
      </c>
      <c r="AV172" s="11" t="s">
        <v>82</v>
      </c>
      <c r="AW172" s="11" t="s">
        <v>36</v>
      </c>
      <c r="AX172" s="11" t="s">
        <v>21</v>
      </c>
      <c r="AY172" s="196" t="s">
        <v>142</v>
      </c>
    </row>
    <row r="173" spans="2:65" s="1" customFormat="1" ht="22.5" customHeight="1">
      <c r="B173" s="33"/>
      <c r="C173" s="173" t="s">
        <v>319</v>
      </c>
      <c r="D173" s="173" t="s">
        <v>144</v>
      </c>
      <c r="E173" s="174" t="s">
        <v>320</v>
      </c>
      <c r="F173" s="175" t="s">
        <v>321</v>
      </c>
      <c r="G173" s="176" t="s">
        <v>153</v>
      </c>
      <c r="H173" s="177">
        <v>2</v>
      </c>
      <c r="I173" s="178"/>
      <c r="J173" s="179">
        <f>ROUND(I173*H173,2)</f>
        <v>0</v>
      </c>
      <c r="K173" s="175" t="s">
        <v>148</v>
      </c>
      <c r="L173" s="37"/>
      <c r="M173" s="180" t="s">
        <v>1</v>
      </c>
      <c r="N173" s="181" t="s">
        <v>44</v>
      </c>
      <c r="O173" s="59"/>
      <c r="P173" s="182">
        <f>O173*H173</f>
        <v>0</v>
      </c>
      <c r="Q173" s="182">
        <v>1.0200000000000001E-2</v>
      </c>
      <c r="R173" s="182">
        <f>Q173*H173</f>
        <v>2.0400000000000001E-2</v>
      </c>
      <c r="S173" s="182">
        <v>0</v>
      </c>
      <c r="T173" s="183">
        <f>S173*H173</f>
        <v>0</v>
      </c>
      <c r="AR173" s="16" t="s">
        <v>149</v>
      </c>
      <c r="AT173" s="16" t="s">
        <v>144</v>
      </c>
      <c r="AU173" s="16" t="s">
        <v>82</v>
      </c>
      <c r="AY173" s="16" t="s">
        <v>142</v>
      </c>
      <c r="BE173" s="184">
        <f>IF(N173="základní",J173,0)</f>
        <v>0</v>
      </c>
      <c r="BF173" s="184">
        <f>IF(N173="snížená",J173,0)</f>
        <v>0</v>
      </c>
      <c r="BG173" s="184">
        <f>IF(N173="zákl. přenesená",J173,0)</f>
        <v>0</v>
      </c>
      <c r="BH173" s="184">
        <f>IF(N173="sníž. přenesená",J173,0)</f>
        <v>0</v>
      </c>
      <c r="BI173" s="184">
        <f>IF(N173="nulová",J173,0)</f>
        <v>0</v>
      </c>
      <c r="BJ173" s="16" t="s">
        <v>21</v>
      </c>
      <c r="BK173" s="184">
        <f>ROUND(I173*H173,2)</f>
        <v>0</v>
      </c>
      <c r="BL173" s="16" t="s">
        <v>149</v>
      </c>
      <c r="BM173" s="16" t="s">
        <v>322</v>
      </c>
    </row>
    <row r="174" spans="2:65" s="11" customFormat="1" ht="11.25">
      <c r="B174" s="185"/>
      <c r="C174" s="186"/>
      <c r="D174" s="187" t="s">
        <v>159</v>
      </c>
      <c r="E174" s="188" t="s">
        <v>1</v>
      </c>
      <c r="F174" s="189" t="s">
        <v>323</v>
      </c>
      <c r="G174" s="186"/>
      <c r="H174" s="190">
        <v>2</v>
      </c>
      <c r="I174" s="191"/>
      <c r="J174" s="186"/>
      <c r="K174" s="186"/>
      <c r="L174" s="192"/>
      <c r="M174" s="193"/>
      <c r="N174" s="194"/>
      <c r="O174" s="194"/>
      <c r="P174" s="194"/>
      <c r="Q174" s="194"/>
      <c r="R174" s="194"/>
      <c r="S174" s="194"/>
      <c r="T174" s="195"/>
      <c r="AT174" s="196" t="s">
        <v>159</v>
      </c>
      <c r="AU174" s="196" t="s">
        <v>82</v>
      </c>
      <c r="AV174" s="11" t="s">
        <v>82</v>
      </c>
      <c r="AW174" s="11" t="s">
        <v>36</v>
      </c>
      <c r="AX174" s="11" t="s">
        <v>21</v>
      </c>
      <c r="AY174" s="196" t="s">
        <v>142</v>
      </c>
    </row>
    <row r="175" spans="2:65" s="1" customFormat="1" ht="22.5" customHeight="1">
      <c r="B175" s="33"/>
      <c r="C175" s="173" t="s">
        <v>324</v>
      </c>
      <c r="D175" s="173" t="s">
        <v>144</v>
      </c>
      <c r="E175" s="174" t="s">
        <v>325</v>
      </c>
      <c r="F175" s="175" t="s">
        <v>326</v>
      </c>
      <c r="G175" s="176" t="s">
        <v>147</v>
      </c>
      <c r="H175" s="177">
        <v>33.1</v>
      </c>
      <c r="I175" s="178"/>
      <c r="J175" s="179">
        <f>ROUND(I175*H175,2)</f>
        <v>0</v>
      </c>
      <c r="K175" s="175" t="s">
        <v>148</v>
      </c>
      <c r="L175" s="37"/>
      <c r="M175" s="180" t="s">
        <v>1</v>
      </c>
      <c r="N175" s="181" t="s">
        <v>44</v>
      </c>
      <c r="O175" s="59"/>
      <c r="P175" s="182">
        <f>O175*H175</f>
        <v>0</v>
      </c>
      <c r="Q175" s="182">
        <v>2.8199999999999999E-2</v>
      </c>
      <c r="R175" s="182">
        <f>Q175*H175</f>
        <v>0.93342000000000003</v>
      </c>
      <c r="S175" s="182">
        <v>0</v>
      </c>
      <c r="T175" s="183">
        <f>S175*H175</f>
        <v>0</v>
      </c>
      <c r="AR175" s="16" t="s">
        <v>149</v>
      </c>
      <c r="AT175" s="16" t="s">
        <v>144</v>
      </c>
      <c r="AU175" s="16" t="s">
        <v>82</v>
      </c>
      <c r="AY175" s="16" t="s">
        <v>142</v>
      </c>
      <c r="BE175" s="184">
        <f>IF(N175="základní",J175,0)</f>
        <v>0</v>
      </c>
      <c r="BF175" s="184">
        <f>IF(N175="snížená",J175,0)</f>
        <v>0</v>
      </c>
      <c r="BG175" s="184">
        <f>IF(N175="zákl. přenesená",J175,0)</f>
        <v>0</v>
      </c>
      <c r="BH175" s="184">
        <f>IF(N175="sníž. přenesená",J175,0)</f>
        <v>0</v>
      </c>
      <c r="BI175" s="184">
        <f>IF(N175="nulová",J175,0)</f>
        <v>0</v>
      </c>
      <c r="BJ175" s="16" t="s">
        <v>21</v>
      </c>
      <c r="BK175" s="184">
        <f>ROUND(I175*H175,2)</f>
        <v>0</v>
      </c>
      <c r="BL175" s="16" t="s">
        <v>149</v>
      </c>
      <c r="BM175" s="16" t="s">
        <v>327</v>
      </c>
    </row>
    <row r="176" spans="2:65" s="1" customFormat="1" ht="16.5" customHeight="1">
      <c r="B176" s="33"/>
      <c r="C176" s="173" t="s">
        <v>328</v>
      </c>
      <c r="D176" s="173" t="s">
        <v>144</v>
      </c>
      <c r="E176" s="174" t="s">
        <v>329</v>
      </c>
      <c r="F176" s="175" t="s">
        <v>330</v>
      </c>
      <c r="G176" s="176" t="s">
        <v>147</v>
      </c>
      <c r="H176" s="177">
        <v>54</v>
      </c>
      <c r="I176" s="178"/>
      <c r="J176" s="179">
        <f>ROUND(I176*H176,2)</f>
        <v>0</v>
      </c>
      <c r="K176" s="175" t="s">
        <v>148</v>
      </c>
      <c r="L176" s="37"/>
      <c r="M176" s="180" t="s">
        <v>1</v>
      </c>
      <c r="N176" s="181" t="s">
        <v>44</v>
      </c>
      <c r="O176" s="59"/>
      <c r="P176" s="182">
        <f>O176*H176</f>
        <v>0</v>
      </c>
      <c r="Q176" s="182">
        <v>7.3499999999999998E-3</v>
      </c>
      <c r="R176" s="182">
        <f>Q176*H176</f>
        <v>0.39689999999999998</v>
      </c>
      <c r="S176" s="182">
        <v>0</v>
      </c>
      <c r="T176" s="183">
        <f>S176*H176</f>
        <v>0</v>
      </c>
      <c r="AR176" s="16" t="s">
        <v>149</v>
      </c>
      <c r="AT176" s="16" t="s">
        <v>144</v>
      </c>
      <c r="AU176" s="16" t="s">
        <v>82</v>
      </c>
      <c r="AY176" s="16" t="s">
        <v>142</v>
      </c>
      <c r="BE176" s="184">
        <f>IF(N176="základní",J176,0)</f>
        <v>0</v>
      </c>
      <c r="BF176" s="184">
        <f>IF(N176="snížená",J176,0)</f>
        <v>0</v>
      </c>
      <c r="BG176" s="184">
        <f>IF(N176="zákl. přenesená",J176,0)</f>
        <v>0</v>
      </c>
      <c r="BH176" s="184">
        <f>IF(N176="sníž. přenesená",J176,0)</f>
        <v>0</v>
      </c>
      <c r="BI176" s="184">
        <f>IF(N176="nulová",J176,0)</f>
        <v>0</v>
      </c>
      <c r="BJ176" s="16" t="s">
        <v>21</v>
      </c>
      <c r="BK176" s="184">
        <f>ROUND(I176*H176,2)</f>
        <v>0</v>
      </c>
      <c r="BL176" s="16" t="s">
        <v>149</v>
      </c>
      <c r="BM176" s="16" t="s">
        <v>331</v>
      </c>
    </row>
    <row r="177" spans="2:65" s="1" customFormat="1" ht="16.5" customHeight="1">
      <c r="B177" s="33"/>
      <c r="C177" s="173" t="s">
        <v>332</v>
      </c>
      <c r="D177" s="173" t="s">
        <v>144</v>
      </c>
      <c r="E177" s="174" t="s">
        <v>333</v>
      </c>
      <c r="F177" s="175" t="s">
        <v>334</v>
      </c>
      <c r="G177" s="176" t="s">
        <v>147</v>
      </c>
      <c r="H177" s="177">
        <v>6</v>
      </c>
      <c r="I177" s="178"/>
      <c r="J177" s="179">
        <f>ROUND(I177*H177,2)</f>
        <v>0</v>
      </c>
      <c r="K177" s="175" t="s">
        <v>148</v>
      </c>
      <c r="L177" s="37"/>
      <c r="M177" s="180" t="s">
        <v>1</v>
      </c>
      <c r="N177" s="181" t="s">
        <v>44</v>
      </c>
      <c r="O177" s="59"/>
      <c r="P177" s="182">
        <f>O177*H177</f>
        <v>0</v>
      </c>
      <c r="Q177" s="182">
        <v>4.3800000000000002E-3</v>
      </c>
      <c r="R177" s="182">
        <f>Q177*H177</f>
        <v>2.6280000000000001E-2</v>
      </c>
      <c r="S177" s="182">
        <v>0</v>
      </c>
      <c r="T177" s="183">
        <f>S177*H177</f>
        <v>0</v>
      </c>
      <c r="AR177" s="16" t="s">
        <v>149</v>
      </c>
      <c r="AT177" s="16" t="s">
        <v>144</v>
      </c>
      <c r="AU177" s="16" t="s">
        <v>82</v>
      </c>
      <c r="AY177" s="16" t="s">
        <v>142</v>
      </c>
      <c r="BE177" s="184">
        <f>IF(N177="základní",J177,0)</f>
        <v>0</v>
      </c>
      <c r="BF177" s="184">
        <f>IF(N177="snížená",J177,0)</f>
        <v>0</v>
      </c>
      <c r="BG177" s="184">
        <f>IF(N177="zákl. přenesená",J177,0)</f>
        <v>0</v>
      </c>
      <c r="BH177" s="184">
        <f>IF(N177="sníž. přenesená",J177,0)</f>
        <v>0</v>
      </c>
      <c r="BI177" s="184">
        <f>IF(N177="nulová",J177,0)</f>
        <v>0</v>
      </c>
      <c r="BJ177" s="16" t="s">
        <v>21</v>
      </c>
      <c r="BK177" s="184">
        <f>ROUND(I177*H177,2)</f>
        <v>0</v>
      </c>
      <c r="BL177" s="16" t="s">
        <v>149</v>
      </c>
      <c r="BM177" s="16" t="s">
        <v>335</v>
      </c>
    </row>
    <row r="178" spans="2:65" s="11" customFormat="1" ht="11.25">
      <c r="B178" s="185"/>
      <c r="C178" s="186"/>
      <c r="D178" s="187" t="s">
        <v>159</v>
      </c>
      <c r="E178" s="188" t="s">
        <v>1</v>
      </c>
      <c r="F178" s="189" t="s">
        <v>336</v>
      </c>
      <c r="G178" s="186"/>
      <c r="H178" s="190">
        <v>6</v>
      </c>
      <c r="I178" s="191"/>
      <c r="J178" s="186"/>
      <c r="K178" s="186"/>
      <c r="L178" s="192"/>
      <c r="M178" s="193"/>
      <c r="N178" s="194"/>
      <c r="O178" s="194"/>
      <c r="P178" s="194"/>
      <c r="Q178" s="194"/>
      <c r="R178" s="194"/>
      <c r="S178" s="194"/>
      <c r="T178" s="195"/>
      <c r="AT178" s="196" t="s">
        <v>159</v>
      </c>
      <c r="AU178" s="196" t="s">
        <v>82</v>
      </c>
      <c r="AV178" s="11" t="s">
        <v>82</v>
      </c>
      <c r="AW178" s="11" t="s">
        <v>36</v>
      </c>
      <c r="AX178" s="11" t="s">
        <v>21</v>
      </c>
      <c r="AY178" s="196" t="s">
        <v>142</v>
      </c>
    </row>
    <row r="179" spans="2:65" s="1" customFormat="1" ht="16.5" customHeight="1">
      <c r="B179" s="33"/>
      <c r="C179" s="173" t="s">
        <v>337</v>
      </c>
      <c r="D179" s="173" t="s">
        <v>144</v>
      </c>
      <c r="E179" s="174" t="s">
        <v>338</v>
      </c>
      <c r="F179" s="175" t="s">
        <v>339</v>
      </c>
      <c r="G179" s="176" t="s">
        <v>147</v>
      </c>
      <c r="H179" s="177">
        <v>6</v>
      </c>
      <c r="I179" s="178"/>
      <c r="J179" s="179">
        <f>ROUND(I179*H179,2)</f>
        <v>0</v>
      </c>
      <c r="K179" s="175" t="s">
        <v>148</v>
      </c>
      <c r="L179" s="37"/>
      <c r="M179" s="180" t="s">
        <v>1</v>
      </c>
      <c r="N179" s="181" t="s">
        <v>44</v>
      </c>
      <c r="O179" s="59"/>
      <c r="P179" s="182">
        <f>O179*H179</f>
        <v>0</v>
      </c>
      <c r="Q179" s="182">
        <v>3.0000000000000001E-3</v>
      </c>
      <c r="R179" s="182">
        <f>Q179*H179</f>
        <v>1.8000000000000002E-2</v>
      </c>
      <c r="S179" s="182">
        <v>0</v>
      </c>
      <c r="T179" s="183">
        <f>S179*H179</f>
        <v>0</v>
      </c>
      <c r="AR179" s="16" t="s">
        <v>149</v>
      </c>
      <c r="AT179" s="16" t="s">
        <v>144</v>
      </c>
      <c r="AU179" s="16" t="s">
        <v>82</v>
      </c>
      <c r="AY179" s="16" t="s">
        <v>142</v>
      </c>
      <c r="BE179" s="184">
        <f>IF(N179="základní",J179,0)</f>
        <v>0</v>
      </c>
      <c r="BF179" s="184">
        <f>IF(N179="snížená",J179,0)</f>
        <v>0</v>
      </c>
      <c r="BG179" s="184">
        <f>IF(N179="zákl. přenesená",J179,0)</f>
        <v>0</v>
      </c>
      <c r="BH179" s="184">
        <f>IF(N179="sníž. přenesená",J179,0)</f>
        <v>0</v>
      </c>
      <c r="BI179" s="184">
        <f>IF(N179="nulová",J179,0)</f>
        <v>0</v>
      </c>
      <c r="BJ179" s="16" t="s">
        <v>21</v>
      </c>
      <c r="BK179" s="184">
        <f>ROUND(I179*H179,2)</f>
        <v>0</v>
      </c>
      <c r="BL179" s="16" t="s">
        <v>149</v>
      </c>
      <c r="BM179" s="16" t="s">
        <v>340</v>
      </c>
    </row>
    <row r="180" spans="2:65" s="11" customFormat="1" ht="11.25">
      <c r="B180" s="185"/>
      <c r="C180" s="186"/>
      <c r="D180" s="187" t="s">
        <v>159</v>
      </c>
      <c r="E180" s="188" t="s">
        <v>1</v>
      </c>
      <c r="F180" s="189" t="s">
        <v>336</v>
      </c>
      <c r="G180" s="186"/>
      <c r="H180" s="190">
        <v>6</v>
      </c>
      <c r="I180" s="191"/>
      <c r="J180" s="186"/>
      <c r="K180" s="186"/>
      <c r="L180" s="192"/>
      <c r="M180" s="193"/>
      <c r="N180" s="194"/>
      <c r="O180" s="194"/>
      <c r="P180" s="194"/>
      <c r="Q180" s="194"/>
      <c r="R180" s="194"/>
      <c r="S180" s="194"/>
      <c r="T180" s="195"/>
      <c r="AT180" s="196" t="s">
        <v>159</v>
      </c>
      <c r="AU180" s="196" t="s">
        <v>82</v>
      </c>
      <c r="AV180" s="11" t="s">
        <v>82</v>
      </c>
      <c r="AW180" s="11" t="s">
        <v>36</v>
      </c>
      <c r="AX180" s="11" t="s">
        <v>21</v>
      </c>
      <c r="AY180" s="196" t="s">
        <v>142</v>
      </c>
    </row>
    <row r="181" spans="2:65" s="1" customFormat="1" ht="22.5" customHeight="1">
      <c r="B181" s="33"/>
      <c r="C181" s="173" t="s">
        <v>341</v>
      </c>
      <c r="D181" s="173" t="s">
        <v>144</v>
      </c>
      <c r="E181" s="174" t="s">
        <v>342</v>
      </c>
      <c r="F181" s="175" t="s">
        <v>343</v>
      </c>
      <c r="G181" s="176" t="s">
        <v>147</v>
      </c>
      <c r="H181" s="177">
        <v>54</v>
      </c>
      <c r="I181" s="178"/>
      <c r="J181" s="179">
        <f>ROUND(I181*H181,2)</f>
        <v>0</v>
      </c>
      <c r="K181" s="175" t="s">
        <v>148</v>
      </c>
      <c r="L181" s="37"/>
      <c r="M181" s="180" t="s">
        <v>1</v>
      </c>
      <c r="N181" s="181" t="s">
        <v>44</v>
      </c>
      <c r="O181" s="59"/>
      <c r="P181" s="182">
        <f>O181*H181</f>
        <v>0</v>
      </c>
      <c r="Q181" s="182">
        <v>1.8380000000000001E-2</v>
      </c>
      <c r="R181" s="182">
        <f>Q181*H181</f>
        <v>0.99252000000000007</v>
      </c>
      <c r="S181" s="182">
        <v>0</v>
      </c>
      <c r="T181" s="183">
        <f>S181*H181</f>
        <v>0</v>
      </c>
      <c r="AR181" s="16" t="s">
        <v>149</v>
      </c>
      <c r="AT181" s="16" t="s">
        <v>144</v>
      </c>
      <c r="AU181" s="16" t="s">
        <v>82</v>
      </c>
      <c r="AY181" s="16" t="s">
        <v>142</v>
      </c>
      <c r="BE181" s="184">
        <f>IF(N181="základní",J181,0)</f>
        <v>0</v>
      </c>
      <c r="BF181" s="184">
        <f>IF(N181="snížená",J181,0)</f>
        <v>0</v>
      </c>
      <c r="BG181" s="184">
        <f>IF(N181="zákl. přenesená",J181,0)</f>
        <v>0</v>
      </c>
      <c r="BH181" s="184">
        <f>IF(N181="sníž. přenesená",J181,0)</f>
        <v>0</v>
      </c>
      <c r="BI181" s="184">
        <f>IF(N181="nulová",J181,0)</f>
        <v>0</v>
      </c>
      <c r="BJ181" s="16" t="s">
        <v>21</v>
      </c>
      <c r="BK181" s="184">
        <f>ROUND(I181*H181,2)</f>
        <v>0</v>
      </c>
      <c r="BL181" s="16" t="s">
        <v>149</v>
      </c>
      <c r="BM181" s="16" t="s">
        <v>344</v>
      </c>
    </row>
    <row r="182" spans="2:65" s="11" customFormat="1" ht="11.25">
      <c r="B182" s="185"/>
      <c r="C182" s="186"/>
      <c r="D182" s="187" t="s">
        <v>159</v>
      </c>
      <c r="E182" s="188" t="s">
        <v>1</v>
      </c>
      <c r="F182" s="189" t="s">
        <v>345</v>
      </c>
      <c r="G182" s="186"/>
      <c r="H182" s="190">
        <v>54</v>
      </c>
      <c r="I182" s="191"/>
      <c r="J182" s="186"/>
      <c r="K182" s="186"/>
      <c r="L182" s="192"/>
      <c r="M182" s="193"/>
      <c r="N182" s="194"/>
      <c r="O182" s="194"/>
      <c r="P182" s="194"/>
      <c r="Q182" s="194"/>
      <c r="R182" s="194"/>
      <c r="S182" s="194"/>
      <c r="T182" s="195"/>
      <c r="AT182" s="196" t="s">
        <v>159</v>
      </c>
      <c r="AU182" s="196" t="s">
        <v>82</v>
      </c>
      <c r="AV182" s="11" t="s">
        <v>82</v>
      </c>
      <c r="AW182" s="11" t="s">
        <v>36</v>
      </c>
      <c r="AX182" s="11" t="s">
        <v>21</v>
      </c>
      <c r="AY182" s="196" t="s">
        <v>142</v>
      </c>
    </row>
    <row r="183" spans="2:65" s="1" customFormat="1" ht="16.5" customHeight="1">
      <c r="B183" s="33"/>
      <c r="C183" s="173" t="s">
        <v>346</v>
      </c>
      <c r="D183" s="173" t="s">
        <v>144</v>
      </c>
      <c r="E183" s="174" t="s">
        <v>347</v>
      </c>
      <c r="F183" s="175" t="s">
        <v>348</v>
      </c>
      <c r="G183" s="176" t="s">
        <v>147</v>
      </c>
      <c r="H183" s="177">
        <v>7.4999999999999997E-2</v>
      </c>
      <c r="I183" s="178"/>
      <c r="J183" s="179">
        <f>ROUND(I183*H183,2)</f>
        <v>0</v>
      </c>
      <c r="K183" s="175" t="s">
        <v>148</v>
      </c>
      <c r="L183" s="37"/>
      <c r="M183" s="180" t="s">
        <v>1</v>
      </c>
      <c r="N183" s="181" t="s">
        <v>44</v>
      </c>
      <c r="O183" s="59"/>
      <c r="P183" s="182">
        <f>O183*H183</f>
        <v>0</v>
      </c>
      <c r="Q183" s="182">
        <v>4.1529999999999997E-2</v>
      </c>
      <c r="R183" s="182">
        <f>Q183*H183</f>
        <v>3.1147499999999999E-3</v>
      </c>
      <c r="S183" s="182">
        <v>0</v>
      </c>
      <c r="T183" s="183">
        <f>S183*H183</f>
        <v>0</v>
      </c>
      <c r="AR183" s="16" t="s">
        <v>149</v>
      </c>
      <c r="AT183" s="16" t="s">
        <v>144</v>
      </c>
      <c r="AU183" s="16" t="s">
        <v>82</v>
      </c>
      <c r="AY183" s="16" t="s">
        <v>142</v>
      </c>
      <c r="BE183" s="184">
        <f>IF(N183="základní",J183,0)</f>
        <v>0</v>
      </c>
      <c r="BF183" s="184">
        <f>IF(N183="snížená",J183,0)</f>
        <v>0</v>
      </c>
      <c r="BG183" s="184">
        <f>IF(N183="zákl. přenesená",J183,0)</f>
        <v>0</v>
      </c>
      <c r="BH183" s="184">
        <f>IF(N183="sníž. přenesená",J183,0)</f>
        <v>0</v>
      </c>
      <c r="BI183" s="184">
        <f>IF(N183="nulová",J183,0)</f>
        <v>0</v>
      </c>
      <c r="BJ183" s="16" t="s">
        <v>21</v>
      </c>
      <c r="BK183" s="184">
        <f>ROUND(I183*H183,2)</f>
        <v>0</v>
      </c>
      <c r="BL183" s="16" t="s">
        <v>149</v>
      </c>
      <c r="BM183" s="16" t="s">
        <v>349</v>
      </c>
    </row>
    <row r="184" spans="2:65" s="11" customFormat="1" ht="11.25">
      <c r="B184" s="185"/>
      <c r="C184" s="186"/>
      <c r="D184" s="187" t="s">
        <v>159</v>
      </c>
      <c r="E184" s="188" t="s">
        <v>1</v>
      </c>
      <c r="F184" s="189" t="s">
        <v>350</v>
      </c>
      <c r="G184" s="186"/>
      <c r="H184" s="190">
        <v>7.4999999999999997E-2</v>
      </c>
      <c r="I184" s="191"/>
      <c r="J184" s="186"/>
      <c r="K184" s="186"/>
      <c r="L184" s="192"/>
      <c r="M184" s="193"/>
      <c r="N184" s="194"/>
      <c r="O184" s="194"/>
      <c r="P184" s="194"/>
      <c r="Q184" s="194"/>
      <c r="R184" s="194"/>
      <c r="S184" s="194"/>
      <c r="T184" s="195"/>
      <c r="AT184" s="196" t="s">
        <v>159</v>
      </c>
      <c r="AU184" s="196" t="s">
        <v>82</v>
      </c>
      <c r="AV184" s="11" t="s">
        <v>82</v>
      </c>
      <c r="AW184" s="11" t="s">
        <v>36</v>
      </c>
      <c r="AX184" s="11" t="s">
        <v>21</v>
      </c>
      <c r="AY184" s="196" t="s">
        <v>142</v>
      </c>
    </row>
    <row r="185" spans="2:65" s="1" customFormat="1" ht="22.5" customHeight="1">
      <c r="B185" s="33"/>
      <c r="C185" s="173" t="s">
        <v>351</v>
      </c>
      <c r="D185" s="173" t="s">
        <v>144</v>
      </c>
      <c r="E185" s="174" t="s">
        <v>352</v>
      </c>
      <c r="F185" s="175" t="s">
        <v>353</v>
      </c>
      <c r="G185" s="176" t="s">
        <v>153</v>
      </c>
      <c r="H185" s="177">
        <v>34</v>
      </c>
      <c r="I185" s="178"/>
      <c r="J185" s="179">
        <f>ROUND(I185*H185,2)</f>
        <v>0</v>
      </c>
      <c r="K185" s="175" t="s">
        <v>1</v>
      </c>
      <c r="L185" s="37"/>
      <c r="M185" s="180" t="s">
        <v>1</v>
      </c>
      <c r="N185" s="181" t="s">
        <v>44</v>
      </c>
      <c r="O185" s="59"/>
      <c r="P185" s="182">
        <f>O185*H185</f>
        <v>0</v>
      </c>
      <c r="Q185" s="182">
        <v>1.0200000000000001E-2</v>
      </c>
      <c r="R185" s="182">
        <f>Q185*H185</f>
        <v>0.3468</v>
      </c>
      <c r="S185" s="182">
        <v>0</v>
      </c>
      <c r="T185" s="183">
        <f>S185*H185</f>
        <v>0</v>
      </c>
      <c r="AR185" s="16" t="s">
        <v>149</v>
      </c>
      <c r="AT185" s="16" t="s">
        <v>144</v>
      </c>
      <c r="AU185" s="16" t="s">
        <v>82</v>
      </c>
      <c r="AY185" s="16" t="s">
        <v>142</v>
      </c>
      <c r="BE185" s="184">
        <f>IF(N185="základní",J185,0)</f>
        <v>0</v>
      </c>
      <c r="BF185" s="184">
        <f>IF(N185="snížená",J185,0)</f>
        <v>0</v>
      </c>
      <c r="BG185" s="184">
        <f>IF(N185="zákl. přenesená",J185,0)</f>
        <v>0</v>
      </c>
      <c r="BH185" s="184">
        <f>IF(N185="sníž. přenesená",J185,0)</f>
        <v>0</v>
      </c>
      <c r="BI185" s="184">
        <f>IF(N185="nulová",J185,0)</f>
        <v>0</v>
      </c>
      <c r="BJ185" s="16" t="s">
        <v>21</v>
      </c>
      <c r="BK185" s="184">
        <f>ROUND(I185*H185,2)</f>
        <v>0</v>
      </c>
      <c r="BL185" s="16" t="s">
        <v>149</v>
      </c>
      <c r="BM185" s="16" t="s">
        <v>354</v>
      </c>
    </row>
    <row r="186" spans="2:65" s="11" customFormat="1" ht="11.25">
      <c r="B186" s="185"/>
      <c r="C186" s="186"/>
      <c r="D186" s="187" t="s">
        <v>159</v>
      </c>
      <c r="E186" s="188" t="s">
        <v>1</v>
      </c>
      <c r="F186" s="189" t="s">
        <v>355</v>
      </c>
      <c r="G186" s="186"/>
      <c r="H186" s="190">
        <v>26</v>
      </c>
      <c r="I186" s="191"/>
      <c r="J186" s="186"/>
      <c r="K186" s="186"/>
      <c r="L186" s="192"/>
      <c r="M186" s="193"/>
      <c r="N186" s="194"/>
      <c r="O186" s="194"/>
      <c r="P186" s="194"/>
      <c r="Q186" s="194"/>
      <c r="R186" s="194"/>
      <c r="S186" s="194"/>
      <c r="T186" s="195"/>
      <c r="AT186" s="196" t="s">
        <v>159</v>
      </c>
      <c r="AU186" s="196" t="s">
        <v>82</v>
      </c>
      <c r="AV186" s="11" t="s">
        <v>82</v>
      </c>
      <c r="AW186" s="11" t="s">
        <v>36</v>
      </c>
      <c r="AX186" s="11" t="s">
        <v>73</v>
      </c>
      <c r="AY186" s="196" t="s">
        <v>142</v>
      </c>
    </row>
    <row r="187" spans="2:65" s="11" customFormat="1" ht="11.25">
      <c r="B187" s="185"/>
      <c r="C187" s="186"/>
      <c r="D187" s="187" t="s">
        <v>159</v>
      </c>
      <c r="E187" s="188" t="s">
        <v>1</v>
      </c>
      <c r="F187" s="189" t="s">
        <v>356</v>
      </c>
      <c r="G187" s="186"/>
      <c r="H187" s="190">
        <v>8</v>
      </c>
      <c r="I187" s="191"/>
      <c r="J187" s="186"/>
      <c r="K187" s="186"/>
      <c r="L187" s="192"/>
      <c r="M187" s="193"/>
      <c r="N187" s="194"/>
      <c r="O187" s="194"/>
      <c r="P187" s="194"/>
      <c r="Q187" s="194"/>
      <c r="R187" s="194"/>
      <c r="S187" s="194"/>
      <c r="T187" s="195"/>
      <c r="AT187" s="196" t="s">
        <v>159</v>
      </c>
      <c r="AU187" s="196" t="s">
        <v>82</v>
      </c>
      <c r="AV187" s="11" t="s">
        <v>82</v>
      </c>
      <c r="AW187" s="11" t="s">
        <v>36</v>
      </c>
      <c r="AX187" s="11" t="s">
        <v>73</v>
      </c>
      <c r="AY187" s="196" t="s">
        <v>142</v>
      </c>
    </row>
    <row r="188" spans="2:65" s="12" customFormat="1" ht="11.25">
      <c r="B188" s="207"/>
      <c r="C188" s="208"/>
      <c r="D188" s="187" t="s">
        <v>159</v>
      </c>
      <c r="E188" s="209" t="s">
        <v>1</v>
      </c>
      <c r="F188" s="210" t="s">
        <v>285</v>
      </c>
      <c r="G188" s="208"/>
      <c r="H188" s="211">
        <v>34</v>
      </c>
      <c r="I188" s="212"/>
      <c r="J188" s="208"/>
      <c r="K188" s="208"/>
      <c r="L188" s="213"/>
      <c r="M188" s="214"/>
      <c r="N188" s="215"/>
      <c r="O188" s="215"/>
      <c r="P188" s="215"/>
      <c r="Q188" s="215"/>
      <c r="R188" s="215"/>
      <c r="S188" s="215"/>
      <c r="T188" s="216"/>
      <c r="AT188" s="217" t="s">
        <v>159</v>
      </c>
      <c r="AU188" s="217" t="s">
        <v>82</v>
      </c>
      <c r="AV188" s="12" t="s">
        <v>149</v>
      </c>
      <c r="AW188" s="12" t="s">
        <v>36</v>
      </c>
      <c r="AX188" s="12" t="s">
        <v>21</v>
      </c>
      <c r="AY188" s="217" t="s">
        <v>142</v>
      </c>
    </row>
    <row r="189" spans="2:65" s="1" customFormat="1" ht="16.5" customHeight="1">
      <c r="B189" s="33"/>
      <c r="C189" s="173" t="s">
        <v>357</v>
      </c>
      <c r="D189" s="173" t="s">
        <v>144</v>
      </c>
      <c r="E189" s="174" t="s">
        <v>358</v>
      </c>
      <c r="F189" s="175" t="s">
        <v>359</v>
      </c>
      <c r="G189" s="176" t="s">
        <v>153</v>
      </c>
      <c r="H189" s="177">
        <v>9</v>
      </c>
      <c r="I189" s="178"/>
      <c r="J189" s="179">
        <f>ROUND(I189*H189,2)</f>
        <v>0</v>
      </c>
      <c r="K189" s="175" t="s">
        <v>148</v>
      </c>
      <c r="L189" s="37"/>
      <c r="M189" s="180" t="s">
        <v>1</v>
      </c>
      <c r="N189" s="181" t="s">
        <v>44</v>
      </c>
      <c r="O189" s="59"/>
      <c r="P189" s="182">
        <f>O189*H189</f>
        <v>0</v>
      </c>
      <c r="Q189" s="182">
        <v>4.1500000000000002E-2</v>
      </c>
      <c r="R189" s="182">
        <f>Q189*H189</f>
        <v>0.3735</v>
      </c>
      <c r="S189" s="182">
        <v>0</v>
      </c>
      <c r="T189" s="183">
        <f>S189*H189</f>
        <v>0</v>
      </c>
      <c r="AR189" s="16" t="s">
        <v>149</v>
      </c>
      <c r="AT189" s="16" t="s">
        <v>144</v>
      </c>
      <c r="AU189" s="16" t="s">
        <v>82</v>
      </c>
      <c r="AY189" s="16" t="s">
        <v>142</v>
      </c>
      <c r="BE189" s="184">
        <f>IF(N189="základní",J189,0)</f>
        <v>0</v>
      </c>
      <c r="BF189" s="184">
        <f>IF(N189="snížená",J189,0)</f>
        <v>0</v>
      </c>
      <c r="BG189" s="184">
        <f>IF(N189="zákl. přenesená",J189,0)</f>
        <v>0</v>
      </c>
      <c r="BH189" s="184">
        <f>IF(N189="sníž. přenesená",J189,0)</f>
        <v>0</v>
      </c>
      <c r="BI189" s="184">
        <f>IF(N189="nulová",J189,0)</f>
        <v>0</v>
      </c>
      <c r="BJ189" s="16" t="s">
        <v>21</v>
      </c>
      <c r="BK189" s="184">
        <f>ROUND(I189*H189,2)</f>
        <v>0</v>
      </c>
      <c r="BL189" s="16" t="s">
        <v>149</v>
      </c>
      <c r="BM189" s="16" t="s">
        <v>360</v>
      </c>
    </row>
    <row r="190" spans="2:65" s="11" customFormat="1" ht="11.25">
      <c r="B190" s="185"/>
      <c r="C190" s="186"/>
      <c r="D190" s="187" t="s">
        <v>159</v>
      </c>
      <c r="E190" s="188" t="s">
        <v>1</v>
      </c>
      <c r="F190" s="189" t="s">
        <v>361</v>
      </c>
      <c r="G190" s="186"/>
      <c r="H190" s="190">
        <v>2</v>
      </c>
      <c r="I190" s="191"/>
      <c r="J190" s="186"/>
      <c r="K190" s="186"/>
      <c r="L190" s="192"/>
      <c r="M190" s="193"/>
      <c r="N190" s="194"/>
      <c r="O190" s="194"/>
      <c r="P190" s="194"/>
      <c r="Q190" s="194"/>
      <c r="R190" s="194"/>
      <c r="S190" s="194"/>
      <c r="T190" s="195"/>
      <c r="AT190" s="196" t="s">
        <v>159</v>
      </c>
      <c r="AU190" s="196" t="s">
        <v>82</v>
      </c>
      <c r="AV190" s="11" t="s">
        <v>82</v>
      </c>
      <c r="AW190" s="11" t="s">
        <v>36</v>
      </c>
      <c r="AX190" s="11" t="s">
        <v>73</v>
      </c>
      <c r="AY190" s="196" t="s">
        <v>142</v>
      </c>
    </row>
    <row r="191" spans="2:65" s="11" customFormat="1" ht="11.25">
      <c r="B191" s="185"/>
      <c r="C191" s="186"/>
      <c r="D191" s="187" t="s">
        <v>159</v>
      </c>
      <c r="E191" s="188" t="s">
        <v>1</v>
      </c>
      <c r="F191" s="189" t="s">
        <v>362</v>
      </c>
      <c r="G191" s="186"/>
      <c r="H191" s="190">
        <v>4</v>
      </c>
      <c r="I191" s="191"/>
      <c r="J191" s="186"/>
      <c r="K191" s="186"/>
      <c r="L191" s="192"/>
      <c r="M191" s="193"/>
      <c r="N191" s="194"/>
      <c r="O191" s="194"/>
      <c r="P191" s="194"/>
      <c r="Q191" s="194"/>
      <c r="R191" s="194"/>
      <c r="S191" s="194"/>
      <c r="T191" s="195"/>
      <c r="AT191" s="196" t="s">
        <v>159</v>
      </c>
      <c r="AU191" s="196" t="s">
        <v>82</v>
      </c>
      <c r="AV191" s="11" t="s">
        <v>82</v>
      </c>
      <c r="AW191" s="11" t="s">
        <v>36</v>
      </c>
      <c r="AX191" s="11" t="s">
        <v>73</v>
      </c>
      <c r="AY191" s="196" t="s">
        <v>142</v>
      </c>
    </row>
    <row r="192" spans="2:65" s="11" customFormat="1" ht="11.25">
      <c r="B192" s="185"/>
      <c r="C192" s="186"/>
      <c r="D192" s="187" t="s">
        <v>159</v>
      </c>
      <c r="E192" s="188" t="s">
        <v>1</v>
      </c>
      <c r="F192" s="189" t="s">
        <v>363</v>
      </c>
      <c r="G192" s="186"/>
      <c r="H192" s="190">
        <v>3</v>
      </c>
      <c r="I192" s="191"/>
      <c r="J192" s="186"/>
      <c r="K192" s="186"/>
      <c r="L192" s="192"/>
      <c r="M192" s="193"/>
      <c r="N192" s="194"/>
      <c r="O192" s="194"/>
      <c r="P192" s="194"/>
      <c r="Q192" s="194"/>
      <c r="R192" s="194"/>
      <c r="S192" s="194"/>
      <c r="T192" s="195"/>
      <c r="AT192" s="196" t="s">
        <v>159</v>
      </c>
      <c r="AU192" s="196" t="s">
        <v>82</v>
      </c>
      <c r="AV192" s="11" t="s">
        <v>82</v>
      </c>
      <c r="AW192" s="11" t="s">
        <v>36</v>
      </c>
      <c r="AX192" s="11" t="s">
        <v>73</v>
      </c>
      <c r="AY192" s="196" t="s">
        <v>142</v>
      </c>
    </row>
    <row r="193" spans="2:65" s="12" customFormat="1" ht="11.25">
      <c r="B193" s="207"/>
      <c r="C193" s="208"/>
      <c r="D193" s="187" t="s">
        <v>159</v>
      </c>
      <c r="E193" s="209" t="s">
        <v>1</v>
      </c>
      <c r="F193" s="210" t="s">
        <v>285</v>
      </c>
      <c r="G193" s="208"/>
      <c r="H193" s="211">
        <v>9</v>
      </c>
      <c r="I193" s="212"/>
      <c r="J193" s="208"/>
      <c r="K193" s="208"/>
      <c r="L193" s="213"/>
      <c r="M193" s="214"/>
      <c r="N193" s="215"/>
      <c r="O193" s="215"/>
      <c r="P193" s="215"/>
      <c r="Q193" s="215"/>
      <c r="R193" s="215"/>
      <c r="S193" s="215"/>
      <c r="T193" s="216"/>
      <c r="AT193" s="217" t="s">
        <v>159</v>
      </c>
      <c r="AU193" s="217" t="s">
        <v>82</v>
      </c>
      <c r="AV193" s="12" t="s">
        <v>149</v>
      </c>
      <c r="AW193" s="12" t="s">
        <v>36</v>
      </c>
      <c r="AX193" s="12" t="s">
        <v>21</v>
      </c>
      <c r="AY193" s="217" t="s">
        <v>142</v>
      </c>
    </row>
    <row r="194" spans="2:65" s="1" customFormat="1" ht="16.5" customHeight="1">
      <c r="B194" s="33"/>
      <c r="C194" s="173" t="s">
        <v>364</v>
      </c>
      <c r="D194" s="173" t="s">
        <v>144</v>
      </c>
      <c r="E194" s="174" t="s">
        <v>365</v>
      </c>
      <c r="F194" s="175" t="s">
        <v>366</v>
      </c>
      <c r="G194" s="176" t="s">
        <v>153</v>
      </c>
      <c r="H194" s="177">
        <v>25</v>
      </c>
      <c r="I194" s="178"/>
      <c r="J194" s="179">
        <f>ROUND(I194*H194,2)</f>
        <v>0</v>
      </c>
      <c r="K194" s="175" t="s">
        <v>148</v>
      </c>
      <c r="L194" s="37"/>
      <c r="M194" s="180" t="s">
        <v>1</v>
      </c>
      <c r="N194" s="181" t="s">
        <v>44</v>
      </c>
      <c r="O194" s="59"/>
      <c r="P194" s="182">
        <f>O194*H194</f>
        <v>0</v>
      </c>
      <c r="Q194" s="182">
        <v>0.1575</v>
      </c>
      <c r="R194" s="182">
        <f>Q194*H194</f>
        <v>3.9375</v>
      </c>
      <c r="S194" s="182">
        <v>0</v>
      </c>
      <c r="T194" s="183">
        <f>S194*H194</f>
        <v>0</v>
      </c>
      <c r="AR194" s="16" t="s">
        <v>149</v>
      </c>
      <c r="AT194" s="16" t="s">
        <v>144</v>
      </c>
      <c r="AU194" s="16" t="s">
        <v>82</v>
      </c>
      <c r="AY194" s="16" t="s">
        <v>142</v>
      </c>
      <c r="BE194" s="184">
        <f>IF(N194="základní",J194,0)</f>
        <v>0</v>
      </c>
      <c r="BF194" s="184">
        <f>IF(N194="snížená",J194,0)</f>
        <v>0</v>
      </c>
      <c r="BG194" s="184">
        <f>IF(N194="zákl. přenesená",J194,0)</f>
        <v>0</v>
      </c>
      <c r="BH194" s="184">
        <f>IF(N194="sníž. přenesená",J194,0)</f>
        <v>0</v>
      </c>
      <c r="BI194" s="184">
        <f>IF(N194="nulová",J194,0)</f>
        <v>0</v>
      </c>
      <c r="BJ194" s="16" t="s">
        <v>21</v>
      </c>
      <c r="BK194" s="184">
        <f>ROUND(I194*H194,2)</f>
        <v>0</v>
      </c>
      <c r="BL194" s="16" t="s">
        <v>149</v>
      </c>
      <c r="BM194" s="16" t="s">
        <v>367</v>
      </c>
    </row>
    <row r="195" spans="2:65" s="11" customFormat="1" ht="11.25">
      <c r="B195" s="185"/>
      <c r="C195" s="186"/>
      <c r="D195" s="187" t="s">
        <v>159</v>
      </c>
      <c r="E195" s="188" t="s">
        <v>1</v>
      </c>
      <c r="F195" s="189" t="s">
        <v>368</v>
      </c>
      <c r="G195" s="186"/>
      <c r="H195" s="190">
        <v>3</v>
      </c>
      <c r="I195" s="191"/>
      <c r="J195" s="186"/>
      <c r="K195" s="186"/>
      <c r="L195" s="192"/>
      <c r="M195" s="193"/>
      <c r="N195" s="194"/>
      <c r="O195" s="194"/>
      <c r="P195" s="194"/>
      <c r="Q195" s="194"/>
      <c r="R195" s="194"/>
      <c r="S195" s="194"/>
      <c r="T195" s="195"/>
      <c r="AT195" s="196" t="s">
        <v>159</v>
      </c>
      <c r="AU195" s="196" t="s">
        <v>82</v>
      </c>
      <c r="AV195" s="11" t="s">
        <v>82</v>
      </c>
      <c r="AW195" s="11" t="s">
        <v>36</v>
      </c>
      <c r="AX195" s="11" t="s">
        <v>73</v>
      </c>
      <c r="AY195" s="196" t="s">
        <v>142</v>
      </c>
    </row>
    <row r="196" spans="2:65" s="11" customFormat="1" ht="11.25">
      <c r="B196" s="185"/>
      <c r="C196" s="186"/>
      <c r="D196" s="187" t="s">
        <v>159</v>
      </c>
      <c r="E196" s="188" t="s">
        <v>1</v>
      </c>
      <c r="F196" s="189" t="s">
        <v>369</v>
      </c>
      <c r="G196" s="186"/>
      <c r="H196" s="190">
        <v>2</v>
      </c>
      <c r="I196" s="191"/>
      <c r="J196" s="186"/>
      <c r="K196" s="186"/>
      <c r="L196" s="192"/>
      <c r="M196" s="193"/>
      <c r="N196" s="194"/>
      <c r="O196" s="194"/>
      <c r="P196" s="194"/>
      <c r="Q196" s="194"/>
      <c r="R196" s="194"/>
      <c r="S196" s="194"/>
      <c r="T196" s="195"/>
      <c r="AT196" s="196" t="s">
        <v>159</v>
      </c>
      <c r="AU196" s="196" t="s">
        <v>82</v>
      </c>
      <c r="AV196" s="11" t="s">
        <v>82</v>
      </c>
      <c r="AW196" s="11" t="s">
        <v>36</v>
      </c>
      <c r="AX196" s="11" t="s">
        <v>73</v>
      </c>
      <c r="AY196" s="196" t="s">
        <v>142</v>
      </c>
    </row>
    <row r="197" spans="2:65" s="11" customFormat="1" ht="11.25">
      <c r="B197" s="185"/>
      <c r="C197" s="186"/>
      <c r="D197" s="187" t="s">
        <v>159</v>
      </c>
      <c r="E197" s="188" t="s">
        <v>1</v>
      </c>
      <c r="F197" s="189" t="s">
        <v>370</v>
      </c>
      <c r="G197" s="186"/>
      <c r="H197" s="190">
        <v>2</v>
      </c>
      <c r="I197" s="191"/>
      <c r="J197" s="186"/>
      <c r="K197" s="186"/>
      <c r="L197" s="192"/>
      <c r="M197" s="193"/>
      <c r="N197" s="194"/>
      <c r="O197" s="194"/>
      <c r="P197" s="194"/>
      <c r="Q197" s="194"/>
      <c r="R197" s="194"/>
      <c r="S197" s="194"/>
      <c r="T197" s="195"/>
      <c r="AT197" s="196" t="s">
        <v>159</v>
      </c>
      <c r="AU197" s="196" t="s">
        <v>82</v>
      </c>
      <c r="AV197" s="11" t="s">
        <v>82</v>
      </c>
      <c r="AW197" s="11" t="s">
        <v>36</v>
      </c>
      <c r="AX197" s="11" t="s">
        <v>73</v>
      </c>
      <c r="AY197" s="196" t="s">
        <v>142</v>
      </c>
    </row>
    <row r="198" spans="2:65" s="11" customFormat="1" ht="11.25">
      <c r="B198" s="185"/>
      <c r="C198" s="186"/>
      <c r="D198" s="187" t="s">
        <v>159</v>
      </c>
      <c r="E198" s="188" t="s">
        <v>1</v>
      </c>
      <c r="F198" s="189" t="s">
        <v>371</v>
      </c>
      <c r="G198" s="186"/>
      <c r="H198" s="190">
        <v>2</v>
      </c>
      <c r="I198" s="191"/>
      <c r="J198" s="186"/>
      <c r="K198" s="186"/>
      <c r="L198" s="192"/>
      <c r="M198" s="193"/>
      <c r="N198" s="194"/>
      <c r="O198" s="194"/>
      <c r="P198" s="194"/>
      <c r="Q198" s="194"/>
      <c r="R198" s="194"/>
      <c r="S198" s="194"/>
      <c r="T198" s="195"/>
      <c r="AT198" s="196" t="s">
        <v>159</v>
      </c>
      <c r="AU198" s="196" t="s">
        <v>82</v>
      </c>
      <c r="AV198" s="11" t="s">
        <v>82</v>
      </c>
      <c r="AW198" s="11" t="s">
        <v>36</v>
      </c>
      <c r="AX198" s="11" t="s">
        <v>73</v>
      </c>
      <c r="AY198" s="196" t="s">
        <v>142</v>
      </c>
    </row>
    <row r="199" spans="2:65" s="11" customFormat="1" ht="11.25">
      <c r="B199" s="185"/>
      <c r="C199" s="186"/>
      <c r="D199" s="187" t="s">
        <v>159</v>
      </c>
      <c r="E199" s="188" t="s">
        <v>1</v>
      </c>
      <c r="F199" s="189" t="s">
        <v>372</v>
      </c>
      <c r="G199" s="186"/>
      <c r="H199" s="190">
        <v>5</v>
      </c>
      <c r="I199" s="191"/>
      <c r="J199" s="186"/>
      <c r="K199" s="186"/>
      <c r="L199" s="192"/>
      <c r="M199" s="193"/>
      <c r="N199" s="194"/>
      <c r="O199" s="194"/>
      <c r="P199" s="194"/>
      <c r="Q199" s="194"/>
      <c r="R199" s="194"/>
      <c r="S199" s="194"/>
      <c r="T199" s="195"/>
      <c r="AT199" s="196" t="s">
        <v>159</v>
      </c>
      <c r="AU199" s="196" t="s">
        <v>82</v>
      </c>
      <c r="AV199" s="11" t="s">
        <v>82</v>
      </c>
      <c r="AW199" s="11" t="s">
        <v>36</v>
      </c>
      <c r="AX199" s="11" t="s">
        <v>73</v>
      </c>
      <c r="AY199" s="196" t="s">
        <v>142</v>
      </c>
    </row>
    <row r="200" spans="2:65" s="11" customFormat="1" ht="11.25">
      <c r="B200" s="185"/>
      <c r="C200" s="186"/>
      <c r="D200" s="187" t="s">
        <v>159</v>
      </c>
      <c r="E200" s="188" t="s">
        <v>1</v>
      </c>
      <c r="F200" s="189" t="s">
        <v>373</v>
      </c>
      <c r="G200" s="186"/>
      <c r="H200" s="190">
        <v>4</v>
      </c>
      <c r="I200" s="191"/>
      <c r="J200" s="186"/>
      <c r="K200" s="186"/>
      <c r="L200" s="192"/>
      <c r="M200" s="193"/>
      <c r="N200" s="194"/>
      <c r="O200" s="194"/>
      <c r="P200" s="194"/>
      <c r="Q200" s="194"/>
      <c r="R200" s="194"/>
      <c r="S200" s="194"/>
      <c r="T200" s="195"/>
      <c r="AT200" s="196" t="s">
        <v>159</v>
      </c>
      <c r="AU200" s="196" t="s">
        <v>82</v>
      </c>
      <c r="AV200" s="11" t="s">
        <v>82</v>
      </c>
      <c r="AW200" s="11" t="s">
        <v>36</v>
      </c>
      <c r="AX200" s="11" t="s">
        <v>73</v>
      </c>
      <c r="AY200" s="196" t="s">
        <v>142</v>
      </c>
    </row>
    <row r="201" spans="2:65" s="11" customFormat="1" ht="11.25">
      <c r="B201" s="185"/>
      <c r="C201" s="186"/>
      <c r="D201" s="187" t="s">
        <v>159</v>
      </c>
      <c r="E201" s="188" t="s">
        <v>1</v>
      </c>
      <c r="F201" s="189" t="s">
        <v>374</v>
      </c>
      <c r="G201" s="186"/>
      <c r="H201" s="190">
        <v>7</v>
      </c>
      <c r="I201" s="191"/>
      <c r="J201" s="186"/>
      <c r="K201" s="186"/>
      <c r="L201" s="192"/>
      <c r="M201" s="193"/>
      <c r="N201" s="194"/>
      <c r="O201" s="194"/>
      <c r="P201" s="194"/>
      <c r="Q201" s="194"/>
      <c r="R201" s="194"/>
      <c r="S201" s="194"/>
      <c r="T201" s="195"/>
      <c r="AT201" s="196" t="s">
        <v>159</v>
      </c>
      <c r="AU201" s="196" t="s">
        <v>82</v>
      </c>
      <c r="AV201" s="11" t="s">
        <v>82</v>
      </c>
      <c r="AW201" s="11" t="s">
        <v>36</v>
      </c>
      <c r="AX201" s="11" t="s">
        <v>73</v>
      </c>
      <c r="AY201" s="196" t="s">
        <v>142</v>
      </c>
    </row>
    <row r="202" spans="2:65" s="12" customFormat="1" ht="11.25">
      <c r="B202" s="207"/>
      <c r="C202" s="208"/>
      <c r="D202" s="187" t="s">
        <v>159</v>
      </c>
      <c r="E202" s="209" t="s">
        <v>1</v>
      </c>
      <c r="F202" s="210" t="s">
        <v>285</v>
      </c>
      <c r="G202" s="208"/>
      <c r="H202" s="211">
        <v>25</v>
      </c>
      <c r="I202" s="212"/>
      <c r="J202" s="208"/>
      <c r="K202" s="208"/>
      <c r="L202" s="213"/>
      <c r="M202" s="214"/>
      <c r="N202" s="215"/>
      <c r="O202" s="215"/>
      <c r="P202" s="215"/>
      <c r="Q202" s="215"/>
      <c r="R202" s="215"/>
      <c r="S202" s="215"/>
      <c r="T202" s="216"/>
      <c r="AT202" s="217" t="s">
        <v>159</v>
      </c>
      <c r="AU202" s="217" t="s">
        <v>82</v>
      </c>
      <c r="AV202" s="12" t="s">
        <v>149</v>
      </c>
      <c r="AW202" s="12" t="s">
        <v>36</v>
      </c>
      <c r="AX202" s="12" t="s">
        <v>21</v>
      </c>
      <c r="AY202" s="217" t="s">
        <v>142</v>
      </c>
    </row>
    <row r="203" spans="2:65" s="1" customFormat="1" ht="16.5" customHeight="1">
      <c r="B203" s="33"/>
      <c r="C203" s="173" t="s">
        <v>375</v>
      </c>
      <c r="D203" s="173" t="s">
        <v>144</v>
      </c>
      <c r="E203" s="174" t="s">
        <v>376</v>
      </c>
      <c r="F203" s="175" t="s">
        <v>377</v>
      </c>
      <c r="G203" s="176" t="s">
        <v>147</v>
      </c>
      <c r="H203" s="177">
        <v>77</v>
      </c>
      <c r="I203" s="178"/>
      <c r="J203" s="179">
        <f>ROUND(I203*H203,2)</f>
        <v>0</v>
      </c>
      <c r="K203" s="175" t="s">
        <v>148</v>
      </c>
      <c r="L203" s="37"/>
      <c r="M203" s="180" t="s">
        <v>1</v>
      </c>
      <c r="N203" s="181" t="s">
        <v>44</v>
      </c>
      <c r="O203" s="59"/>
      <c r="P203" s="182">
        <f>O203*H203</f>
        <v>0</v>
      </c>
      <c r="Q203" s="182">
        <v>3.3579999999999999E-2</v>
      </c>
      <c r="R203" s="182">
        <f>Q203*H203</f>
        <v>2.5856599999999998</v>
      </c>
      <c r="S203" s="182">
        <v>0</v>
      </c>
      <c r="T203" s="183">
        <f>S203*H203</f>
        <v>0</v>
      </c>
      <c r="AR203" s="16" t="s">
        <v>149</v>
      </c>
      <c r="AT203" s="16" t="s">
        <v>144</v>
      </c>
      <c r="AU203" s="16" t="s">
        <v>82</v>
      </c>
      <c r="AY203" s="16" t="s">
        <v>142</v>
      </c>
      <c r="BE203" s="184">
        <f>IF(N203="základní",J203,0)</f>
        <v>0</v>
      </c>
      <c r="BF203" s="184">
        <f>IF(N203="snížená",J203,0)</f>
        <v>0</v>
      </c>
      <c r="BG203" s="184">
        <f>IF(N203="zákl. přenesená",J203,0)</f>
        <v>0</v>
      </c>
      <c r="BH203" s="184">
        <f>IF(N203="sníž. přenesená",J203,0)</f>
        <v>0</v>
      </c>
      <c r="BI203" s="184">
        <f>IF(N203="nulová",J203,0)</f>
        <v>0</v>
      </c>
      <c r="BJ203" s="16" t="s">
        <v>21</v>
      </c>
      <c r="BK203" s="184">
        <f>ROUND(I203*H203,2)</f>
        <v>0</v>
      </c>
      <c r="BL203" s="16" t="s">
        <v>149</v>
      </c>
      <c r="BM203" s="16" t="s">
        <v>378</v>
      </c>
    </row>
    <row r="204" spans="2:65" s="11" customFormat="1" ht="11.25">
      <c r="B204" s="185"/>
      <c r="C204" s="186"/>
      <c r="D204" s="187" t="s">
        <v>159</v>
      </c>
      <c r="E204" s="188" t="s">
        <v>1</v>
      </c>
      <c r="F204" s="189" t="s">
        <v>379</v>
      </c>
      <c r="G204" s="186"/>
      <c r="H204" s="190">
        <v>10.01</v>
      </c>
      <c r="I204" s="191"/>
      <c r="J204" s="186"/>
      <c r="K204" s="186"/>
      <c r="L204" s="192"/>
      <c r="M204" s="193"/>
      <c r="N204" s="194"/>
      <c r="O204" s="194"/>
      <c r="P204" s="194"/>
      <c r="Q204" s="194"/>
      <c r="R204" s="194"/>
      <c r="S204" s="194"/>
      <c r="T204" s="195"/>
      <c r="AT204" s="196" t="s">
        <v>159</v>
      </c>
      <c r="AU204" s="196" t="s">
        <v>82</v>
      </c>
      <c r="AV204" s="11" t="s">
        <v>82</v>
      </c>
      <c r="AW204" s="11" t="s">
        <v>36</v>
      </c>
      <c r="AX204" s="11" t="s">
        <v>73</v>
      </c>
      <c r="AY204" s="196" t="s">
        <v>142</v>
      </c>
    </row>
    <row r="205" spans="2:65" s="11" customFormat="1" ht="11.25">
      <c r="B205" s="185"/>
      <c r="C205" s="186"/>
      <c r="D205" s="187" t="s">
        <v>159</v>
      </c>
      <c r="E205" s="188" t="s">
        <v>1</v>
      </c>
      <c r="F205" s="189" t="s">
        <v>380</v>
      </c>
      <c r="G205" s="186"/>
      <c r="H205" s="190">
        <v>11.9</v>
      </c>
      <c r="I205" s="191"/>
      <c r="J205" s="186"/>
      <c r="K205" s="186"/>
      <c r="L205" s="192"/>
      <c r="M205" s="193"/>
      <c r="N205" s="194"/>
      <c r="O205" s="194"/>
      <c r="P205" s="194"/>
      <c r="Q205" s="194"/>
      <c r="R205" s="194"/>
      <c r="S205" s="194"/>
      <c r="T205" s="195"/>
      <c r="AT205" s="196" t="s">
        <v>159</v>
      </c>
      <c r="AU205" s="196" t="s">
        <v>82</v>
      </c>
      <c r="AV205" s="11" t="s">
        <v>82</v>
      </c>
      <c r="AW205" s="11" t="s">
        <v>36</v>
      </c>
      <c r="AX205" s="11" t="s">
        <v>73</v>
      </c>
      <c r="AY205" s="196" t="s">
        <v>142</v>
      </c>
    </row>
    <row r="206" spans="2:65" s="11" customFormat="1" ht="11.25">
      <c r="B206" s="185"/>
      <c r="C206" s="186"/>
      <c r="D206" s="187" t="s">
        <v>159</v>
      </c>
      <c r="E206" s="188" t="s">
        <v>1</v>
      </c>
      <c r="F206" s="189" t="s">
        <v>381</v>
      </c>
      <c r="G206" s="186"/>
      <c r="H206" s="190">
        <v>17.745000000000001</v>
      </c>
      <c r="I206" s="191"/>
      <c r="J206" s="186"/>
      <c r="K206" s="186"/>
      <c r="L206" s="192"/>
      <c r="M206" s="193"/>
      <c r="N206" s="194"/>
      <c r="O206" s="194"/>
      <c r="P206" s="194"/>
      <c r="Q206" s="194"/>
      <c r="R206" s="194"/>
      <c r="S206" s="194"/>
      <c r="T206" s="195"/>
      <c r="AT206" s="196" t="s">
        <v>159</v>
      </c>
      <c r="AU206" s="196" t="s">
        <v>82</v>
      </c>
      <c r="AV206" s="11" t="s">
        <v>82</v>
      </c>
      <c r="AW206" s="11" t="s">
        <v>36</v>
      </c>
      <c r="AX206" s="11" t="s">
        <v>73</v>
      </c>
      <c r="AY206" s="196" t="s">
        <v>142</v>
      </c>
    </row>
    <row r="207" spans="2:65" s="11" customFormat="1" ht="11.25">
      <c r="B207" s="185"/>
      <c r="C207" s="186"/>
      <c r="D207" s="187" t="s">
        <v>159</v>
      </c>
      <c r="E207" s="188" t="s">
        <v>1</v>
      </c>
      <c r="F207" s="189" t="s">
        <v>382</v>
      </c>
      <c r="G207" s="186"/>
      <c r="H207" s="190">
        <v>37.344999999999999</v>
      </c>
      <c r="I207" s="191"/>
      <c r="J207" s="186"/>
      <c r="K207" s="186"/>
      <c r="L207" s="192"/>
      <c r="M207" s="193"/>
      <c r="N207" s="194"/>
      <c r="O207" s="194"/>
      <c r="P207" s="194"/>
      <c r="Q207" s="194"/>
      <c r="R207" s="194"/>
      <c r="S207" s="194"/>
      <c r="T207" s="195"/>
      <c r="AT207" s="196" t="s">
        <v>159</v>
      </c>
      <c r="AU207" s="196" t="s">
        <v>82</v>
      </c>
      <c r="AV207" s="11" t="s">
        <v>82</v>
      </c>
      <c r="AW207" s="11" t="s">
        <v>36</v>
      </c>
      <c r="AX207" s="11" t="s">
        <v>73</v>
      </c>
      <c r="AY207" s="196" t="s">
        <v>142</v>
      </c>
    </row>
    <row r="208" spans="2:65" s="12" customFormat="1" ht="11.25">
      <c r="B208" s="207"/>
      <c r="C208" s="208"/>
      <c r="D208" s="187" t="s">
        <v>159</v>
      </c>
      <c r="E208" s="209" t="s">
        <v>1</v>
      </c>
      <c r="F208" s="210" t="s">
        <v>285</v>
      </c>
      <c r="G208" s="208"/>
      <c r="H208" s="211">
        <v>77</v>
      </c>
      <c r="I208" s="212"/>
      <c r="J208" s="208"/>
      <c r="K208" s="208"/>
      <c r="L208" s="213"/>
      <c r="M208" s="214"/>
      <c r="N208" s="215"/>
      <c r="O208" s="215"/>
      <c r="P208" s="215"/>
      <c r="Q208" s="215"/>
      <c r="R208" s="215"/>
      <c r="S208" s="215"/>
      <c r="T208" s="216"/>
      <c r="AT208" s="217" t="s">
        <v>159</v>
      </c>
      <c r="AU208" s="217" t="s">
        <v>82</v>
      </c>
      <c r="AV208" s="12" t="s">
        <v>149</v>
      </c>
      <c r="AW208" s="12" t="s">
        <v>36</v>
      </c>
      <c r="AX208" s="12" t="s">
        <v>21</v>
      </c>
      <c r="AY208" s="217" t="s">
        <v>142</v>
      </c>
    </row>
    <row r="209" spans="2:65" s="1" customFormat="1" ht="16.5" customHeight="1">
      <c r="B209" s="33"/>
      <c r="C209" s="173" t="s">
        <v>383</v>
      </c>
      <c r="D209" s="173" t="s">
        <v>144</v>
      </c>
      <c r="E209" s="174" t="s">
        <v>384</v>
      </c>
      <c r="F209" s="175" t="s">
        <v>385</v>
      </c>
      <c r="G209" s="176" t="s">
        <v>147</v>
      </c>
      <c r="H209" s="177">
        <v>301.14800000000002</v>
      </c>
      <c r="I209" s="178"/>
      <c r="J209" s="179">
        <f>ROUND(I209*H209,2)</f>
        <v>0</v>
      </c>
      <c r="K209" s="175" t="s">
        <v>307</v>
      </c>
      <c r="L209" s="37"/>
      <c r="M209" s="180" t="s">
        <v>1</v>
      </c>
      <c r="N209" s="181" t="s">
        <v>44</v>
      </c>
      <c r="O209" s="59"/>
      <c r="P209" s="182">
        <f>O209*H209</f>
        <v>0</v>
      </c>
      <c r="Q209" s="182">
        <v>2.4000000000000001E-4</v>
      </c>
      <c r="R209" s="182">
        <f>Q209*H209</f>
        <v>7.227552000000001E-2</v>
      </c>
      <c r="S209" s="182">
        <v>0</v>
      </c>
      <c r="T209" s="183">
        <f>S209*H209</f>
        <v>0</v>
      </c>
      <c r="AR209" s="16" t="s">
        <v>149</v>
      </c>
      <c r="AT209" s="16" t="s">
        <v>144</v>
      </c>
      <c r="AU209" s="16" t="s">
        <v>82</v>
      </c>
      <c r="AY209" s="16" t="s">
        <v>142</v>
      </c>
      <c r="BE209" s="184">
        <f>IF(N209="základní",J209,0)</f>
        <v>0</v>
      </c>
      <c r="BF209" s="184">
        <f>IF(N209="snížená",J209,0)</f>
        <v>0</v>
      </c>
      <c r="BG209" s="184">
        <f>IF(N209="zákl. přenesená",J209,0)</f>
        <v>0</v>
      </c>
      <c r="BH209" s="184">
        <f>IF(N209="sníž. přenesená",J209,0)</f>
        <v>0</v>
      </c>
      <c r="BI209" s="184">
        <f>IF(N209="nulová",J209,0)</f>
        <v>0</v>
      </c>
      <c r="BJ209" s="16" t="s">
        <v>21</v>
      </c>
      <c r="BK209" s="184">
        <f>ROUND(I209*H209,2)</f>
        <v>0</v>
      </c>
      <c r="BL209" s="16" t="s">
        <v>149</v>
      </c>
      <c r="BM209" s="16" t="s">
        <v>386</v>
      </c>
    </row>
    <row r="210" spans="2:65" s="11" customFormat="1" ht="11.25">
      <c r="B210" s="185"/>
      <c r="C210" s="186"/>
      <c r="D210" s="187" t="s">
        <v>159</v>
      </c>
      <c r="E210" s="188" t="s">
        <v>1</v>
      </c>
      <c r="F210" s="189" t="s">
        <v>387</v>
      </c>
      <c r="G210" s="186"/>
      <c r="H210" s="190">
        <v>56.58</v>
      </c>
      <c r="I210" s="191"/>
      <c r="J210" s="186"/>
      <c r="K210" s="186"/>
      <c r="L210" s="192"/>
      <c r="M210" s="193"/>
      <c r="N210" s="194"/>
      <c r="O210" s="194"/>
      <c r="P210" s="194"/>
      <c r="Q210" s="194"/>
      <c r="R210" s="194"/>
      <c r="S210" s="194"/>
      <c r="T210" s="195"/>
      <c r="AT210" s="196" t="s">
        <v>159</v>
      </c>
      <c r="AU210" s="196" t="s">
        <v>82</v>
      </c>
      <c r="AV210" s="11" t="s">
        <v>82</v>
      </c>
      <c r="AW210" s="11" t="s">
        <v>36</v>
      </c>
      <c r="AX210" s="11" t="s">
        <v>73</v>
      </c>
      <c r="AY210" s="196" t="s">
        <v>142</v>
      </c>
    </row>
    <row r="211" spans="2:65" s="11" customFormat="1" ht="11.25">
      <c r="B211" s="185"/>
      <c r="C211" s="186"/>
      <c r="D211" s="187" t="s">
        <v>159</v>
      </c>
      <c r="E211" s="188" t="s">
        <v>1</v>
      </c>
      <c r="F211" s="189" t="s">
        <v>388</v>
      </c>
      <c r="G211" s="186"/>
      <c r="H211" s="190">
        <v>46.8</v>
      </c>
      <c r="I211" s="191"/>
      <c r="J211" s="186"/>
      <c r="K211" s="186"/>
      <c r="L211" s="192"/>
      <c r="M211" s="193"/>
      <c r="N211" s="194"/>
      <c r="O211" s="194"/>
      <c r="P211" s="194"/>
      <c r="Q211" s="194"/>
      <c r="R211" s="194"/>
      <c r="S211" s="194"/>
      <c r="T211" s="195"/>
      <c r="AT211" s="196" t="s">
        <v>159</v>
      </c>
      <c r="AU211" s="196" t="s">
        <v>82</v>
      </c>
      <c r="AV211" s="11" t="s">
        <v>82</v>
      </c>
      <c r="AW211" s="11" t="s">
        <v>36</v>
      </c>
      <c r="AX211" s="11" t="s">
        <v>73</v>
      </c>
      <c r="AY211" s="196" t="s">
        <v>142</v>
      </c>
    </row>
    <row r="212" spans="2:65" s="11" customFormat="1" ht="11.25">
      <c r="B212" s="185"/>
      <c r="C212" s="186"/>
      <c r="D212" s="187" t="s">
        <v>159</v>
      </c>
      <c r="E212" s="188" t="s">
        <v>1</v>
      </c>
      <c r="F212" s="189" t="s">
        <v>389</v>
      </c>
      <c r="G212" s="186"/>
      <c r="H212" s="190">
        <v>115.2</v>
      </c>
      <c r="I212" s="191"/>
      <c r="J212" s="186"/>
      <c r="K212" s="186"/>
      <c r="L212" s="192"/>
      <c r="M212" s="193"/>
      <c r="N212" s="194"/>
      <c r="O212" s="194"/>
      <c r="P212" s="194"/>
      <c r="Q212" s="194"/>
      <c r="R212" s="194"/>
      <c r="S212" s="194"/>
      <c r="T212" s="195"/>
      <c r="AT212" s="196" t="s">
        <v>159</v>
      </c>
      <c r="AU212" s="196" t="s">
        <v>82</v>
      </c>
      <c r="AV212" s="11" t="s">
        <v>82</v>
      </c>
      <c r="AW212" s="11" t="s">
        <v>36</v>
      </c>
      <c r="AX212" s="11" t="s">
        <v>73</v>
      </c>
      <c r="AY212" s="196" t="s">
        <v>142</v>
      </c>
    </row>
    <row r="213" spans="2:65" s="11" customFormat="1" ht="11.25">
      <c r="B213" s="185"/>
      <c r="C213" s="186"/>
      <c r="D213" s="187" t="s">
        <v>159</v>
      </c>
      <c r="E213" s="188" t="s">
        <v>1</v>
      </c>
      <c r="F213" s="189" t="s">
        <v>390</v>
      </c>
      <c r="G213" s="186"/>
      <c r="H213" s="190">
        <v>82.567999999999998</v>
      </c>
      <c r="I213" s="191"/>
      <c r="J213" s="186"/>
      <c r="K213" s="186"/>
      <c r="L213" s="192"/>
      <c r="M213" s="193"/>
      <c r="N213" s="194"/>
      <c r="O213" s="194"/>
      <c r="P213" s="194"/>
      <c r="Q213" s="194"/>
      <c r="R213" s="194"/>
      <c r="S213" s="194"/>
      <c r="T213" s="195"/>
      <c r="AT213" s="196" t="s">
        <v>159</v>
      </c>
      <c r="AU213" s="196" t="s">
        <v>82</v>
      </c>
      <c r="AV213" s="11" t="s">
        <v>82</v>
      </c>
      <c r="AW213" s="11" t="s">
        <v>36</v>
      </c>
      <c r="AX213" s="11" t="s">
        <v>73</v>
      </c>
      <c r="AY213" s="196" t="s">
        <v>142</v>
      </c>
    </row>
    <row r="214" spans="2:65" s="12" customFormat="1" ht="11.25">
      <c r="B214" s="207"/>
      <c r="C214" s="208"/>
      <c r="D214" s="187" t="s">
        <v>159</v>
      </c>
      <c r="E214" s="209" t="s">
        <v>1</v>
      </c>
      <c r="F214" s="210" t="s">
        <v>285</v>
      </c>
      <c r="G214" s="208"/>
      <c r="H214" s="211">
        <v>301.14799999999997</v>
      </c>
      <c r="I214" s="212"/>
      <c r="J214" s="208"/>
      <c r="K214" s="208"/>
      <c r="L214" s="213"/>
      <c r="M214" s="214"/>
      <c r="N214" s="215"/>
      <c r="O214" s="215"/>
      <c r="P214" s="215"/>
      <c r="Q214" s="215"/>
      <c r="R214" s="215"/>
      <c r="S214" s="215"/>
      <c r="T214" s="216"/>
      <c r="AT214" s="217" t="s">
        <v>159</v>
      </c>
      <c r="AU214" s="217" t="s">
        <v>82</v>
      </c>
      <c r="AV214" s="12" t="s">
        <v>149</v>
      </c>
      <c r="AW214" s="12" t="s">
        <v>36</v>
      </c>
      <c r="AX214" s="12" t="s">
        <v>21</v>
      </c>
      <c r="AY214" s="217" t="s">
        <v>142</v>
      </c>
    </row>
    <row r="215" spans="2:65" s="1" customFormat="1" ht="16.5" customHeight="1">
      <c r="B215" s="33"/>
      <c r="C215" s="173" t="s">
        <v>391</v>
      </c>
      <c r="D215" s="173" t="s">
        <v>144</v>
      </c>
      <c r="E215" s="174" t="s">
        <v>392</v>
      </c>
      <c r="F215" s="175" t="s">
        <v>393</v>
      </c>
      <c r="G215" s="176" t="s">
        <v>245</v>
      </c>
      <c r="H215" s="177">
        <v>280.77</v>
      </c>
      <c r="I215" s="178"/>
      <c r="J215" s="179">
        <f>ROUND(I215*H215,2)</f>
        <v>0</v>
      </c>
      <c r="K215" s="175" t="s">
        <v>148</v>
      </c>
      <c r="L215" s="37"/>
      <c r="M215" s="180" t="s">
        <v>1</v>
      </c>
      <c r="N215" s="181" t="s">
        <v>44</v>
      </c>
      <c r="O215" s="59"/>
      <c r="P215" s="182">
        <f>O215*H215</f>
        <v>0</v>
      </c>
      <c r="Q215" s="182">
        <v>1.5E-3</v>
      </c>
      <c r="R215" s="182">
        <f>Q215*H215</f>
        <v>0.421155</v>
      </c>
      <c r="S215" s="182">
        <v>0</v>
      </c>
      <c r="T215" s="183">
        <f>S215*H215</f>
        <v>0</v>
      </c>
      <c r="AR215" s="16" t="s">
        <v>149</v>
      </c>
      <c r="AT215" s="16" t="s">
        <v>144</v>
      </c>
      <c r="AU215" s="16" t="s">
        <v>82</v>
      </c>
      <c r="AY215" s="16" t="s">
        <v>142</v>
      </c>
      <c r="BE215" s="184">
        <f>IF(N215="základní",J215,0)</f>
        <v>0</v>
      </c>
      <c r="BF215" s="184">
        <f>IF(N215="snížená",J215,0)</f>
        <v>0</v>
      </c>
      <c r="BG215" s="184">
        <f>IF(N215="zákl. přenesená",J215,0)</f>
        <v>0</v>
      </c>
      <c r="BH215" s="184">
        <f>IF(N215="sníž. přenesená",J215,0)</f>
        <v>0</v>
      </c>
      <c r="BI215" s="184">
        <f>IF(N215="nulová",J215,0)</f>
        <v>0</v>
      </c>
      <c r="BJ215" s="16" t="s">
        <v>21</v>
      </c>
      <c r="BK215" s="184">
        <f>ROUND(I215*H215,2)</f>
        <v>0</v>
      </c>
      <c r="BL215" s="16" t="s">
        <v>149</v>
      </c>
      <c r="BM215" s="16" t="s">
        <v>394</v>
      </c>
    </row>
    <row r="216" spans="2:65" s="11" customFormat="1" ht="11.25">
      <c r="B216" s="185"/>
      <c r="C216" s="186"/>
      <c r="D216" s="187" t="s">
        <v>159</v>
      </c>
      <c r="E216" s="188" t="s">
        <v>1</v>
      </c>
      <c r="F216" s="189" t="s">
        <v>395</v>
      </c>
      <c r="G216" s="186"/>
      <c r="H216" s="190">
        <v>138.30000000000001</v>
      </c>
      <c r="I216" s="191"/>
      <c r="J216" s="186"/>
      <c r="K216" s="186"/>
      <c r="L216" s="192"/>
      <c r="M216" s="193"/>
      <c r="N216" s="194"/>
      <c r="O216" s="194"/>
      <c r="P216" s="194"/>
      <c r="Q216" s="194"/>
      <c r="R216" s="194"/>
      <c r="S216" s="194"/>
      <c r="T216" s="195"/>
      <c r="AT216" s="196" t="s">
        <v>159</v>
      </c>
      <c r="AU216" s="196" t="s">
        <v>82</v>
      </c>
      <c r="AV216" s="11" t="s">
        <v>82</v>
      </c>
      <c r="AW216" s="11" t="s">
        <v>36</v>
      </c>
      <c r="AX216" s="11" t="s">
        <v>73</v>
      </c>
      <c r="AY216" s="196" t="s">
        <v>142</v>
      </c>
    </row>
    <row r="217" spans="2:65" s="11" customFormat="1" ht="11.25">
      <c r="B217" s="185"/>
      <c r="C217" s="186"/>
      <c r="D217" s="187" t="s">
        <v>159</v>
      </c>
      <c r="E217" s="188" t="s">
        <v>1</v>
      </c>
      <c r="F217" s="189" t="s">
        <v>396</v>
      </c>
      <c r="G217" s="186"/>
      <c r="H217" s="190">
        <v>60.45</v>
      </c>
      <c r="I217" s="191"/>
      <c r="J217" s="186"/>
      <c r="K217" s="186"/>
      <c r="L217" s="192"/>
      <c r="M217" s="193"/>
      <c r="N217" s="194"/>
      <c r="O217" s="194"/>
      <c r="P217" s="194"/>
      <c r="Q217" s="194"/>
      <c r="R217" s="194"/>
      <c r="S217" s="194"/>
      <c r="T217" s="195"/>
      <c r="AT217" s="196" t="s">
        <v>159</v>
      </c>
      <c r="AU217" s="196" t="s">
        <v>82</v>
      </c>
      <c r="AV217" s="11" t="s">
        <v>82</v>
      </c>
      <c r="AW217" s="11" t="s">
        <v>36</v>
      </c>
      <c r="AX217" s="11" t="s">
        <v>73</v>
      </c>
      <c r="AY217" s="196" t="s">
        <v>142</v>
      </c>
    </row>
    <row r="218" spans="2:65" s="11" customFormat="1" ht="11.25">
      <c r="B218" s="185"/>
      <c r="C218" s="186"/>
      <c r="D218" s="187" t="s">
        <v>159</v>
      </c>
      <c r="E218" s="188" t="s">
        <v>1</v>
      </c>
      <c r="F218" s="189" t="s">
        <v>397</v>
      </c>
      <c r="G218" s="186"/>
      <c r="H218" s="190">
        <v>56.22</v>
      </c>
      <c r="I218" s="191"/>
      <c r="J218" s="186"/>
      <c r="K218" s="186"/>
      <c r="L218" s="192"/>
      <c r="M218" s="193"/>
      <c r="N218" s="194"/>
      <c r="O218" s="194"/>
      <c r="P218" s="194"/>
      <c r="Q218" s="194"/>
      <c r="R218" s="194"/>
      <c r="S218" s="194"/>
      <c r="T218" s="195"/>
      <c r="AT218" s="196" t="s">
        <v>159</v>
      </c>
      <c r="AU218" s="196" t="s">
        <v>82</v>
      </c>
      <c r="AV218" s="11" t="s">
        <v>82</v>
      </c>
      <c r="AW218" s="11" t="s">
        <v>36</v>
      </c>
      <c r="AX218" s="11" t="s">
        <v>73</v>
      </c>
      <c r="AY218" s="196" t="s">
        <v>142</v>
      </c>
    </row>
    <row r="219" spans="2:65" s="11" customFormat="1" ht="11.25">
      <c r="B219" s="185"/>
      <c r="C219" s="186"/>
      <c r="D219" s="187" t="s">
        <v>159</v>
      </c>
      <c r="E219" s="188" t="s">
        <v>1</v>
      </c>
      <c r="F219" s="189" t="s">
        <v>398</v>
      </c>
      <c r="G219" s="186"/>
      <c r="H219" s="190">
        <v>25.8</v>
      </c>
      <c r="I219" s="191"/>
      <c r="J219" s="186"/>
      <c r="K219" s="186"/>
      <c r="L219" s="192"/>
      <c r="M219" s="193"/>
      <c r="N219" s="194"/>
      <c r="O219" s="194"/>
      <c r="P219" s="194"/>
      <c r="Q219" s="194"/>
      <c r="R219" s="194"/>
      <c r="S219" s="194"/>
      <c r="T219" s="195"/>
      <c r="AT219" s="196" t="s">
        <v>159</v>
      </c>
      <c r="AU219" s="196" t="s">
        <v>82</v>
      </c>
      <c r="AV219" s="11" t="s">
        <v>82</v>
      </c>
      <c r="AW219" s="11" t="s">
        <v>36</v>
      </c>
      <c r="AX219" s="11" t="s">
        <v>73</v>
      </c>
      <c r="AY219" s="196" t="s">
        <v>142</v>
      </c>
    </row>
    <row r="220" spans="2:65" s="12" customFormat="1" ht="11.25">
      <c r="B220" s="207"/>
      <c r="C220" s="208"/>
      <c r="D220" s="187" t="s">
        <v>159</v>
      </c>
      <c r="E220" s="209" t="s">
        <v>1</v>
      </c>
      <c r="F220" s="210" t="s">
        <v>285</v>
      </c>
      <c r="G220" s="208"/>
      <c r="H220" s="211">
        <v>280.77</v>
      </c>
      <c r="I220" s="212"/>
      <c r="J220" s="208"/>
      <c r="K220" s="208"/>
      <c r="L220" s="213"/>
      <c r="M220" s="214"/>
      <c r="N220" s="215"/>
      <c r="O220" s="215"/>
      <c r="P220" s="215"/>
      <c r="Q220" s="215"/>
      <c r="R220" s="215"/>
      <c r="S220" s="215"/>
      <c r="T220" s="216"/>
      <c r="AT220" s="217" t="s">
        <v>159</v>
      </c>
      <c r="AU220" s="217" t="s">
        <v>82</v>
      </c>
      <c r="AV220" s="12" t="s">
        <v>149</v>
      </c>
      <c r="AW220" s="12" t="s">
        <v>36</v>
      </c>
      <c r="AX220" s="12" t="s">
        <v>21</v>
      </c>
      <c r="AY220" s="217" t="s">
        <v>142</v>
      </c>
    </row>
    <row r="221" spans="2:65" s="1" customFormat="1" ht="16.5" customHeight="1">
      <c r="B221" s="33"/>
      <c r="C221" s="173" t="s">
        <v>399</v>
      </c>
      <c r="D221" s="173" t="s">
        <v>144</v>
      </c>
      <c r="E221" s="174" t="s">
        <v>400</v>
      </c>
      <c r="F221" s="175" t="s">
        <v>401</v>
      </c>
      <c r="G221" s="176" t="s">
        <v>147</v>
      </c>
      <c r="H221" s="177">
        <v>970.80100000000004</v>
      </c>
      <c r="I221" s="178"/>
      <c r="J221" s="179">
        <f>ROUND(I221*H221,2)</f>
        <v>0</v>
      </c>
      <c r="K221" s="175" t="s">
        <v>1</v>
      </c>
      <c r="L221" s="37"/>
      <c r="M221" s="180" t="s">
        <v>1</v>
      </c>
      <c r="N221" s="181" t="s">
        <v>44</v>
      </c>
      <c r="O221" s="59"/>
      <c r="P221" s="182">
        <f>O221*H221</f>
        <v>0</v>
      </c>
      <c r="Q221" s="182">
        <v>0</v>
      </c>
      <c r="R221" s="182">
        <f>Q221*H221</f>
        <v>0</v>
      </c>
      <c r="S221" s="182">
        <v>0</v>
      </c>
      <c r="T221" s="183">
        <f>S221*H221</f>
        <v>0</v>
      </c>
      <c r="AR221" s="16" t="s">
        <v>149</v>
      </c>
      <c r="AT221" s="16" t="s">
        <v>144</v>
      </c>
      <c r="AU221" s="16" t="s">
        <v>82</v>
      </c>
      <c r="AY221" s="16" t="s">
        <v>142</v>
      </c>
      <c r="BE221" s="184">
        <f>IF(N221="základní",J221,0)</f>
        <v>0</v>
      </c>
      <c r="BF221" s="184">
        <f>IF(N221="snížená",J221,0)</f>
        <v>0</v>
      </c>
      <c r="BG221" s="184">
        <f>IF(N221="zákl. přenesená",J221,0)</f>
        <v>0</v>
      </c>
      <c r="BH221" s="184">
        <f>IF(N221="sníž. přenesená",J221,0)</f>
        <v>0</v>
      </c>
      <c r="BI221" s="184">
        <f>IF(N221="nulová",J221,0)</f>
        <v>0</v>
      </c>
      <c r="BJ221" s="16" t="s">
        <v>21</v>
      </c>
      <c r="BK221" s="184">
        <f>ROUND(I221*H221,2)</f>
        <v>0</v>
      </c>
      <c r="BL221" s="16" t="s">
        <v>149</v>
      </c>
      <c r="BM221" s="16" t="s">
        <v>402</v>
      </c>
    </row>
    <row r="222" spans="2:65" s="1" customFormat="1" ht="22.5" customHeight="1">
      <c r="B222" s="33"/>
      <c r="C222" s="173" t="s">
        <v>403</v>
      </c>
      <c r="D222" s="173" t="s">
        <v>144</v>
      </c>
      <c r="E222" s="174" t="s">
        <v>404</v>
      </c>
      <c r="F222" s="175" t="s">
        <v>405</v>
      </c>
      <c r="G222" s="176" t="s">
        <v>147</v>
      </c>
      <c r="H222" s="177">
        <v>11.07</v>
      </c>
      <c r="I222" s="178"/>
      <c r="J222" s="179">
        <f>ROUND(I222*H222,2)</f>
        <v>0</v>
      </c>
      <c r="K222" s="175" t="s">
        <v>148</v>
      </c>
      <c r="L222" s="37"/>
      <c r="M222" s="180" t="s">
        <v>1</v>
      </c>
      <c r="N222" s="181" t="s">
        <v>44</v>
      </c>
      <c r="O222" s="59"/>
      <c r="P222" s="182">
        <f>O222*H222</f>
        <v>0</v>
      </c>
      <c r="Q222" s="182">
        <v>8.3199999999999993E-3</v>
      </c>
      <c r="R222" s="182">
        <f>Q222*H222</f>
        <v>9.2102400000000001E-2</v>
      </c>
      <c r="S222" s="182">
        <v>0</v>
      </c>
      <c r="T222" s="183">
        <f>S222*H222</f>
        <v>0</v>
      </c>
      <c r="AR222" s="16" t="s">
        <v>149</v>
      </c>
      <c r="AT222" s="16" t="s">
        <v>144</v>
      </c>
      <c r="AU222" s="16" t="s">
        <v>82</v>
      </c>
      <c r="AY222" s="16" t="s">
        <v>142</v>
      </c>
      <c r="BE222" s="184">
        <f>IF(N222="základní",J222,0)</f>
        <v>0</v>
      </c>
      <c r="BF222" s="184">
        <f>IF(N222="snížená",J222,0)</f>
        <v>0</v>
      </c>
      <c r="BG222" s="184">
        <f>IF(N222="zákl. přenesená",J222,0)</f>
        <v>0</v>
      </c>
      <c r="BH222" s="184">
        <f>IF(N222="sníž. přenesená",J222,0)</f>
        <v>0</v>
      </c>
      <c r="BI222" s="184">
        <f>IF(N222="nulová",J222,0)</f>
        <v>0</v>
      </c>
      <c r="BJ222" s="16" t="s">
        <v>21</v>
      </c>
      <c r="BK222" s="184">
        <f>ROUND(I222*H222,2)</f>
        <v>0</v>
      </c>
      <c r="BL222" s="16" t="s">
        <v>149</v>
      </c>
      <c r="BM222" s="16" t="s">
        <v>406</v>
      </c>
    </row>
    <row r="223" spans="2:65" s="11" customFormat="1" ht="11.25">
      <c r="B223" s="185"/>
      <c r="C223" s="186"/>
      <c r="D223" s="187" t="s">
        <v>159</v>
      </c>
      <c r="E223" s="188" t="s">
        <v>1</v>
      </c>
      <c r="F223" s="189" t="s">
        <v>407</v>
      </c>
      <c r="G223" s="186"/>
      <c r="H223" s="190">
        <v>3.72</v>
      </c>
      <c r="I223" s="191"/>
      <c r="J223" s="186"/>
      <c r="K223" s="186"/>
      <c r="L223" s="192"/>
      <c r="M223" s="193"/>
      <c r="N223" s="194"/>
      <c r="O223" s="194"/>
      <c r="P223" s="194"/>
      <c r="Q223" s="194"/>
      <c r="R223" s="194"/>
      <c r="S223" s="194"/>
      <c r="T223" s="195"/>
      <c r="AT223" s="196" t="s">
        <v>159</v>
      </c>
      <c r="AU223" s="196" t="s">
        <v>82</v>
      </c>
      <c r="AV223" s="11" t="s">
        <v>82</v>
      </c>
      <c r="AW223" s="11" t="s">
        <v>36</v>
      </c>
      <c r="AX223" s="11" t="s">
        <v>73</v>
      </c>
      <c r="AY223" s="196" t="s">
        <v>142</v>
      </c>
    </row>
    <row r="224" spans="2:65" s="11" customFormat="1" ht="11.25">
      <c r="B224" s="185"/>
      <c r="C224" s="186"/>
      <c r="D224" s="187" t="s">
        <v>159</v>
      </c>
      <c r="E224" s="188" t="s">
        <v>1</v>
      </c>
      <c r="F224" s="189" t="s">
        <v>408</v>
      </c>
      <c r="G224" s="186"/>
      <c r="H224" s="190">
        <v>2.4900000000000002</v>
      </c>
      <c r="I224" s="191"/>
      <c r="J224" s="186"/>
      <c r="K224" s="186"/>
      <c r="L224" s="192"/>
      <c r="M224" s="193"/>
      <c r="N224" s="194"/>
      <c r="O224" s="194"/>
      <c r="P224" s="194"/>
      <c r="Q224" s="194"/>
      <c r="R224" s="194"/>
      <c r="S224" s="194"/>
      <c r="T224" s="195"/>
      <c r="AT224" s="196" t="s">
        <v>159</v>
      </c>
      <c r="AU224" s="196" t="s">
        <v>82</v>
      </c>
      <c r="AV224" s="11" t="s">
        <v>82</v>
      </c>
      <c r="AW224" s="11" t="s">
        <v>36</v>
      </c>
      <c r="AX224" s="11" t="s">
        <v>73</v>
      </c>
      <c r="AY224" s="196" t="s">
        <v>142</v>
      </c>
    </row>
    <row r="225" spans="2:65" s="11" customFormat="1" ht="11.25">
      <c r="B225" s="185"/>
      <c r="C225" s="186"/>
      <c r="D225" s="187" t="s">
        <v>159</v>
      </c>
      <c r="E225" s="188" t="s">
        <v>1</v>
      </c>
      <c r="F225" s="189" t="s">
        <v>409</v>
      </c>
      <c r="G225" s="186"/>
      <c r="H225" s="190">
        <v>4.8600000000000003</v>
      </c>
      <c r="I225" s="191"/>
      <c r="J225" s="186"/>
      <c r="K225" s="186"/>
      <c r="L225" s="192"/>
      <c r="M225" s="193"/>
      <c r="N225" s="194"/>
      <c r="O225" s="194"/>
      <c r="P225" s="194"/>
      <c r="Q225" s="194"/>
      <c r="R225" s="194"/>
      <c r="S225" s="194"/>
      <c r="T225" s="195"/>
      <c r="AT225" s="196" t="s">
        <v>159</v>
      </c>
      <c r="AU225" s="196" t="s">
        <v>82</v>
      </c>
      <c r="AV225" s="11" t="s">
        <v>82</v>
      </c>
      <c r="AW225" s="11" t="s">
        <v>36</v>
      </c>
      <c r="AX225" s="11" t="s">
        <v>73</v>
      </c>
      <c r="AY225" s="196" t="s">
        <v>142</v>
      </c>
    </row>
    <row r="226" spans="2:65" s="12" customFormat="1" ht="11.25">
      <c r="B226" s="207"/>
      <c r="C226" s="208"/>
      <c r="D226" s="187" t="s">
        <v>159</v>
      </c>
      <c r="E226" s="209" t="s">
        <v>1</v>
      </c>
      <c r="F226" s="210" t="s">
        <v>285</v>
      </c>
      <c r="G226" s="208"/>
      <c r="H226" s="211">
        <v>11.07</v>
      </c>
      <c r="I226" s="212"/>
      <c r="J226" s="208"/>
      <c r="K226" s="208"/>
      <c r="L226" s="213"/>
      <c r="M226" s="214"/>
      <c r="N226" s="215"/>
      <c r="O226" s="215"/>
      <c r="P226" s="215"/>
      <c r="Q226" s="215"/>
      <c r="R226" s="215"/>
      <c r="S226" s="215"/>
      <c r="T226" s="216"/>
      <c r="AT226" s="217" t="s">
        <v>159</v>
      </c>
      <c r="AU226" s="217" t="s">
        <v>82</v>
      </c>
      <c r="AV226" s="12" t="s">
        <v>149</v>
      </c>
      <c r="AW226" s="12" t="s">
        <v>36</v>
      </c>
      <c r="AX226" s="12" t="s">
        <v>21</v>
      </c>
      <c r="AY226" s="217" t="s">
        <v>142</v>
      </c>
    </row>
    <row r="227" spans="2:65" s="1" customFormat="1" ht="16.5" customHeight="1">
      <c r="B227" s="33"/>
      <c r="C227" s="197" t="s">
        <v>410</v>
      </c>
      <c r="D227" s="197" t="s">
        <v>233</v>
      </c>
      <c r="E227" s="198" t="s">
        <v>411</v>
      </c>
      <c r="F227" s="199" t="s">
        <v>412</v>
      </c>
      <c r="G227" s="200" t="s">
        <v>147</v>
      </c>
      <c r="H227" s="201">
        <v>11.291</v>
      </c>
      <c r="I227" s="202"/>
      <c r="J227" s="203">
        <f>ROUND(I227*H227,2)</f>
        <v>0</v>
      </c>
      <c r="K227" s="199" t="s">
        <v>148</v>
      </c>
      <c r="L227" s="204"/>
      <c r="M227" s="205" t="s">
        <v>1</v>
      </c>
      <c r="N227" s="206" t="s">
        <v>44</v>
      </c>
      <c r="O227" s="59"/>
      <c r="P227" s="182">
        <f>O227*H227</f>
        <v>0</v>
      </c>
      <c r="Q227" s="182">
        <v>1.6999999999999999E-3</v>
      </c>
      <c r="R227" s="182">
        <f>Q227*H227</f>
        <v>1.9194699999999999E-2</v>
      </c>
      <c r="S227" s="182">
        <v>0</v>
      </c>
      <c r="T227" s="183">
        <f>S227*H227</f>
        <v>0</v>
      </c>
      <c r="AR227" s="16" t="s">
        <v>178</v>
      </c>
      <c r="AT227" s="16" t="s">
        <v>233</v>
      </c>
      <c r="AU227" s="16" t="s">
        <v>82</v>
      </c>
      <c r="AY227" s="16" t="s">
        <v>142</v>
      </c>
      <c r="BE227" s="184">
        <f>IF(N227="základní",J227,0)</f>
        <v>0</v>
      </c>
      <c r="BF227" s="184">
        <f>IF(N227="snížená",J227,0)</f>
        <v>0</v>
      </c>
      <c r="BG227" s="184">
        <f>IF(N227="zákl. přenesená",J227,0)</f>
        <v>0</v>
      </c>
      <c r="BH227" s="184">
        <f>IF(N227="sníž. přenesená",J227,0)</f>
        <v>0</v>
      </c>
      <c r="BI227" s="184">
        <f>IF(N227="nulová",J227,0)</f>
        <v>0</v>
      </c>
      <c r="BJ227" s="16" t="s">
        <v>21</v>
      </c>
      <c r="BK227" s="184">
        <f>ROUND(I227*H227,2)</f>
        <v>0</v>
      </c>
      <c r="BL227" s="16" t="s">
        <v>149</v>
      </c>
      <c r="BM227" s="16" t="s">
        <v>413</v>
      </c>
    </row>
    <row r="228" spans="2:65" s="11" customFormat="1" ht="11.25">
      <c r="B228" s="185"/>
      <c r="C228" s="186"/>
      <c r="D228" s="187" t="s">
        <v>159</v>
      </c>
      <c r="E228" s="186"/>
      <c r="F228" s="189" t="s">
        <v>414</v>
      </c>
      <c r="G228" s="186"/>
      <c r="H228" s="190">
        <v>11.291</v>
      </c>
      <c r="I228" s="191"/>
      <c r="J228" s="186"/>
      <c r="K228" s="186"/>
      <c r="L228" s="192"/>
      <c r="M228" s="193"/>
      <c r="N228" s="194"/>
      <c r="O228" s="194"/>
      <c r="P228" s="194"/>
      <c r="Q228" s="194"/>
      <c r="R228" s="194"/>
      <c r="S228" s="194"/>
      <c r="T228" s="195"/>
      <c r="AT228" s="196" t="s">
        <v>159</v>
      </c>
      <c r="AU228" s="196" t="s">
        <v>82</v>
      </c>
      <c r="AV228" s="11" t="s">
        <v>82</v>
      </c>
      <c r="AW228" s="11" t="s">
        <v>4</v>
      </c>
      <c r="AX228" s="11" t="s">
        <v>21</v>
      </c>
      <c r="AY228" s="196" t="s">
        <v>142</v>
      </c>
    </row>
    <row r="229" spans="2:65" s="1" customFormat="1" ht="22.5" customHeight="1">
      <c r="B229" s="33"/>
      <c r="C229" s="173" t="s">
        <v>415</v>
      </c>
      <c r="D229" s="173" t="s">
        <v>144</v>
      </c>
      <c r="E229" s="174" t="s">
        <v>416</v>
      </c>
      <c r="F229" s="175" t="s">
        <v>417</v>
      </c>
      <c r="G229" s="176" t="s">
        <v>147</v>
      </c>
      <c r="H229" s="177">
        <v>828.899</v>
      </c>
      <c r="I229" s="178"/>
      <c r="J229" s="179">
        <f>ROUND(I229*H229,2)</f>
        <v>0</v>
      </c>
      <c r="K229" s="175" t="s">
        <v>148</v>
      </c>
      <c r="L229" s="37"/>
      <c r="M229" s="180" t="s">
        <v>1</v>
      </c>
      <c r="N229" s="181" t="s">
        <v>44</v>
      </c>
      <c r="O229" s="59"/>
      <c r="P229" s="182">
        <f>O229*H229</f>
        <v>0</v>
      </c>
      <c r="Q229" s="182">
        <v>8.5000000000000006E-3</v>
      </c>
      <c r="R229" s="182">
        <f>Q229*H229</f>
        <v>7.0456415000000003</v>
      </c>
      <c r="S229" s="182">
        <v>0</v>
      </c>
      <c r="T229" s="183">
        <f>S229*H229</f>
        <v>0</v>
      </c>
      <c r="AR229" s="16" t="s">
        <v>149</v>
      </c>
      <c r="AT229" s="16" t="s">
        <v>144</v>
      </c>
      <c r="AU229" s="16" t="s">
        <v>82</v>
      </c>
      <c r="AY229" s="16" t="s">
        <v>142</v>
      </c>
      <c r="BE229" s="184">
        <f>IF(N229="základní",J229,0)</f>
        <v>0</v>
      </c>
      <c r="BF229" s="184">
        <f>IF(N229="snížená",J229,0)</f>
        <v>0</v>
      </c>
      <c r="BG229" s="184">
        <f>IF(N229="zákl. přenesená",J229,0)</f>
        <v>0</v>
      </c>
      <c r="BH229" s="184">
        <f>IF(N229="sníž. přenesená",J229,0)</f>
        <v>0</v>
      </c>
      <c r="BI229" s="184">
        <f>IF(N229="nulová",J229,0)</f>
        <v>0</v>
      </c>
      <c r="BJ229" s="16" t="s">
        <v>21</v>
      </c>
      <c r="BK229" s="184">
        <f>ROUND(I229*H229,2)</f>
        <v>0</v>
      </c>
      <c r="BL229" s="16" t="s">
        <v>149</v>
      </c>
      <c r="BM229" s="16" t="s">
        <v>418</v>
      </c>
    </row>
    <row r="230" spans="2:65" s="13" customFormat="1" ht="11.25">
      <c r="B230" s="218"/>
      <c r="C230" s="219"/>
      <c r="D230" s="187" t="s">
        <v>159</v>
      </c>
      <c r="E230" s="220" t="s">
        <v>1</v>
      </c>
      <c r="F230" s="221" t="s">
        <v>419</v>
      </c>
      <c r="G230" s="219"/>
      <c r="H230" s="220" t="s">
        <v>1</v>
      </c>
      <c r="I230" s="222"/>
      <c r="J230" s="219"/>
      <c r="K230" s="219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159</v>
      </c>
      <c r="AU230" s="227" t="s">
        <v>82</v>
      </c>
      <c r="AV230" s="13" t="s">
        <v>21</v>
      </c>
      <c r="AW230" s="13" t="s">
        <v>36</v>
      </c>
      <c r="AX230" s="13" t="s">
        <v>73</v>
      </c>
      <c r="AY230" s="227" t="s">
        <v>142</v>
      </c>
    </row>
    <row r="231" spans="2:65" s="11" customFormat="1" ht="11.25">
      <c r="B231" s="185"/>
      <c r="C231" s="186"/>
      <c r="D231" s="187" t="s">
        <v>159</v>
      </c>
      <c r="E231" s="188" t="s">
        <v>1</v>
      </c>
      <c r="F231" s="189" t="s">
        <v>420</v>
      </c>
      <c r="G231" s="186"/>
      <c r="H231" s="190">
        <v>48.162999999999997</v>
      </c>
      <c r="I231" s="191"/>
      <c r="J231" s="186"/>
      <c r="K231" s="186"/>
      <c r="L231" s="192"/>
      <c r="M231" s="193"/>
      <c r="N231" s="194"/>
      <c r="O231" s="194"/>
      <c r="P231" s="194"/>
      <c r="Q231" s="194"/>
      <c r="R231" s="194"/>
      <c r="S231" s="194"/>
      <c r="T231" s="195"/>
      <c r="AT231" s="196" t="s">
        <v>159</v>
      </c>
      <c r="AU231" s="196" t="s">
        <v>82</v>
      </c>
      <c r="AV231" s="11" t="s">
        <v>82</v>
      </c>
      <c r="AW231" s="11" t="s">
        <v>36</v>
      </c>
      <c r="AX231" s="11" t="s">
        <v>73</v>
      </c>
      <c r="AY231" s="196" t="s">
        <v>142</v>
      </c>
    </row>
    <row r="232" spans="2:65" s="11" customFormat="1" ht="11.25">
      <c r="B232" s="185"/>
      <c r="C232" s="186"/>
      <c r="D232" s="187" t="s">
        <v>159</v>
      </c>
      <c r="E232" s="188" t="s">
        <v>1</v>
      </c>
      <c r="F232" s="189" t="s">
        <v>421</v>
      </c>
      <c r="G232" s="186"/>
      <c r="H232" s="190">
        <v>6.65</v>
      </c>
      <c r="I232" s="191"/>
      <c r="J232" s="186"/>
      <c r="K232" s="186"/>
      <c r="L232" s="192"/>
      <c r="M232" s="193"/>
      <c r="N232" s="194"/>
      <c r="O232" s="194"/>
      <c r="P232" s="194"/>
      <c r="Q232" s="194"/>
      <c r="R232" s="194"/>
      <c r="S232" s="194"/>
      <c r="T232" s="195"/>
      <c r="AT232" s="196" t="s">
        <v>159</v>
      </c>
      <c r="AU232" s="196" t="s">
        <v>82</v>
      </c>
      <c r="AV232" s="11" t="s">
        <v>82</v>
      </c>
      <c r="AW232" s="11" t="s">
        <v>36</v>
      </c>
      <c r="AX232" s="11" t="s">
        <v>73</v>
      </c>
      <c r="AY232" s="196" t="s">
        <v>142</v>
      </c>
    </row>
    <row r="233" spans="2:65" s="11" customFormat="1" ht="11.25">
      <c r="B233" s="185"/>
      <c r="C233" s="186"/>
      <c r="D233" s="187" t="s">
        <v>159</v>
      </c>
      <c r="E233" s="188" t="s">
        <v>1</v>
      </c>
      <c r="F233" s="189" t="s">
        <v>422</v>
      </c>
      <c r="G233" s="186"/>
      <c r="H233" s="190">
        <v>38.35</v>
      </c>
      <c r="I233" s="191"/>
      <c r="J233" s="186"/>
      <c r="K233" s="186"/>
      <c r="L233" s="192"/>
      <c r="M233" s="193"/>
      <c r="N233" s="194"/>
      <c r="O233" s="194"/>
      <c r="P233" s="194"/>
      <c r="Q233" s="194"/>
      <c r="R233" s="194"/>
      <c r="S233" s="194"/>
      <c r="T233" s="195"/>
      <c r="AT233" s="196" t="s">
        <v>159</v>
      </c>
      <c r="AU233" s="196" t="s">
        <v>82</v>
      </c>
      <c r="AV233" s="11" t="s">
        <v>82</v>
      </c>
      <c r="AW233" s="11" t="s">
        <v>36</v>
      </c>
      <c r="AX233" s="11" t="s">
        <v>73</v>
      </c>
      <c r="AY233" s="196" t="s">
        <v>142</v>
      </c>
    </row>
    <row r="234" spans="2:65" s="11" customFormat="1" ht="11.25">
      <c r="B234" s="185"/>
      <c r="C234" s="186"/>
      <c r="D234" s="187" t="s">
        <v>159</v>
      </c>
      <c r="E234" s="188" t="s">
        <v>1</v>
      </c>
      <c r="F234" s="189" t="s">
        <v>423</v>
      </c>
      <c r="G234" s="186"/>
      <c r="H234" s="190">
        <v>52.46</v>
      </c>
      <c r="I234" s="191"/>
      <c r="J234" s="186"/>
      <c r="K234" s="186"/>
      <c r="L234" s="192"/>
      <c r="M234" s="193"/>
      <c r="N234" s="194"/>
      <c r="O234" s="194"/>
      <c r="P234" s="194"/>
      <c r="Q234" s="194"/>
      <c r="R234" s="194"/>
      <c r="S234" s="194"/>
      <c r="T234" s="195"/>
      <c r="AT234" s="196" t="s">
        <v>159</v>
      </c>
      <c r="AU234" s="196" t="s">
        <v>82</v>
      </c>
      <c r="AV234" s="11" t="s">
        <v>82</v>
      </c>
      <c r="AW234" s="11" t="s">
        <v>36</v>
      </c>
      <c r="AX234" s="11" t="s">
        <v>73</v>
      </c>
      <c r="AY234" s="196" t="s">
        <v>142</v>
      </c>
    </row>
    <row r="235" spans="2:65" s="11" customFormat="1" ht="11.25">
      <c r="B235" s="185"/>
      <c r="C235" s="186"/>
      <c r="D235" s="187" t="s">
        <v>159</v>
      </c>
      <c r="E235" s="188" t="s">
        <v>1</v>
      </c>
      <c r="F235" s="189" t="s">
        <v>424</v>
      </c>
      <c r="G235" s="186"/>
      <c r="H235" s="190">
        <v>5.15</v>
      </c>
      <c r="I235" s="191"/>
      <c r="J235" s="186"/>
      <c r="K235" s="186"/>
      <c r="L235" s="192"/>
      <c r="M235" s="193"/>
      <c r="N235" s="194"/>
      <c r="O235" s="194"/>
      <c r="P235" s="194"/>
      <c r="Q235" s="194"/>
      <c r="R235" s="194"/>
      <c r="S235" s="194"/>
      <c r="T235" s="195"/>
      <c r="AT235" s="196" t="s">
        <v>159</v>
      </c>
      <c r="AU235" s="196" t="s">
        <v>82</v>
      </c>
      <c r="AV235" s="11" t="s">
        <v>82</v>
      </c>
      <c r="AW235" s="11" t="s">
        <v>36</v>
      </c>
      <c r="AX235" s="11" t="s">
        <v>73</v>
      </c>
      <c r="AY235" s="196" t="s">
        <v>142</v>
      </c>
    </row>
    <row r="236" spans="2:65" s="11" customFormat="1" ht="11.25">
      <c r="B236" s="185"/>
      <c r="C236" s="186"/>
      <c r="D236" s="187" t="s">
        <v>159</v>
      </c>
      <c r="E236" s="188" t="s">
        <v>1</v>
      </c>
      <c r="F236" s="189" t="s">
        <v>425</v>
      </c>
      <c r="G236" s="186"/>
      <c r="H236" s="190">
        <v>53.21</v>
      </c>
      <c r="I236" s="191"/>
      <c r="J236" s="186"/>
      <c r="K236" s="186"/>
      <c r="L236" s="192"/>
      <c r="M236" s="193"/>
      <c r="N236" s="194"/>
      <c r="O236" s="194"/>
      <c r="P236" s="194"/>
      <c r="Q236" s="194"/>
      <c r="R236" s="194"/>
      <c r="S236" s="194"/>
      <c r="T236" s="195"/>
      <c r="AT236" s="196" t="s">
        <v>159</v>
      </c>
      <c r="AU236" s="196" t="s">
        <v>82</v>
      </c>
      <c r="AV236" s="11" t="s">
        <v>82</v>
      </c>
      <c r="AW236" s="11" t="s">
        <v>36</v>
      </c>
      <c r="AX236" s="11" t="s">
        <v>73</v>
      </c>
      <c r="AY236" s="196" t="s">
        <v>142</v>
      </c>
    </row>
    <row r="237" spans="2:65" s="11" customFormat="1" ht="11.25">
      <c r="B237" s="185"/>
      <c r="C237" s="186"/>
      <c r="D237" s="187" t="s">
        <v>159</v>
      </c>
      <c r="E237" s="188" t="s">
        <v>1</v>
      </c>
      <c r="F237" s="189" t="s">
        <v>426</v>
      </c>
      <c r="G237" s="186"/>
      <c r="H237" s="190">
        <v>31.32</v>
      </c>
      <c r="I237" s="191"/>
      <c r="J237" s="186"/>
      <c r="K237" s="186"/>
      <c r="L237" s="192"/>
      <c r="M237" s="193"/>
      <c r="N237" s="194"/>
      <c r="O237" s="194"/>
      <c r="P237" s="194"/>
      <c r="Q237" s="194"/>
      <c r="R237" s="194"/>
      <c r="S237" s="194"/>
      <c r="T237" s="195"/>
      <c r="AT237" s="196" t="s">
        <v>159</v>
      </c>
      <c r="AU237" s="196" t="s">
        <v>82</v>
      </c>
      <c r="AV237" s="11" t="s">
        <v>82</v>
      </c>
      <c r="AW237" s="11" t="s">
        <v>36</v>
      </c>
      <c r="AX237" s="11" t="s">
        <v>73</v>
      </c>
      <c r="AY237" s="196" t="s">
        <v>142</v>
      </c>
    </row>
    <row r="238" spans="2:65" s="14" customFormat="1" ht="11.25">
      <c r="B238" s="228"/>
      <c r="C238" s="229"/>
      <c r="D238" s="187" t="s">
        <v>159</v>
      </c>
      <c r="E238" s="230" t="s">
        <v>1</v>
      </c>
      <c r="F238" s="231" t="s">
        <v>427</v>
      </c>
      <c r="G238" s="229"/>
      <c r="H238" s="232">
        <v>235.303</v>
      </c>
      <c r="I238" s="233"/>
      <c r="J238" s="229"/>
      <c r="K238" s="229"/>
      <c r="L238" s="234"/>
      <c r="M238" s="235"/>
      <c r="N238" s="236"/>
      <c r="O238" s="236"/>
      <c r="P238" s="236"/>
      <c r="Q238" s="236"/>
      <c r="R238" s="236"/>
      <c r="S238" s="236"/>
      <c r="T238" s="237"/>
      <c r="AT238" s="238" t="s">
        <v>159</v>
      </c>
      <c r="AU238" s="238" t="s">
        <v>82</v>
      </c>
      <c r="AV238" s="14" t="s">
        <v>155</v>
      </c>
      <c r="AW238" s="14" t="s">
        <v>36</v>
      </c>
      <c r="AX238" s="14" t="s">
        <v>73</v>
      </c>
      <c r="AY238" s="238" t="s">
        <v>142</v>
      </c>
    </row>
    <row r="239" spans="2:65" s="13" customFormat="1" ht="11.25">
      <c r="B239" s="218"/>
      <c r="C239" s="219"/>
      <c r="D239" s="187" t="s">
        <v>159</v>
      </c>
      <c r="E239" s="220" t="s">
        <v>1</v>
      </c>
      <c r="F239" s="221" t="s">
        <v>428</v>
      </c>
      <c r="G239" s="219"/>
      <c r="H239" s="220" t="s">
        <v>1</v>
      </c>
      <c r="I239" s="222"/>
      <c r="J239" s="219"/>
      <c r="K239" s="219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159</v>
      </c>
      <c r="AU239" s="227" t="s">
        <v>82</v>
      </c>
      <c r="AV239" s="13" t="s">
        <v>21</v>
      </c>
      <c r="AW239" s="13" t="s">
        <v>36</v>
      </c>
      <c r="AX239" s="13" t="s">
        <v>73</v>
      </c>
      <c r="AY239" s="227" t="s">
        <v>142</v>
      </c>
    </row>
    <row r="240" spans="2:65" s="11" customFormat="1" ht="11.25">
      <c r="B240" s="185"/>
      <c r="C240" s="186"/>
      <c r="D240" s="187" t="s">
        <v>159</v>
      </c>
      <c r="E240" s="188" t="s">
        <v>1</v>
      </c>
      <c r="F240" s="189" t="s">
        <v>429</v>
      </c>
      <c r="G240" s="186"/>
      <c r="H240" s="190">
        <v>61.88</v>
      </c>
      <c r="I240" s="191"/>
      <c r="J240" s="186"/>
      <c r="K240" s="186"/>
      <c r="L240" s="192"/>
      <c r="M240" s="193"/>
      <c r="N240" s="194"/>
      <c r="O240" s="194"/>
      <c r="P240" s="194"/>
      <c r="Q240" s="194"/>
      <c r="R240" s="194"/>
      <c r="S240" s="194"/>
      <c r="T240" s="195"/>
      <c r="AT240" s="196" t="s">
        <v>159</v>
      </c>
      <c r="AU240" s="196" t="s">
        <v>82</v>
      </c>
      <c r="AV240" s="11" t="s">
        <v>82</v>
      </c>
      <c r="AW240" s="11" t="s">
        <v>36</v>
      </c>
      <c r="AX240" s="11" t="s">
        <v>73</v>
      </c>
      <c r="AY240" s="196" t="s">
        <v>142</v>
      </c>
    </row>
    <row r="241" spans="2:51" s="11" customFormat="1" ht="11.25">
      <c r="B241" s="185"/>
      <c r="C241" s="186"/>
      <c r="D241" s="187" t="s">
        <v>159</v>
      </c>
      <c r="E241" s="188" t="s">
        <v>1</v>
      </c>
      <c r="F241" s="189" t="s">
        <v>430</v>
      </c>
      <c r="G241" s="186"/>
      <c r="H241" s="190">
        <v>32.880000000000003</v>
      </c>
      <c r="I241" s="191"/>
      <c r="J241" s="186"/>
      <c r="K241" s="186"/>
      <c r="L241" s="192"/>
      <c r="M241" s="193"/>
      <c r="N241" s="194"/>
      <c r="O241" s="194"/>
      <c r="P241" s="194"/>
      <c r="Q241" s="194"/>
      <c r="R241" s="194"/>
      <c r="S241" s="194"/>
      <c r="T241" s="195"/>
      <c r="AT241" s="196" t="s">
        <v>159</v>
      </c>
      <c r="AU241" s="196" t="s">
        <v>82</v>
      </c>
      <c r="AV241" s="11" t="s">
        <v>82</v>
      </c>
      <c r="AW241" s="11" t="s">
        <v>36</v>
      </c>
      <c r="AX241" s="11" t="s">
        <v>73</v>
      </c>
      <c r="AY241" s="196" t="s">
        <v>142</v>
      </c>
    </row>
    <row r="242" spans="2:51" s="11" customFormat="1" ht="11.25">
      <c r="B242" s="185"/>
      <c r="C242" s="186"/>
      <c r="D242" s="187" t="s">
        <v>159</v>
      </c>
      <c r="E242" s="188" t="s">
        <v>1</v>
      </c>
      <c r="F242" s="189" t="s">
        <v>431</v>
      </c>
      <c r="G242" s="186"/>
      <c r="H242" s="190">
        <v>4.375</v>
      </c>
      <c r="I242" s="191"/>
      <c r="J242" s="186"/>
      <c r="K242" s="186"/>
      <c r="L242" s="192"/>
      <c r="M242" s="193"/>
      <c r="N242" s="194"/>
      <c r="O242" s="194"/>
      <c r="P242" s="194"/>
      <c r="Q242" s="194"/>
      <c r="R242" s="194"/>
      <c r="S242" s="194"/>
      <c r="T242" s="195"/>
      <c r="AT242" s="196" t="s">
        <v>159</v>
      </c>
      <c r="AU242" s="196" t="s">
        <v>82</v>
      </c>
      <c r="AV242" s="11" t="s">
        <v>82</v>
      </c>
      <c r="AW242" s="11" t="s">
        <v>36</v>
      </c>
      <c r="AX242" s="11" t="s">
        <v>73</v>
      </c>
      <c r="AY242" s="196" t="s">
        <v>142</v>
      </c>
    </row>
    <row r="243" spans="2:51" s="11" customFormat="1" ht="11.25">
      <c r="B243" s="185"/>
      <c r="C243" s="186"/>
      <c r="D243" s="187" t="s">
        <v>159</v>
      </c>
      <c r="E243" s="188" t="s">
        <v>1</v>
      </c>
      <c r="F243" s="189" t="s">
        <v>432</v>
      </c>
      <c r="G243" s="186"/>
      <c r="H243" s="190">
        <v>14.2</v>
      </c>
      <c r="I243" s="191"/>
      <c r="J243" s="186"/>
      <c r="K243" s="186"/>
      <c r="L243" s="192"/>
      <c r="M243" s="193"/>
      <c r="N243" s="194"/>
      <c r="O243" s="194"/>
      <c r="P243" s="194"/>
      <c r="Q243" s="194"/>
      <c r="R243" s="194"/>
      <c r="S243" s="194"/>
      <c r="T243" s="195"/>
      <c r="AT243" s="196" t="s">
        <v>159</v>
      </c>
      <c r="AU243" s="196" t="s">
        <v>82</v>
      </c>
      <c r="AV243" s="11" t="s">
        <v>82</v>
      </c>
      <c r="AW243" s="11" t="s">
        <v>36</v>
      </c>
      <c r="AX243" s="11" t="s">
        <v>73</v>
      </c>
      <c r="AY243" s="196" t="s">
        <v>142</v>
      </c>
    </row>
    <row r="244" spans="2:51" s="11" customFormat="1" ht="11.25">
      <c r="B244" s="185"/>
      <c r="C244" s="186"/>
      <c r="D244" s="187" t="s">
        <v>159</v>
      </c>
      <c r="E244" s="188" t="s">
        <v>1</v>
      </c>
      <c r="F244" s="189" t="s">
        <v>433</v>
      </c>
      <c r="G244" s="186"/>
      <c r="H244" s="190">
        <v>43.363999999999997</v>
      </c>
      <c r="I244" s="191"/>
      <c r="J244" s="186"/>
      <c r="K244" s="186"/>
      <c r="L244" s="192"/>
      <c r="M244" s="193"/>
      <c r="N244" s="194"/>
      <c r="O244" s="194"/>
      <c r="P244" s="194"/>
      <c r="Q244" s="194"/>
      <c r="R244" s="194"/>
      <c r="S244" s="194"/>
      <c r="T244" s="195"/>
      <c r="AT244" s="196" t="s">
        <v>159</v>
      </c>
      <c r="AU244" s="196" t="s">
        <v>82</v>
      </c>
      <c r="AV244" s="11" t="s">
        <v>82</v>
      </c>
      <c r="AW244" s="11" t="s">
        <v>36</v>
      </c>
      <c r="AX244" s="11" t="s">
        <v>73</v>
      </c>
      <c r="AY244" s="196" t="s">
        <v>142</v>
      </c>
    </row>
    <row r="245" spans="2:51" s="11" customFormat="1" ht="11.25">
      <c r="B245" s="185"/>
      <c r="C245" s="186"/>
      <c r="D245" s="187" t="s">
        <v>159</v>
      </c>
      <c r="E245" s="188" t="s">
        <v>1</v>
      </c>
      <c r="F245" s="189" t="s">
        <v>434</v>
      </c>
      <c r="G245" s="186"/>
      <c r="H245" s="190">
        <v>2.2749999999999999</v>
      </c>
      <c r="I245" s="191"/>
      <c r="J245" s="186"/>
      <c r="K245" s="186"/>
      <c r="L245" s="192"/>
      <c r="M245" s="193"/>
      <c r="N245" s="194"/>
      <c r="O245" s="194"/>
      <c r="P245" s="194"/>
      <c r="Q245" s="194"/>
      <c r="R245" s="194"/>
      <c r="S245" s="194"/>
      <c r="T245" s="195"/>
      <c r="AT245" s="196" t="s">
        <v>159</v>
      </c>
      <c r="AU245" s="196" t="s">
        <v>82</v>
      </c>
      <c r="AV245" s="11" t="s">
        <v>82</v>
      </c>
      <c r="AW245" s="11" t="s">
        <v>36</v>
      </c>
      <c r="AX245" s="11" t="s">
        <v>73</v>
      </c>
      <c r="AY245" s="196" t="s">
        <v>142</v>
      </c>
    </row>
    <row r="246" spans="2:51" s="11" customFormat="1" ht="11.25">
      <c r="B246" s="185"/>
      <c r="C246" s="186"/>
      <c r="D246" s="187" t="s">
        <v>159</v>
      </c>
      <c r="E246" s="188" t="s">
        <v>1</v>
      </c>
      <c r="F246" s="189" t="s">
        <v>435</v>
      </c>
      <c r="G246" s="186"/>
      <c r="H246" s="190">
        <v>33.96</v>
      </c>
      <c r="I246" s="191"/>
      <c r="J246" s="186"/>
      <c r="K246" s="186"/>
      <c r="L246" s="192"/>
      <c r="M246" s="193"/>
      <c r="N246" s="194"/>
      <c r="O246" s="194"/>
      <c r="P246" s="194"/>
      <c r="Q246" s="194"/>
      <c r="R246" s="194"/>
      <c r="S246" s="194"/>
      <c r="T246" s="195"/>
      <c r="AT246" s="196" t="s">
        <v>159</v>
      </c>
      <c r="AU246" s="196" t="s">
        <v>82</v>
      </c>
      <c r="AV246" s="11" t="s">
        <v>82</v>
      </c>
      <c r="AW246" s="11" t="s">
        <v>36</v>
      </c>
      <c r="AX246" s="11" t="s">
        <v>73</v>
      </c>
      <c r="AY246" s="196" t="s">
        <v>142</v>
      </c>
    </row>
    <row r="247" spans="2:51" s="14" customFormat="1" ht="11.25">
      <c r="B247" s="228"/>
      <c r="C247" s="229"/>
      <c r="D247" s="187" t="s">
        <v>159</v>
      </c>
      <c r="E247" s="230" t="s">
        <v>1</v>
      </c>
      <c r="F247" s="231" t="s">
        <v>427</v>
      </c>
      <c r="G247" s="229"/>
      <c r="H247" s="232">
        <v>192.93400000000003</v>
      </c>
      <c r="I247" s="233"/>
      <c r="J247" s="229"/>
      <c r="K247" s="229"/>
      <c r="L247" s="234"/>
      <c r="M247" s="235"/>
      <c r="N247" s="236"/>
      <c r="O247" s="236"/>
      <c r="P247" s="236"/>
      <c r="Q247" s="236"/>
      <c r="R247" s="236"/>
      <c r="S247" s="236"/>
      <c r="T247" s="237"/>
      <c r="AT247" s="238" t="s">
        <v>159</v>
      </c>
      <c r="AU247" s="238" t="s">
        <v>82</v>
      </c>
      <c r="AV247" s="14" t="s">
        <v>155</v>
      </c>
      <c r="AW247" s="14" t="s">
        <v>36</v>
      </c>
      <c r="AX247" s="14" t="s">
        <v>73</v>
      </c>
      <c r="AY247" s="238" t="s">
        <v>142</v>
      </c>
    </row>
    <row r="248" spans="2:51" s="13" customFormat="1" ht="11.25">
      <c r="B248" s="218"/>
      <c r="C248" s="219"/>
      <c r="D248" s="187" t="s">
        <v>159</v>
      </c>
      <c r="E248" s="220" t="s">
        <v>1</v>
      </c>
      <c r="F248" s="221" t="s">
        <v>436</v>
      </c>
      <c r="G248" s="219"/>
      <c r="H248" s="220" t="s">
        <v>1</v>
      </c>
      <c r="I248" s="222"/>
      <c r="J248" s="219"/>
      <c r="K248" s="219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159</v>
      </c>
      <c r="AU248" s="227" t="s">
        <v>82</v>
      </c>
      <c r="AV248" s="13" t="s">
        <v>21</v>
      </c>
      <c r="AW248" s="13" t="s">
        <v>36</v>
      </c>
      <c r="AX248" s="13" t="s">
        <v>73</v>
      </c>
      <c r="AY248" s="227" t="s">
        <v>142</v>
      </c>
    </row>
    <row r="249" spans="2:51" s="11" customFormat="1" ht="11.25">
      <c r="B249" s="185"/>
      <c r="C249" s="186"/>
      <c r="D249" s="187" t="s">
        <v>159</v>
      </c>
      <c r="E249" s="188" t="s">
        <v>1</v>
      </c>
      <c r="F249" s="189" t="s">
        <v>437</v>
      </c>
      <c r="G249" s="186"/>
      <c r="H249" s="190">
        <v>89.62</v>
      </c>
      <c r="I249" s="191"/>
      <c r="J249" s="186"/>
      <c r="K249" s="186"/>
      <c r="L249" s="192"/>
      <c r="M249" s="193"/>
      <c r="N249" s="194"/>
      <c r="O249" s="194"/>
      <c r="P249" s="194"/>
      <c r="Q249" s="194"/>
      <c r="R249" s="194"/>
      <c r="S249" s="194"/>
      <c r="T249" s="195"/>
      <c r="AT249" s="196" t="s">
        <v>159</v>
      </c>
      <c r="AU249" s="196" t="s">
        <v>82</v>
      </c>
      <c r="AV249" s="11" t="s">
        <v>82</v>
      </c>
      <c r="AW249" s="11" t="s">
        <v>36</v>
      </c>
      <c r="AX249" s="11" t="s">
        <v>73</v>
      </c>
      <c r="AY249" s="196" t="s">
        <v>142</v>
      </c>
    </row>
    <row r="250" spans="2:51" s="11" customFormat="1" ht="11.25">
      <c r="B250" s="185"/>
      <c r="C250" s="186"/>
      <c r="D250" s="187" t="s">
        <v>159</v>
      </c>
      <c r="E250" s="188" t="s">
        <v>1</v>
      </c>
      <c r="F250" s="189" t="s">
        <v>438</v>
      </c>
      <c r="G250" s="186"/>
      <c r="H250" s="190">
        <v>43.743000000000002</v>
      </c>
      <c r="I250" s="191"/>
      <c r="J250" s="186"/>
      <c r="K250" s="186"/>
      <c r="L250" s="192"/>
      <c r="M250" s="193"/>
      <c r="N250" s="194"/>
      <c r="O250" s="194"/>
      <c r="P250" s="194"/>
      <c r="Q250" s="194"/>
      <c r="R250" s="194"/>
      <c r="S250" s="194"/>
      <c r="T250" s="195"/>
      <c r="AT250" s="196" t="s">
        <v>159</v>
      </c>
      <c r="AU250" s="196" t="s">
        <v>82</v>
      </c>
      <c r="AV250" s="11" t="s">
        <v>82</v>
      </c>
      <c r="AW250" s="11" t="s">
        <v>36</v>
      </c>
      <c r="AX250" s="11" t="s">
        <v>73</v>
      </c>
      <c r="AY250" s="196" t="s">
        <v>142</v>
      </c>
    </row>
    <row r="251" spans="2:51" s="11" customFormat="1" ht="11.25">
      <c r="B251" s="185"/>
      <c r="C251" s="186"/>
      <c r="D251" s="187" t="s">
        <v>159</v>
      </c>
      <c r="E251" s="188" t="s">
        <v>1</v>
      </c>
      <c r="F251" s="189" t="s">
        <v>439</v>
      </c>
      <c r="G251" s="186"/>
      <c r="H251" s="190">
        <v>8.75</v>
      </c>
      <c r="I251" s="191"/>
      <c r="J251" s="186"/>
      <c r="K251" s="186"/>
      <c r="L251" s="192"/>
      <c r="M251" s="193"/>
      <c r="N251" s="194"/>
      <c r="O251" s="194"/>
      <c r="P251" s="194"/>
      <c r="Q251" s="194"/>
      <c r="R251" s="194"/>
      <c r="S251" s="194"/>
      <c r="T251" s="195"/>
      <c r="AT251" s="196" t="s">
        <v>159</v>
      </c>
      <c r="AU251" s="196" t="s">
        <v>82</v>
      </c>
      <c r="AV251" s="11" t="s">
        <v>82</v>
      </c>
      <c r="AW251" s="11" t="s">
        <v>36</v>
      </c>
      <c r="AX251" s="11" t="s">
        <v>73</v>
      </c>
      <c r="AY251" s="196" t="s">
        <v>142</v>
      </c>
    </row>
    <row r="252" spans="2:51" s="11" customFormat="1" ht="11.25">
      <c r="B252" s="185"/>
      <c r="C252" s="186"/>
      <c r="D252" s="187" t="s">
        <v>159</v>
      </c>
      <c r="E252" s="188" t="s">
        <v>1</v>
      </c>
      <c r="F252" s="189" t="s">
        <v>440</v>
      </c>
      <c r="G252" s="186"/>
      <c r="H252" s="190">
        <v>114.82</v>
      </c>
      <c r="I252" s="191"/>
      <c r="J252" s="186"/>
      <c r="K252" s="186"/>
      <c r="L252" s="192"/>
      <c r="M252" s="193"/>
      <c r="N252" s="194"/>
      <c r="O252" s="194"/>
      <c r="P252" s="194"/>
      <c r="Q252" s="194"/>
      <c r="R252" s="194"/>
      <c r="S252" s="194"/>
      <c r="T252" s="195"/>
      <c r="AT252" s="196" t="s">
        <v>159</v>
      </c>
      <c r="AU252" s="196" t="s">
        <v>82</v>
      </c>
      <c r="AV252" s="11" t="s">
        <v>82</v>
      </c>
      <c r="AW252" s="11" t="s">
        <v>36</v>
      </c>
      <c r="AX252" s="11" t="s">
        <v>73</v>
      </c>
      <c r="AY252" s="196" t="s">
        <v>142</v>
      </c>
    </row>
    <row r="253" spans="2:51" s="11" customFormat="1" ht="11.25">
      <c r="B253" s="185"/>
      <c r="C253" s="186"/>
      <c r="D253" s="187" t="s">
        <v>159</v>
      </c>
      <c r="E253" s="188" t="s">
        <v>1</v>
      </c>
      <c r="F253" s="189" t="s">
        <v>441</v>
      </c>
      <c r="G253" s="186"/>
      <c r="H253" s="190">
        <v>78.83</v>
      </c>
      <c r="I253" s="191"/>
      <c r="J253" s="186"/>
      <c r="K253" s="186"/>
      <c r="L253" s="192"/>
      <c r="M253" s="193"/>
      <c r="N253" s="194"/>
      <c r="O253" s="194"/>
      <c r="P253" s="194"/>
      <c r="Q253" s="194"/>
      <c r="R253" s="194"/>
      <c r="S253" s="194"/>
      <c r="T253" s="195"/>
      <c r="AT253" s="196" t="s">
        <v>159</v>
      </c>
      <c r="AU253" s="196" t="s">
        <v>82</v>
      </c>
      <c r="AV253" s="11" t="s">
        <v>82</v>
      </c>
      <c r="AW253" s="11" t="s">
        <v>36</v>
      </c>
      <c r="AX253" s="11" t="s">
        <v>73</v>
      </c>
      <c r="AY253" s="196" t="s">
        <v>142</v>
      </c>
    </row>
    <row r="254" spans="2:51" s="11" customFormat="1" ht="11.25">
      <c r="B254" s="185"/>
      <c r="C254" s="186"/>
      <c r="D254" s="187" t="s">
        <v>159</v>
      </c>
      <c r="E254" s="188" t="s">
        <v>1</v>
      </c>
      <c r="F254" s="189" t="s">
        <v>442</v>
      </c>
      <c r="G254" s="186"/>
      <c r="H254" s="190">
        <v>7.45</v>
      </c>
      <c r="I254" s="191"/>
      <c r="J254" s="186"/>
      <c r="K254" s="186"/>
      <c r="L254" s="192"/>
      <c r="M254" s="193"/>
      <c r="N254" s="194"/>
      <c r="O254" s="194"/>
      <c r="P254" s="194"/>
      <c r="Q254" s="194"/>
      <c r="R254" s="194"/>
      <c r="S254" s="194"/>
      <c r="T254" s="195"/>
      <c r="AT254" s="196" t="s">
        <v>159</v>
      </c>
      <c r="AU254" s="196" t="s">
        <v>82</v>
      </c>
      <c r="AV254" s="11" t="s">
        <v>82</v>
      </c>
      <c r="AW254" s="11" t="s">
        <v>36</v>
      </c>
      <c r="AX254" s="11" t="s">
        <v>73</v>
      </c>
      <c r="AY254" s="196" t="s">
        <v>142</v>
      </c>
    </row>
    <row r="255" spans="2:51" s="11" customFormat="1" ht="11.25">
      <c r="B255" s="185"/>
      <c r="C255" s="186"/>
      <c r="D255" s="187" t="s">
        <v>159</v>
      </c>
      <c r="E255" s="188" t="s">
        <v>1</v>
      </c>
      <c r="F255" s="189" t="s">
        <v>443</v>
      </c>
      <c r="G255" s="186"/>
      <c r="H255" s="190">
        <v>35.58</v>
      </c>
      <c r="I255" s="191"/>
      <c r="J255" s="186"/>
      <c r="K255" s="186"/>
      <c r="L255" s="192"/>
      <c r="M255" s="193"/>
      <c r="N255" s="194"/>
      <c r="O255" s="194"/>
      <c r="P255" s="194"/>
      <c r="Q255" s="194"/>
      <c r="R255" s="194"/>
      <c r="S255" s="194"/>
      <c r="T255" s="195"/>
      <c r="AT255" s="196" t="s">
        <v>159</v>
      </c>
      <c r="AU255" s="196" t="s">
        <v>82</v>
      </c>
      <c r="AV255" s="11" t="s">
        <v>82</v>
      </c>
      <c r="AW255" s="11" t="s">
        <v>36</v>
      </c>
      <c r="AX255" s="11" t="s">
        <v>73</v>
      </c>
      <c r="AY255" s="196" t="s">
        <v>142</v>
      </c>
    </row>
    <row r="256" spans="2:51" s="14" customFormat="1" ht="11.25">
      <c r="B256" s="228"/>
      <c r="C256" s="229"/>
      <c r="D256" s="187" t="s">
        <v>159</v>
      </c>
      <c r="E256" s="230" t="s">
        <v>1</v>
      </c>
      <c r="F256" s="231" t="s">
        <v>427</v>
      </c>
      <c r="G256" s="229"/>
      <c r="H256" s="232">
        <v>378.79299999999995</v>
      </c>
      <c r="I256" s="233"/>
      <c r="J256" s="229"/>
      <c r="K256" s="229"/>
      <c r="L256" s="234"/>
      <c r="M256" s="235"/>
      <c r="N256" s="236"/>
      <c r="O256" s="236"/>
      <c r="P256" s="236"/>
      <c r="Q256" s="236"/>
      <c r="R256" s="236"/>
      <c r="S256" s="236"/>
      <c r="T256" s="237"/>
      <c r="AT256" s="238" t="s">
        <v>159</v>
      </c>
      <c r="AU256" s="238" t="s">
        <v>82</v>
      </c>
      <c r="AV256" s="14" t="s">
        <v>155</v>
      </c>
      <c r="AW256" s="14" t="s">
        <v>36</v>
      </c>
      <c r="AX256" s="14" t="s">
        <v>73</v>
      </c>
      <c r="AY256" s="238" t="s">
        <v>142</v>
      </c>
    </row>
    <row r="257" spans="2:65" s="13" customFormat="1" ht="11.25">
      <c r="B257" s="218"/>
      <c r="C257" s="219"/>
      <c r="D257" s="187" t="s">
        <v>159</v>
      </c>
      <c r="E257" s="220" t="s">
        <v>1</v>
      </c>
      <c r="F257" s="221" t="s">
        <v>444</v>
      </c>
      <c r="G257" s="219"/>
      <c r="H257" s="220" t="s">
        <v>1</v>
      </c>
      <c r="I257" s="222"/>
      <c r="J257" s="219"/>
      <c r="K257" s="219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159</v>
      </c>
      <c r="AU257" s="227" t="s">
        <v>82</v>
      </c>
      <c r="AV257" s="13" t="s">
        <v>21</v>
      </c>
      <c r="AW257" s="13" t="s">
        <v>36</v>
      </c>
      <c r="AX257" s="13" t="s">
        <v>73</v>
      </c>
      <c r="AY257" s="227" t="s">
        <v>142</v>
      </c>
    </row>
    <row r="258" spans="2:65" s="11" customFormat="1" ht="11.25">
      <c r="B258" s="185"/>
      <c r="C258" s="186"/>
      <c r="D258" s="187" t="s">
        <v>159</v>
      </c>
      <c r="E258" s="188" t="s">
        <v>1</v>
      </c>
      <c r="F258" s="189" t="s">
        <v>445</v>
      </c>
      <c r="G258" s="186"/>
      <c r="H258" s="190">
        <v>5.4180000000000001</v>
      </c>
      <c r="I258" s="191"/>
      <c r="J258" s="186"/>
      <c r="K258" s="186"/>
      <c r="L258" s="192"/>
      <c r="M258" s="193"/>
      <c r="N258" s="194"/>
      <c r="O258" s="194"/>
      <c r="P258" s="194"/>
      <c r="Q258" s="194"/>
      <c r="R258" s="194"/>
      <c r="S258" s="194"/>
      <c r="T258" s="195"/>
      <c r="AT258" s="196" t="s">
        <v>159</v>
      </c>
      <c r="AU258" s="196" t="s">
        <v>82</v>
      </c>
      <c r="AV258" s="11" t="s">
        <v>82</v>
      </c>
      <c r="AW258" s="11" t="s">
        <v>36</v>
      </c>
      <c r="AX258" s="11" t="s">
        <v>73</v>
      </c>
      <c r="AY258" s="196" t="s">
        <v>142</v>
      </c>
    </row>
    <row r="259" spans="2:65" s="11" customFormat="1" ht="11.25">
      <c r="B259" s="185"/>
      <c r="C259" s="186"/>
      <c r="D259" s="187" t="s">
        <v>159</v>
      </c>
      <c r="E259" s="188" t="s">
        <v>1</v>
      </c>
      <c r="F259" s="189" t="s">
        <v>446</v>
      </c>
      <c r="G259" s="186"/>
      <c r="H259" s="190">
        <v>2.5579999999999998</v>
      </c>
      <c r="I259" s="191"/>
      <c r="J259" s="186"/>
      <c r="K259" s="186"/>
      <c r="L259" s="192"/>
      <c r="M259" s="193"/>
      <c r="N259" s="194"/>
      <c r="O259" s="194"/>
      <c r="P259" s="194"/>
      <c r="Q259" s="194"/>
      <c r="R259" s="194"/>
      <c r="S259" s="194"/>
      <c r="T259" s="195"/>
      <c r="AT259" s="196" t="s">
        <v>159</v>
      </c>
      <c r="AU259" s="196" t="s">
        <v>82</v>
      </c>
      <c r="AV259" s="11" t="s">
        <v>82</v>
      </c>
      <c r="AW259" s="11" t="s">
        <v>36</v>
      </c>
      <c r="AX259" s="11" t="s">
        <v>73</v>
      </c>
      <c r="AY259" s="196" t="s">
        <v>142</v>
      </c>
    </row>
    <row r="260" spans="2:65" s="11" customFormat="1" ht="11.25">
      <c r="B260" s="185"/>
      <c r="C260" s="186"/>
      <c r="D260" s="187" t="s">
        <v>159</v>
      </c>
      <c r="E260" s="188" t="s">
        <v>1</v>
      </c>
      <c r="F260" s="189" t="s">
        <v>447</v>
      </c>
      <c r="G260" s="186"/>
      <c r="H260" s="190">
        <v>3.3</v>
      </c>
      <c r="I260" s="191"/>
      <c r="J260" s="186"/>
      <c r="K260" s="186"/>
      <c r="L260" s="192"/>
      <c r="M260" s="193"/>
      <c r="N260" s="194"/>
      <c r="O260" s="194"/>
      <c r="P260" s="194"/>
      <c r="Q260" s="194"/>
      <c r="R260" s="194"/>
      <c r="S260" s="194"/>
      <c r="T260" s="195"/>
      <c r="AT260" s="196" t="s">
        <v>159</v>
      </c>
      <c r="AU260" s="196" t="s">
        <v>82</v>
      </c>
      <c r="AV260" s="11" t="s">
        <v>82</v>
      </c>
      <c r="AW260" s="11" t="s">
        <v>36</v>
      </c>
      <c r="AX260" s="11" t="s">
        <v>73</v>
      </c>
      <c r="AY260" s="196" t="s">
        <v>142</v>
      </c>
    </row>
    <row r="261" spans="2:65" s="11" customFormat="1" ht="11.25">
      <c r="B261" s="185"/>
      <c r="C261" s="186"/>
      <c r="D261" s="187" t="s">
        <v>159</v>
      </c>
      <c r="E261" s="188" t="s">
        <v>1</v>
      </c>
      <c r="F261" s="189" t="s">
        <v>448</v>
      </c>
      <c r="G261" s="186"/>
      <c r="H261" s="190">
        <v>5.2530000000000001</v>
      </c>
      <c r="I261" s="191"/>
      <c r="J261" s="186"/>
      <c r="K261" s="186"/>
      <c r="L261" s="192"/>
      <c r="M261" s="193"/>
      <c r="N261" s="194"/>
      <c r="O261" s="194"/>
      <c r="P261" s="194"/>
      <c r="Q261" s="194"/>
      <c r="R261" s="194"/>
      <c r="S261" s="194"/>
      <c r="T261" s="195"/>
      <c r="AT261" s="196" t="s">
        <v>159</v>
      </c>
      <c r="AU261" s="196" t="s">
        <v>82</v>
      </c>
      <c r="AV261" s="11" t="s">
        <v>82</v>
      </c>
      <c r="AW261" s="11" t="s">
        <v>36</v>
      </c>
      <c r="AX261" s="11" t="s">
        <v>73</v>
      </c>
      <c r="AY261" s="196" t="s">
        <v>142</v>
      </c>
    </row>
    <row r="262" spans="2:65" s="14" customFormat="1" ht="11.25">
      <c r="B262" s="228"/>
      <c r="C262" s="229"/>
      <c r="D262" s="187" t="s">
        <v>159</v>
      </c>
      <c r="E262" s="230" t="s">
        <v>1</v>
      </c>
      <c r="F262" s="231" t="s">
        <v>427</v>
      </c>
      <c r="G262" s="229"/>
      <c r="H262" s="232">
        <v>16.529</v>
      </c>
      <c r="I262" s="233"/>
      <c r="J262" s="229"/>
      <c r="K262" s="229"/>
      <c r="L262" s="234"/>
      <c r="M262" s="235"/>
      <c r="N262" s="236"/>
      <c r="O262" s="236"/>
      <c r="P262" s="236"/>
      <c r="Q262" s="236"/>
      <c r="R262" s="236"/>
      <c r="S262" s="236"/>
      <c r="T262" s="237"/>
      <c r="AT262" s="238" t="s">
        <v>159</v>
      </c>
      <c r="AU262" s="238" t="s">
        <v>82</v>
      </c>
      <c r="AV262" s="14" t="s">
        <v>155</v>
      </c>
      <c r="AW262" s="14" t="s">
        <v>36</v>
      </c>
      <c r="AX262" s="14" t="s">
        <v>73</v>
      </c>
      <c r="AY262" s="238" t="s">
        <v>142</v>
      </c>
    </row>
    <row r="263" spans="2:65" s="11" customFormat="1" ht="11.25">
      <c r="B263" s="185"/>
      <c r="C263" s="186"/>
      <c r="D263" s="187" t="s">
        <v>159</v>
      </c>
      <c r="E263" s="188" t="s">
        <v>1</v>
      </c>
      <c r="F263" s="189" t="s">
        <v>449</v>
      </c>
      <c r="G263" s="186"/>
      <c r="H263" s="190">
        <v>5.34</v>
      </c>
      <c r="I263" s="191"/>
      <c r="J263" s="186"/>
      <c r="K263" s="186"/>
      <c r="L263" s="192"/>
      <c r="M263" s="193"/>
      <c r="N263" s="194"/>
      <c r="O263" s="194"/>
      <c r="P263" s="194"/>
      <c r="Q263" s="194"/>
      <c r="R263" s="194"/>
      <c r="S263" s="194"/>
      <c r="T263" s="195"/>
      <c r="AT263" s="196" t="s">
        <v>159</v>
      </c>
      <c r="AU263" s="196" t="s">
        <v>82</v>
      </c>
      <c r="AV263" s="11" t="s">
        <v>82</v>
      </c>
      <c r="AW263" s="11" t="s">
        <v>36</v>
      </c>
      <c r="AX263" s="11" t="s">
        <v>73</v>
      </c>
      <c r="AY263" s="196" t="s">
        <v>142</v>
      </c>
    </row>
    <row r="264" spans="2:65" s="12" customFormat="1" ht="11.25">
      <c r="B264" s="207"/>
      <c r="C264" s="208"/>
      <c r="D264" s="187" t="s">
        <v>159</v>
      </c>
      <c r="E264" s="209" t="s">
        <v>1</v>
      </c>
      <c r="F264" s="210" t="s">
        <v>285</v>
      </c>
      <c r="G264" s="208"/>
      <c r="H264" s="211">
        <v>828.89900000000023</v>
      </c>
      <c r="I264" s="212"/>
      <c r="J264" s="208"/>
      <c r="K264" s="208"/>
      <c r="L264" s="213"/>
      <c r="M264" s="214"/>
      <c r="N264" s="215"/>
      <c r="O264" s="215"/>
      <c r="P264" s="215"/>
      <c r="Q264" s="215"/>
      <c r="R264" s="215"/>
      <c r="S264" s="215"/>
      <c r="T264" s="216"/>
      <c r="AT264" s="217" t="s">
        <v>159</v>
      </c>
      <c r="AU264" s="217" t="s">
        <v>82</v>
      </c>
      <c r="AV264" s="12" t="s">
        <v>149</v>
      </c>
      <c r="AW264" s="12" t="s">
        <v>36</v>
      </c>
      <c r="AX264" s="12" t="s">
        <v>21</v>
      </c>
      <c r="AY264" s="217" t="s">
        <v>142</v>
      </c>
    </row>
    <row r="265" spans="2:65" s="1" customFormat="1" ht="16.5" customHeight="1">
      <c r="B265" s="33"/>
      <c r="C265" s="197" t="s">
        <v>450</v>
      </c>
      <c r="D265" s="197" t="s">
        <v>233</v>
      </c>
      <c r="E265" s="198" t="s">
        <v>451</v>
      </c>
      <c r="F265" s="199" t="s">
        <v>452</v>
      </c>
      <c r="G265" s="200" t="s">
        <v>147</v>
      </c>
      <c r="H265" s="201">
        <v>864.73699999999997</v>
      </c>
      <c r="I265" s="202"/>
      <c r="J265" s="203">
        <f>ROUND(I265*H265,2)</f>
        <v>0</v>
      </c>
      <c r="K265" s="199" t="s">
        <v>148</v>
      </c>
      <c r="L265" s="204"/>
      <c r="M265" s="205" t="s">
        <v>1</v>
      </c>
      <c r="N265" s="206" t="s">
        <v>44</v>
      </c>
      <c r="O265" s="59"/>
      <c r="P265" s="182">
        <f>O265*H265</f>
        <v>0</v>
      </c>
      <c r="Q265" s="182">
        <v>2.5500000000000002E-3</v>
      </c>
      <c r="R265" s="182">
        <f>Q265*H265</f>
        <v>2.2050793500000001</v>
      </c>
      <c r="S265" s="182">
        <v>0</v>
      </c>
      <c r="T265" s="183">
        <f>S265*H265</f>
        <v>0</v>
      </c>
      <c r="AR265" s="16" t="s">
        <v>178</v>
      </c>
      <c r="AT265" s="16" t="s">
        <v>233</v>
      </c>
      <c r="AU265" s="16" t="s">
        <v>82</v>
      </c>
      <c r="AY265" s="16" t="s">
        <v>142</v>
      </c>
      <c r="BE265" s="184">
        <f>IF(N265="základní",J265,0)</f>
        <v>0</v>
      </c>
      <c r="BF265" s="184">
        <f>IF(N265="snížená",J265,0)</f>
        <v>0</v>
      </c>
      <c r="BG265" s="184">
        <f>IF(N265="zákl. přenesená",J265,0)</f>
        <v>0</v>
      </c>
      <c r="BH265" s="184">
        <f>IF(N265="sníž. přenesená",J265,0)</f>
        <v>0</v>
      </c>
      <c r="BI265" s="184">
        <f>IF(N265="nulová",J265,0)</f>
        <v>0</v>
      </c>
      <c r="BJ265" s="16" t="s">
        <v>21</v>
      </c>
      <c r="BK265" s="184">
        <f>ROUND(I265*H265,2)</f>
        <v>0</v>
      </c>
      <c r="BL265" s="16" t="s">
        <v>149</v>
      </c>
      <c r="BM265" s="16" t="s">
        <v>453</v>
      </c>
    </row>
    <row r="266" spans="2:65" s="13" customFormat="1" ht="11.25">
      <c r="B266" s="218"/>
      <c r="C266" s="219"/>
      <c r="D266" s="187" t="s">
        <v>159</v>
      </c>
      <c r="E266" s="220" t="s">
        <v>1</v>
      </c>
      <c r="F266" s="221" t="s">
        <v>419</v>
      </c>
      <c r="G266" s="219"/>
      <c r="H266" s="220" t="s">
        <v>1</v>
      </c>
      <c r="I266" s="222"/>
      <c r="J266" s="219"/>
      <c r="K266" s="219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159</v>
      </c>
      <c r="AU266" s="227" t="s">
        <v>82</v>
      </c>
      <c r="AV266" s="13" t="s">
        <v>21</v>
      </c>
      <c r="AW266" s="13" t="s">
        <v>36</v>
      </c>
      <c r="AX266" s="13" t="s">
        <v>73</v>
      </c>
      <c r="AY266" s="227" t="s">
        <v>142</v>
      </c>
    </row>
    <row r="267" spans="2:65" s="11" customFormat="1" ht="11.25">
      <c r="B267" s="185"/>
      <c r="C267" s="186"/>
      <c r="D267" s="187" t="s">
        <v>159</v>
      </c>
      <c r="E267" s="188" t="s">
        <v>1</v>
      </c>
      <c r="F267" s="189" t="s">
        <v>420</v>
      </c>
      <c r="G267" s="186"/>
      <c r="H267" s="190">
        <v>48.162999999999997</v>
      </c>
      <c r="I267" s="191"/>
      <c r="J267" s="186"/>
      <c r="K267" s="186"/>
      <c r="L267" s="192"/>
      <c r="M267" s="193"/>
      <c r="N267" s="194"/>
      <c r="O267" s="194"/>
      <c r="P267" s="194"/>
      <c r="Q267" s="194"/>
      <c r="R267" s="194"/>
      <c r="S267" s="194"/>
      <c r="T267" s="195"/>
      <c r="AT267" s="196" t="s">
        <v>159</v>
      </c>
      <c r="AU267" s="196" t="s">
        <v>82</v>
      </c>
      <c r="AV267" s="11" t="s">
        <v>82</v>
      </c>
      <c r="AW267" s="11" t="s">
        <v>36</v>
      </c>
      <c r="AX267" s="11" t="s">
        <v>73</v>
      </c>
      <c r="AY267" s="196" t="s">
        <v>142</v>
      </c>
    </row>
    <row r="268" spans="2:65" s="11" customFormat="1" ht="11.25">
      <c r="B268" s="185"/>
      <c r="C268" s="186"/>
      <c r="D268" s="187" t="s">
        <v>159</v>
      </c>
      <c r="E268" s="188" t="s">
        <v>1</v>
      </c>
      <c r="F268" s="189" t="s">
        <v>421</v>
      </c>
      <c r="G268" s="186"/>
      <c r="H268" s="190">
        <v>6.65</v>
      </c>
      <c r="I268" s="191"/>
      <c r="J268" s="186"/>
      <c r="K268" s="186"/>
      <c r="L268" s="192"/>
      <c r="M268" s="193"/>
      <c r="N268" s="194"/>
      <c r="O268" s="194"/>
      <c r="P268" s="194"/>
      <c r="Q268" s="194"/>
      <c r="R268" s="194"/>
      <c r="S268" s="194"/>
      <c r="T268" s="195"/>
      <c r="AT268" s="196" t="s">
        <v>159</v>
      </c>
      <c r="AU268" s="196" t="s">
        <v>82</v>
      </c>
      <c r="AV268" s="11" t="s">
        <v>82</v>
      </c>
      <c r="AW268" s="11" t="s">
        <v>36</v>
      </c>
      <c r="AX268" s="11" t="s">
        <v>73</v>
      </c>
      <c r="AY268" s="196" t="s">
        <v>142</v>
      </c>
    </row>
    <row r="269" spans="2:65" s="11" customFormat="1" ht="11.25">
      <c r="B269" s="185"/>
      <c r="C269" s="186"/>
      <c r="D269" s="187" t="s">
        <v>159</v>
      </c>
      <c r="E269" s="188" t="s">
        <v>1</v>
      </c>
      <c r="F269" s="189" t="s">
        <v>422</v>
      </c>
      <c r="G269" s="186"/>
      <c r="H269" s="190">
        <v>38.35</v>
      </c>
      <c r="I269" s="191"/>
      <c r="J269" s="186"/>
      <c r="K269" s="186"/>
      <c r="L269" s="192"/>
      <c r="M269" s="193"/>
      <c r="N269" s="194"/>
      <c r="O269" s="194"/>
      <c r="P269" s="194"/>
      <c r="Q269" s="194"/>
      <c r="R269" s="194"/>
      <c r="S269" s="194"/>
      <c r="T269" s="195"/>
      <c r="AT269" s="196" t="s">
        <v>159</v>
      </c>
      <c r="AU269" s="196" t="s">
        <v>82</v>
      </c>
      <c r="AV269" s="11" t="s">
        <v>82</v>
      </c>
      <c r="AW269" s="11" t="s">
        <v>36</v>
      </c>
      <c r="AX269" s="11" t="s">
        <v>73</v>
      </c>
      <c r="AY269" s="196" t="s">
        <v>142</v>
      </c>
    </row>
    <row r="270" spans="2:65" s="11" customFormat="1" ht="11.25">
      <c r="B270" s="185"/>
      <c r="C270" s="186"/>
      <c r="D270" s="187" t="s">
        <v>159</v>
      </c>
      <c r="E270" s="188" t="s">
        <v>1</v>
      </c>
      <c r="F270" s="189" t="s">
        <v>423</v>
      </c>
      <c r="G270" s="186"/>
      <c r="H270" s="190">
        <v>52.46</v>
      </c>
      <c r="I270" s="191"/>
      <c r="J270" s="186"/>
      <c r="K270" s="186"/>
      <c r="L270" s="192"/>
      <c r="M270" s="193"/>
      <c r="N270" s="194"/>
      <c r="O270" s="194"/>
      <c r="P270" s="194"/>
      <c r="Q270" s="194"/>
      <c r="R270" s="194"/>
      <c r="S270" s="194"/>
      <c r="T270" s="195"/>
      <c r="AT270" s="196" t="s">
        <v>159</v>
      </c>
      <c r="AU270" s="196" t="s">
        <v>82</v>
      </c>
      <c r="AV270" s="11" t="s">
        <v>82</v>
      </c>
      <c r="AW270" s="11" t="s">
        <v>36</v>
      </c>
      <c r="AX270" s="11" t="s">
        <v>73</v>
      </c>
      <c r="AY270" s="196" t="s">
        <v>142</v>
      </c>
    </row>
    <row r="271" spans="2:65" s="11" customFormat="1" ht="11.25">
      <c r="B271" s="185"/>
      <c r="C271" s="186"/>
      <c r="D271" s="187" t="s">
        <v>159</v>
      </c>
      <c r="E271" s="188" t="s">
        <v>1</v>
      </c>
      <c r="F271" s="189" t="s">
        <v>424</v>
      </c>
      <c r="G271" s="186"/>
      <c r="H271" s="190">
        <v>5.15</v>
      </c>
      <c r="I271" s="191"/>
      <c r="J271" s="186"/>
      <c r="K271" s="186"/>
      <c r="L271" s="192"/>
      <c r="M271" s="193"/>
      <c r="N271" s="194"/>
      <c r="O271" s="194"/>
      <c r="P271" s="194"/>
      <c r="Q271" s="194"/>
      <c r="R271" s="194"/>
      <c r="S271" s="194"/>
      <c r="T271" s="195"/>
      <c r="AT271" s="196" t="s">
        <v>159</v>
      </c>
      <c r="AU271" s="196" t="s">
        <v>82</v>
      </c>
      <c r="AV271" s="11" t="s">
        <v>82</v>
      </c>
      <c r="AW271" s="11" t="s">
        <v>36</v>
      </c>
      <c r="AX271" s="11" t="s">
        <v>73</v>
      </c>
      <c r="AY271" s="196" t="s">
        <v>142</v>
      </c>
    </row>
    <row r="272" spans="2:65" s="11" customFormat="1" ht="11.25">
      <c r="B272" s="185"/>
      <c r="C272" s="186"/>
      <c r="D272" s="187" t="s">
        <v>159</v>
      </c>
      <c r="E272" s="188" t="s">
        <v>1</v>
      </c>
      <c r="F272" s="189" t="s">
        <v>425</v>
      </c>
      <c r="G272" s="186"/>
      <c r="H272" s="190">
        <v>53.21</v>
      </c>
      <c r="I272" s="191"/>
      <c r="J272" s="186"/>
      <c r="K272" s="186"/>
      <c r="L272" s="192"/>
      <c r="M272" s="193"/>
      <c r="N272" s="194"/>
      <c r="O272" s="194"/>
      <c r="P272" s="194"/>
      <c r="Q272" s="194"/>
      <c r="R272" s="194"/>
      <c r="S272" s="194"/>
      <c r="T272" s="195"/>
      <c r="AT272" s="196" t="s">
        <v>159</v>
      </c>
      <c r="AU272" s="196" t="s">
        <v>82</v>
      </c>
      <c r="AV272" s="11" t="s">
        <v>82</v>
      </c>
      <c r="AW272" s="11" t="s">
        <v>36</v>
      </c>
      <c r="AX272" s="11" t="s">
        <v>73</v>
      </c>
      <c r="AY272" s="196" t="s">
        <v>142</v>
      </c>
    </row>
    <row r="273" spans="2:51" s="11" customFormat="1" ht="11.25">
      <c r="B273" s="185"/>
      <c r="C273" s="186"/>
      <c r="D273" s="187" t="s">
        <v>159</v>
      </c>
      <c r="E273" s="188" t="s">
        <v>1</v>
      </c>
      <c r="F273" s="189" t="s">
        <v>426</v>
      </c>
      <c r="G273" s="186"/>
      <c r="H273" s="190">
        <v>31.32</v>
      </c>
      <c r="I273" s="191"/>
      <c r="J273" s="186"/>
      <c r="K273" s="186"/>
      <c r="L273" s="192"/>
      <c r="M273" s="193"/>
      <c r="N273" s="194"/>
      <c r="O273" s="194"/>
      <c r="P273" s="194"/>
      <c r="Q273" s="194"/>
      <c r="R273" s="194"/>
      <c r="S273" s="194"/>
      <c r="T273" s="195"/>
      <c r="AT273" s="196" t="s">
        <v>159</v>
      </c>
      <c r="AU273" s="196" t="s">
        <v>82</v>
      </c>
      <c r="AV273" s="11" t="s">
        <v>82</v>
      </c>
      <c r="AW273" s="11" t="s">
        <v>36</v>
      </c>
      <c r="AX273" s="11" t="s">
        <v>73</v>
      </c>
      <c r="AY273" s="196" t="s">
        <v>142</v>
      </c>
    </row>
    <row r="274" spans="2:51" s="14" customFormat="1" ht="11.25">
      <c r="B274" s="228"/>
      <c r="C274" s="229"/>
      <c r="D274" s="187" t="s">
        <v>159</v>
      </c>
      <c r="E274" s="230" t="s">
        <v>1</v>
      </c>
      <c r="F274" s="231" t="s">
        <v>427</v>
      </c>
      <c r="G274" s="229"/>
      <c r="H274" s="232">
        <v>235.303</v>
      </c>
      <c r="I274" s="233"/>
      <c r="J274" s="229"/>
      <c r="K274" s="229"/>
      <c r="L274" s="234"/>
      <c r="M274" s="235"/>
      <c r="N274" s="236"/>
      <c r="O274" s="236"/>
      <c r="P274" s="236"/>
      <c r="Q274" s="236"/>
      <c r="R274" s="236"/>
      <c r="S274" s="236"/>
      <c r="T274" s="237"/>
      <c r="AT274" s="238" t="s">
        <v>159</v>
      </c>
      <c r="AU274" s="238" t="s">
        <v>82</v>
      </c>
      <c r="AV274" s="14" t="s">
        <v>155</v>
      </c>
      <c r="AW274" s="14" t="s">
        <v>36</v>
      </c>
      <c r="AX274" s="14" t="s">
        <v>73</v>
      </c>
      <c r="AY274" s="238" t="s">
        <v>142</v>
      </c>
    </row>
    <row r="275" spans="2:51" s="13" customFormat="1" ht="11.25">
      <c r="B275" s="218"/>
      <c r="C275" s="219"/>
      <c r="D275" s="187" t="s">
        <v>159</v>
      </c>
      <c r="E275" s="220" t="s">
        <v>1</v>
      </c>
      <c r="F275" s="221" t="s">
        <v>428</v>
      </c>
      <c r="G275" s="219"/>
      <c r="H275" s="220" t="s">
        <v>1</v>
      </c>
      <c r="I275" s="222"/>
      <c r="J275" s="219"/>
      <c r="K275" s="219"/>
      <c r="L275" s="223"/>
      <c r="M275" s="224"/>
      <c r="N275" s="225"/>
      <c r="O275" s="225"/>
      <c r="P275" s="225"/>
      <c r="Q275" s="225"/>
      <c r="R275" s="225"/>
      <c r="S275" s="225"/>
      <c r="T275" s="226"/>
      <c r="AT275" s="227" t="s">
        <v>159</v>
      </c>
      <c r="AU275" s="227" t="s">
        <v>82</v>
      </c>
      <c r="AV275" s="13" t="s">
        <v>21</v>
      </c>
      <c r="AW275" s="13" t="s">
        <v>36</v>
      </c>
      <c r="AX275" s="13" t="s">
        <v>73</v>
      </c>
      <c r="AY275" s="227" t="s">
        <v>142</v>
      </c>
    </row>
    <row r="276" spans="2:51" s="11" customFormat="1" ht="11.25">
      <c r="B276" s="185"/>
      <c r="C276" s="186"/>
      <c r="D276" s="187" t="s">
        <v>159</v>
      </c>
      <c r="E276" s="188" t="s">
        <v>1</v>
      </c>
      <c r="F276" s="189" t="s">
        <v>429</v>
      </c>
      <c r="G276" s="186"/>
      <c r="H276" s="190">
        <v>61.88</v>
      </c>
      <c r="I276" s="191"/>
      <c r="J276" s="186"/>
      <c r="K276" s="186"/>
      <c r="L276" s="192"/>
      <c r="M276" s="193"/>
      <c r="N276" s="194"/>
      <c r="O276" s="194"/>
      <c r="P276" s="194"/>
      <c r="Q276" s="194"/>
      <c r="R276" s="194"/>
      <c r="S276" s="194"/>
      <c r="T276" s="195"/>
      <c r="AT276" s="196" t="s">
        <v>159</v>
      </c>
      <c r="AU276" s="196" t="s">
        <v>82</v>
      </c>
      <c r="AV276" s="11" t="s">
        <v>82</v>
      </c>
      <c r="AW276" s="11" t="s">
        <v>36</v>
      </c>
      <c r="AX276" s="11" t="s">
        <v>73</v>
      </c>
      <c r="AY276" s="196" t="s">
        <v>142</v>
      </c>
    </row>
    <row r="277" spans="2:51" s="11" customFormat="1" ht="11.25">
      <c r="B277" s="185"/>
      <c r="C277" s="186"/>
      <c r="D277" s="187" t="s">
        <v>159</v>
      </c>
      <c r="E277" s="188" t="s">
        <v>1</v>
      </c>
      <c r="F277" s="189" t="s">
        <v>430</v>
      </c>
      <c r="G277" s="186"/>
      <c r="H277" s="190">
        <v>32.880000000000003</v>
      </c>
      <c r="I277" s="191"/>
      <c r="J277" s="186"/>
      <c r="K277" s="186"/>
      <c r="L277" s="192"/>
      <c r="M277" s="193"/>
      <c r="N277" s="194"/>
      <c r="O277" s="194"/>
      <c r="P277" s="194"/>
      <c r="Q277" s="194"/>
      <c r="R277" s="194"/>
      <c r="S277" s="194"/>
      <c r="T277" s="195"/>
      <c r="AT277" s="196" t="s">
        <v>159</v>
      </c>
      <c r="AU277" s="196" t="s">
        <v>82</v>
      </c>
      <c r="AV277" s="11" t="s">
        <v>82</v>
      </c>
      <c r="AW277" s="11" t="s">
        <v>36</v>
      </c>
      <c r="AX277" s="11" t="s">
        <v>73</v>
      </c>
      <c r="AY277" s="196" t="s">
        <v>142</v>
      </c>
    </row>
    <row r="278" spans="2:51" s="11" customFormat="1" ht="11.25">
      <c r="B278" s="185"/>
      <c r="C278" s="186"/>
      <c r="D278" s="187" t="s">
        <v>159</v>
      </c>
      <c r="E278" s="188" t="s">
        <v>1</v>
      </c>
      <c r="F278" s="189" t="s">
        <v>431</v>
      </c>
      <c r="G278" s="186"/>
      <c r="H278" s="190">
        <v>4.375</v>
      </c>
      <c r="I278" s="191"/>
      <c r="J278" s="186"/>
      <c r="K278" s="186"/>
      <c r="L278" s="192"/>
      <c r="M278" s="193"/>
      <c r="N278" s="194"/>
      <c r="O278" s="194"/>
      <c r="P278" s="194"/>
      <c r="Q278" s="194"/>
      <c r="R278" s="194"/>
      <c r="S278" s="194"/>
      <c r="T278" s="195"/>
      <c r="AT278" s="196" t="s">
        <v>159</v>
      </c>
      <c r="AU278" s="196" t="s">
        <v>82</v>
      </c>
      <c r="AV278" s="11" t="s">
        <v>82</v>
      </c>
      <c r="AW278" s="11" t="s">
        <v>36</v>
      </c>
      <c r="AX278" s="11" t="s">
        <v>73</v>
      </c>
      <c r="AY278" s="196" t="s">
        <v>142</v>
      </c>
    </row>
    <row r="279" spans="2:51" s="11" customFormat="1" ht="11.25">
      <c r="B279" s="185"/>
      <c r="C279" s="186"/>
      <c r="D279" s="187" t="s">
        <v>159</v>
      </c>
      <c r="E279" s="188" t="s">
        <v>1</v>
      </c>
      <c r="F279" s="189" t="s">
        <v>432</v>
      </c>
      <c r="G279" s="186"/>
      <c r="H279" s="190">
        <v>14.2</v>
      </c>
      <c r="I279" s="191"/>
      <c r="J279" s="186"/>
      <c r="K279" s="186"/>
      <c r="L279" s="192"/>
      <c r="M279" s="193"/>
      <c r="N279" s="194"/>
      <c r="O279" s="194"/>
      <c r="P279" s="194"/>
      <c r="Q279" s="194"/>
      <c r="R279" s="194"/>
      <c r="S279" s="194"/>
      <c r="T279" s="195"/>
      <c r="AT279" s="196" t="s">
        <v>159</v>
      </c>
      <c r="AU279" s="196" t="s">
        <v>82</v>
      </c>
      <c r="AV279" s="11" t="s">
        <v>82</v>
      </c>
      <c r="AW279" s="11" t="s">
        <v>36</v>
      </c>
      <c r="AX279" s="11" t="s">
        <v>73</v>
      </c>
      <c r="AY279" s="196" t="s">
        <v>142</v>
      </c>
    </row>
    <row r="280" spans="2:51" s="11" customFormat="1" ht="11.25">
      <c r="B280" s="185"/>
      <c r="C280" s="186"/>
      <c r="D280" s="187" t="s">
        <v>159</v>
      </c>
      <c r="E280" s="188" t="s">
        <v>1</v>
      </c>
      <c r="F280" s="189" t="s">
        <v>433</v>
      </c>
      <c r="G280" s="186"/>
      <c r="H280" s="190">
        <v>43.363999999999997</v>
      </c>
      <c r="I280" s="191"/>
      <c r="J280" s="186"/>
      <c r="K280" s="186"/>
      <c r="L280" s="192"/>
      <c r="M280" s="193"/>
      <c r="N280" s="194"/>
      <c r="O280" s="194"/>
      <c r="P280" s="194"/>
      <c r="Q280" s="194"/>
      <c r="R280" s="194"/>
      <c r="S280" s="194"/>
      <c r="T280" s="195"/>
      <c r="AT280" s="196" t="s">
        <v>159</v>
      </c>
      <c r="AU280" s="196" t="s">
        <v>82</v>
      </c>
      <c r="AV280" s="11" t="s">
        <v>82</v>
      </c>
      <c r="AW280" s="11" t="s">
        <v>36</v>
      </c>
      <c r="AX280" s="11" t="s">
        <v>73</v>
      </c>
      <c r="AY280" s="196" t="s">
        <v>142</v>
      </c>
    </row>
    <row r="281" spans="2:51" s="11" customFormat="1" ht="11.25">
      <c r="B281" s="185"/>
      <c r="C281" s="186"/>
      <c r="D281" s="187" t="s">
        <v>159</v>
      </c>
      <c r="E281" s="188" t="s">
        <v>1</v>
      </c>
      <c r="F281" s="189" t="s">
        <v>434</v>
      </c>
      <c r="G281" s="186"/>
      <c r="H281" s="190">
        <v>2.2749999999999999</v>
      </c>
      <c r="I281" s="191"/>
      <c r="J281" s="186"/>
      <c r="K281" s="186"/>
      <c r="L281" s="192"/>
      <c r="M281" s="193"/>
      <c r="N281" s="194"/>
      <c r="O281" s="194"/>
      <c r="P281" s="194"/>
      <c r="Q281" s="194"/>
      <c r="R281" s="194"/>
      <c r="S281" s="194"/>
      <c r="T281" s="195"/>
      <c r="AT281" s="196" t="s">
        <v>159</v>
      </c>
      <c r="AU281" s="196" t="s">
        <v>82</v>
      </c>
      <c r="AV281" s="11" t="s">
        <v>82</v>
      </c>
      <c r="AW281" s="11" t="s">
        <v>36</v>
      </c>
      <c r="AX281" s="11" t="s">
        <v>73</v>
      </c>
      <c r="AY281" s="196" t="s">
        <v>142</v>
      </c>
    </row>
    <row r="282" spans="2:51" s="11" customFormat="1" ht="11.25">
      <c r="B282" s="185"/>
      <c r="C282" s="186"/>
      <c r="D282" s="187" t="s">
        <v>159</v>
      </c>
      <c r="E282" s="188" t="s">
        <v>1</v>
      </c>
      <c r="F282" s="189" t="s">
        <v>435</v>
      </c>
      <c r="G282" s="186"/>
      <c r="H282" s="190">
        <v>33.96</v>
      </c>
      <c r="I282" s="191"/>
      <c r="J282" s="186"/>
      <c r="K282" s="186"/>
      <c r="L282" s="192"/>
      <c r="M282" s="193"/>
      <c r="N282" s="194"/>
      <c r="O282" s="194"/>
      <c r="P282" s="194"/>
      <c r="Q282" s="194"/>
      <c r="R282" s="194"/>
      <c r="S282" s="194"/>
      <c r="T282" s="195"/>
      <c r="AT282" s="196" t="s">
        <v>159</v>
      </c>
      <c r="AU282" s="196" t="s">
        <v>82</v>
      </c>
      <c r="AV282" s="11" t="s">
        <v>82</v>
      </c>
      <c r="AW282" s="11" t="s">
        <v>36</v>
      </c>
      <c r="AX282" s="11" t="s">
        <v>73</v>
      </c>
      <c r="AY282" s="196" t="s">
        <v>142</v>
      </c>
    </row>
    <row r="283" spans="2:51" s="14" customFormat="1" ht="11.25">
      <c r="B283" s="228"/>
      <c r="C283" s="229"/>
      <c r="D283" s="187" t="s">
        <v>159</v>
      </c>
      <c r="E283" s="230" t="s">
        <v>1</v>
      </c>
      <c r="F283" s="231" t="s">
        <v>427</v>
      </c>
      <c r="G283" s="229"/>
      <c r="H283" s="232">
        <v>192.93400000000003</v>
      </c>
      <c r="I283" s="233"/>
      <c r="J283" s="229"/>
      <c r="K283" s="229"/>
      <c r="L283" s="234"/>
      <c r="M283" s="235"/>
      <c r="N283" s="236"/>
      <c r="O283" s="236"/>
      <c r="P283" s="236"/>
      <c r="Q283" s="236"/>
      <c r="R283" s="236"/>
      <c r="S283" s="236"/>
      <c r="T283" s="237"/>
      <c r="AT283" s="238" t="s">
        <v>159</v>
      </c>
      <c r="AU283" s="238" t="s">
        <v>82</v>
      </c>
      <c r="AV283" s="14" t="s">
        <v>155</v>
      </c>
      <c r="AW283" s="14" t="s">
        <v>36</v>
      </c>
      <c r="AX283" s="14" t="s">
        <v>73</v>
      </c>
      <c r="AY283" s="238" t="s">
        <v>142</v>
      </c>
    </row>
    <row r="284" spans="2:51" s="13" customFormat="1" ht="11.25">
      <c r="B284" s="218"/>
      <c r="C284" s="219"/>
      <c r="D284" s="187" t="s">
        <v>159</v>
      </c>
      <c r="E284" s="220" t="s">
        <v>1</v>
      </c>
      <c r="F284" s="221" t="s">
        <v>436</v>
      </c>
      <c r="G284" s="219"/>
      <c r="H284" s="220" t="s">
        <v>1</v>
      </c>
      <c r="I284" s="222"/>
      <c r="J284" s="219"/>
      <c r="K284" s="219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159</v>
      </c>
      <c r="AU284" s="227" t="s">
        <v>82</v>
      </c>
      <c r="AV284" s="13" t="s">
        <v>21</v>
      </c>
      <c r="AW284" s="13" t="s">
        <v>36</v>
      </c>
      <c r="AX284" s="13" t="s">
        <v>73</v>
      </c>
      <c r="AY284" s="227" t="s">
        <v>142</v>
      </c>
    </row>
    <row r="285" spans="2:51" s="11" customFormat="1" ht="11.25">
      <c r="B285" s="185"/>
      <c r="C285" s="186"/>
      <c r="D285" s="187" t="s">
        <v>159</v>
      </c>
      <c r="E285" s="188" t="s">
        <v>1</v>
      </c>
      <c r="F285" s="189" t="s">
        <v>437</v>
      </c>
      <c r="G285" s="186"/>
      <c r="H285" s="190">
        <v>89.62</v>
      </c>
      <c r="I285" s="191"/>
      <c r="J285" s="186"/>
      <c r="K285" s="186"/>
      <c r="L285" s="192"/>
      <c r="M285" s="193"/>
      <c r="N285" s="194"/>
      <c r="O285" s="194"/>
      <c r="P285" s="194"/>
      <c r="Q285" s="194"/>
      <c r="R285" s="194"/>
      <c r="S285" s="194"/>
      <c r="T285" s="195"/>
      <c r="AT285" s="196" t="s">
        <v>159</v>
      </c>
      <c r="AU285" s="196" t="s">
        <v>82</v>
      </c>
      <c r="AV285" s="11" t="s">
        <v>82</v>
      </c>
      <c r="AW285" s="11" t="s">
        <v>36</v>
      </c>
      <c r="AX285" s="11" t="s">
        <v>73</v>
      </c>
      <c r="AY285" s="196" t="s">
        <v>142</v>
      </c>
    </row>
    <row r="286" spans="2:51" s="11" customFormat="1" ht="11.25">
      <c r="B286" s="185"/>
      <c r="C286" s="186"/>
      <c r="D286" s="187" t="s">
        <v>159</v>
      </c>
      <c r="E286" s="188" t="s">
        <v>1</v>
      </c>
      <c r="F286" s="189" t="s">
        <v>438</v>
      </c>
      <c r="G286" s="186"/>
      <c r="H286" s="190">
        <v>43.743000000000002</v>
      </c>
      <c r="I286" s="191"/>
      <c r="J286" s="186"/>
      <c r="K286" s="186"/>
      <c r="L286" s="192"/>
      <c r="M286" s="193"/>
      <c r="N286" s="194"/>
      <c r="O286" s="194"/>
      <c r="P286" s="194"/>
      <c r="Q286" s="194"/>
      <c r="R286" s="194"/>
      <c r="S286" s="194"/>
      <c r="T286" s="195"/>
      <c r="AT286" s="196" t="s">
        <v>159</v>
      </c>
      <c r="AU286" s="196" t="s">
        <v>82</v>
      </c>
      <c r="AV286" s="11" t="s">
        <v>82</v>
      </c>
      <c r="AW286" s="11" t="s">
        <v>36</v>
      </c>
      <c r="AX286" s="11" t="s">
        <v>73</v>
      </c>
      <c r="AY286" s="196" t="s">
        <v>142</v>
      </c>
    </row>
    <row r="287" spans="2:51" s="11" customFormat="1" ht="11.25">
      <c r="B287" s="185"/>
      <c r="C287" s="186"/>
      <c r="D287" s="187" t="s">
        <v>159</v>
      </c>
      <c r="E287" s="188" t="s">
        <v>1</v>
      </c>
      <c r="F287" s="189" t="s">
        <v>439</v>
      </c>
      <c r="G287" s="186"/>
      <c r="H287" s="190">
        <v>8.75</v>
      </c>
      <c r="I287" s="191"/>
      <c r="J287" s="186"/>
      <c r="K287" s="186"/>
      <c r="L287" s="192"/>
      <c r="M287" s="193"/>
      <c r="N287" s="194"/>
      <c r="O287" s="194"/>
      <c r="P287" s="194"/>
      <c r="Q287" s="194"/>
      <c r="R287" s="194"/>
      <c r="S287" s="194"/>
      <c r="T287" s="195"/>
      <c r="AT287" s="196" t="s">
        <v>159</v>
      </c>
      <c r="AU287" s="196" t="s">
        <v>82</v>
      </c>
      <c r="AV287" s="11" t="s">
        <v>82</v>
      </c>
      <c r="AW287" s="11" t="s">
        <v>36</v>
      </c>
      <c r="AX287" s="11" t="s">
        <v>73</v>
      </c>
      <c r="AY287" s="196" t="s">
        <v>142</v>
      </c>
    </row>
    <row r="288" spans="2:51" s="11" customFormat="1" ht="11.25">
      <c r="B288" s="185"/>
      <c r="C288" s="186"/>
      <c r="D288" s="187" t="s">
        <v>159</v>
      </c>
      <c r="E288" s="188" t="s">
        <v>1</v>
      </c>
      <c r="F288" s="189" t="s">
        <v>440</v>
      </c>
      <c r="G288" s="186"/>
      <c r="H288" s="190">
        <v>114.82</v>
      </c>
      <c r="I288" s="191"/>
      <c r="J288" s="186"/>
      <c r="K288" s="186"/>
      <c r="L288" s="192"/>
      <c r="M288" s="193"/>
      <c r="N288" s="194"/>
      <c r="O288" s="194"/>
      <c r="P288" s="194"/>
      <c r="Q288" s="194"/>
      <c r="R288" s="194"/>
      <c r="S288" s="194"/>
      <c r="T288" s="195"/>
      <c r="AT288" s="196" t="s">
        <v>159</v>
      </c>
      <c r="AU288" s="196" t="s">
        <v>82</v>
      </c>
      <c r="AV288" s="11" t="s">
        <v>82</v>
      </c>
      <c r="AW288" s="11" t="s">
        <v>36</v>
      </c>
      <c r="AX288" s="11" t="s">
        <v>73</v>
      </c>
      <c r="AY288" s="196" t="s">
        <v>142</v>
      </c>
    </row>
    <row r="289" spans="2:65" s="11" customFormat="1" ht="11.25">
      <c r="B289" s="185"/>
      <c r="C289" s="186"/>
      <c r="D289" s="187" t="s">
        <v>159</v>
      </c>
      <c r="E289" s="188" t="s">
        <v>1</v>
      </c>
      <c r="F289" s="189" t="s">
        <v>441</v>
      </c>
      <c r="G289" s="186"/>
      <c r="H289" s="190">
        <v>78.83</v>
      </c>
      <c r="I289" s="191"/>
      <c r="J289" s="186"/>
      <c r="K289" s="186"/>
      <c r="L289" s="192"/>
      <c r="M289" s="193"/>
      <c r="N289" s="194"/>
      <c r="O289" s="194"/>
      <c r="P289" s="194"/>
      <c r="Q289" s="194"/>
      <c r="R289" s="194"/>
      <c r="S289" s="194"/>
      <c r="T289" s="195"/>
      <c r="AT289" s="196" t="s">
        <v>159</v>
      </c>
      <c r="AU289" s="196" t="s">
        <v>82</v>
      </c>
      <c r="AV289" s="11" t="s">
        <v>82</v>
      </c>
      <c r="AW289" s="11" t="s">
        <v>36</v>
      </c>
      <c r="AX289" s="11" t="s">
        <v>73</v>
      </c>
      <c r="AY289" s="196" t="s">
        <v>142</v>
      </c>
    </row>
    <row r="290" spans="2:65" s="11" customFormat="1" ht="11.25">
      <c r="B290" s="185"/>
      <c r="C290" s="186"/>
      <c r="D290" s="187" t="s">
        <v>159</v>
      </c>
      <c r="E290" s="188" t="s">
        <v>1</v>
      </c>
      <c r="F290" s="189" t="s">
        <v>442</v>
      </c>
      <c r="G290" s="186"/>
      <c r="H290" s="190">
        <v>7.45</v>
      </c>
      <c r="I290" s="191"/>
      <c r="J290" s="186"/>
      <c r="K290" s="186"/>
      <c r="L290" s="192"/>
      <c r="M290" s="193"/>
      <c r="N290" s="194"/>
      <c r="O290" s="194"/>
      <c r="P290" s="194"/>
      <c r="Q290" s="194"/>
      <c r="R290" s="194"/>
      <c r="S290" s="194"/>
      <c r="T290" s="195"/>
      <c r="AT290" s="196" t="s">
        <v>159</v>
      </c>
      <c r="AU290" s="196" t="s">
        <v>82</v>
      </c>
      <c r="AV290" s="11" t="s">
        <v>82</v>
      </c>
      <c r="AW290" s="11" t="s">
        <v>36</v>
      </c>
      <c r="AX290" s="11" t="s">
        <v>73</v>
      </c>
      <c r="AY290" s="196" t="s">
        <v>142</v>
      </c>
    </row>
    <row r="291" spans="2:65" s="11" customFormat="1" ht="11.25">
      <c r="B291" s="185"/>
      <c r="C291" s="186"/>
      <c r="D291" s="187" t="s">
        <v>159</v>
      </c>
      <c r="E291" s="188" t="s">
        <v>1</v>
      </c>
      <c r="F291" s="189" t="s">
        <v>443</v>
      </c>
      <c r="G291" s="186"/>
      <c r="H291" s="190">
        <v>35.58</v>
      </c>
      <c r="I291" s="191"/>
      <c r="J291" s="186"/>
      <c r="K291" s="186"/>
      <c r="L291" s="192"/>
      <c r="M291" s="193"/>
      <c r="N291" s="194"/>
      <c r="O291" s="194"/>
      <c r="P291" s="194"/>
      <c r="Q291" s="194"/>
      <c r="R291" s="194"/>
      <c r="S291" s="194"/>
      <c r="T291" s="195"/>
      <c r="AT291" s="196" t="s">
        <v>159</v>
      </c>
      <c r="AU291" s="196" t="s">
        <v>82</v>
      </c>
      <c r="AV291" s="11" t="s">
        <v>82</v>
      </c>
      <c r="AW291" s="11" t="s">
        <v>36</v>
      </c>
      <c r="AX291" s="11" t="s">
        <v>73</v>
      </c>
      <c r="AY291" s="196" t="s">
        <v>142</v>
      </c>
    </row>
    <row r="292" spans="2:65" s="14" customFormat="1" ht="11.25">
      <c r="B292" s="228"/>
      <c r="C292" s="229"/>
      <c r="D292" s="187" t="s">
        <v>159</v>
      </c>
      <c r="E292" s="230" t="s">
        <v>1</v>
      </c>
      <c r="F292" s="231" t="s">
        <v>427</v>
      </c>
      <c r="G292" s="229"/>
      <c r="H292" s="232">
        <v>378.79299999999995</v>
      </c>
      <c r="I292" s="233"/>
      <c r="J292" s="229"/>
      <c r="K292" s="229"/>
      <c r="L292" s="234"/>
      <c r="M292" s="235"/>
      <c r="N292" s="236"/>
      <c r="O292" s="236"/>
      <c r="P292" s="236"/>
      <c r="Q292" s="236"/>
      <c r="R292" s="236"/>
      <c r="S292" s="236"/>
      <c r="T292" s="237"/>
      <c r="AT292" s="238" t="s">
        <v>159</v>
      </c>
      <c r="AU292" s="238" t="s">
        <v>82</v>
      </c>
      <c r="AV292" s="14" t="s">
        <v>155</v>
      </c>
      <c r="AW292" s="14" t="s">
        <v>36</v>
      </c>
      <c r="AX292" s="14" t="s">
        <v>73</v>
      </c>
      <c r="AY292" s="238" t="s">
        <v>142</v>
      </c>
    </row>
    <row r="293" spans="2:65" s="13" customFormat="1" ht="11.25">
      <c r="B293" s="218"/>
      <c r="C293" s="219"/>
      <c r="D293" s="187" t="s">
        <v>159</v>
      </c>
      <c r="E293" s="220" t="s">
        <v>1</v>
      </c>
      <c r="F293" s="221" t="s">
        <v>444</v>
      </c>
      <c r="G293" s="219"/>
      <c r="H293" s="220" t="s">
        <v>1</v>
      </c>
      <c r="I293" s="222"/>
      <c r="J293" s="219"/>
      <c r="K293" s="219"/>
      <c r="L293" s="223"/>
      <c r="M293" s="224"/>
      <c r="N293" s="225"/>
      <c r="O293" s="225"/>
      <c r="P293" s="225"/>
      <c r="Q293" s="225"/>
      <c r="R293" s="225"/>
      <c r="S293" s="225"/>
      <c r="T293" s="226"/>
      <c r="AT293" s="227" t="s">
        <v>159</v>
      </c>
      <c r="AU293" s="227" t="s">
        <v>82</v>
      </c>
      <c r="AV293" s="13" t="s">
        <v>21</v>
      </c>
      <c r="AW293" s="13" t="s">
        <v>36</v>
      </c>
      <c r="AX293" s="13" t="s">
        <v>73</v>
      </c>
      <c r="AY293" s="227" t="s">
        <v>142</v>
      </c>
    </row>
    <row r="294" spans="2:65" s="11" customFormat="1" ht="11.25">
      <c r="B294" s="185"/>
      <c r="C294" s="186"/>
      <c r="D294" s="187" t="s">
        <v>159</v>
      </c>
      <c r="E294" s="188" t="s">
        <v>1</v>
      </c>
      <c r="F294" s="189" t="s">
        <v>445</v>
      </c>
      <c r="G294" s="186"/>
      <c r="H294" s="190">
        <v>5.4180000000000001</v>
      </c>
      <c r="I294" s="191"/>
      <c r="J294" s="186"/>
      <c r="K294" s="186"/>
      <c r="L294" s="192"/>
      <c r="M294" s="193"/>
      <c r="N294" s="194"/>
      <c r="O294" s="194"/>
      <c r="P294" s="194"/>
      <c r="Q294" s="194"/>
      <c r="R294" s="194"/>
      <c r="S294" s="194"/>
      <c r="T294" s="195"/>
      <c r="AT294" s="196" t="s">
        <v>159</v>
      </c>
      <c r="AU294" s="196" t="s">
        <v>82</v>
      </c>
      <c r="AV294" s="11" t="s">
        <v>82</v>
      </c>
      <c r="AW294" s="11" t="s">
        <v>36</v>
      </c>
      <c r="AX294" s="11" t="s">
        <v>73</v>
      </c>
      <c r="AY294" s="196" t="s">
        <v>142</v>
      </c>
    </row>
    <row r="295" spans="2:65" s="11" customFormat="1" ht="11.25">
      <c r="B295" s="185"/>
      <c r="C295" s="186"/>
      <c r="D295" s="187" t="s">
        <v>159</v>
      </c>
      <c r="E295" s="188" t="s">
        <v>1</v>
      </c>
      <c r="F295" s="189" t="s">
        <v>446</v>
      </c>
      <c r="G295" s="186"/>
      <c r="H295" s="190">
        <v>2.5579999999999998</v>
      </c>
      <c r="I295" s="191"/>
      <c r="J295" s="186"/>
      <c r="K295" s="186"/>
      <c r="L295" s="192"/>
      <c r="M295" s="193"/>
      <c r="N295" s="194"/>
      <c r="O295" s="194"/>
      <c r="P295" s="194"/>
      <c r="Q295" s="194"/>
      <c r="R295" s="194"/>
      <c r="S295" s="194"/>
      <c r="T295" s="195"/>
      <c r="AT295" s="196" t="s">
        <v>159</v>
      </c>
      <c r="AU295" s="196" t="s">
        <v>82</v>
      </c>
      <c r="AV295" s="11" t="s">
        <v>82</v>
      </c>
      <c r="AW295" s="11" t="s">
        <v>36</v>
      </c>
      <c r="AX295" s="11" t="s">
        <v>73</v>
      </c>
      <c r="AY295" s="196" t="s">
        <v>142</v>
      </c>
    </row>
    <row r="296" spans="2:65" s="11" customFormat="1" ht="11.25">
      <c r="B296" s="185"/>
      <c r="C296" s="186"/>
      <c r="D296" s="187" t="s">
        <v>159</v>
      </c>
      <c r="E296" s="188" t="s">
        <v>1</v>
      </c>
      <c r="F296" s="189" t="s">
        <v>447</v>
      </c>
      <c r="G296" s="186"/>
      <c r="H296" s="190">
        <v>3.3</v>
      </c>
      <c r="I296" s="191"/>
      <c r="J296" s="186"/>
      <c r="K296" s="186"/>
      <c r="L296" s="192"/>
      <c r="M296" s="193"/>
      <c r="N296" s="194"/>
      <c r="O296" s="194"/>
      <c r="P296" s="194"/>
      <c r="Q296" s="194"/>
      <c r="R296" s="194"/>
      <c r="S296" s="194"/>
      <c r="T296" s="195"/>
      <c r="AT296" s="196" t="s">
        <v>159</v>
      </c>
      <c r="AU296" s="196" t="s">
        <v>82</v>
      </c>
      <c r="AV296" s="11" t="s">
        <v>82</v>
      </c>
      <c r="AW296" s="11" t="s">
        <v>36</v>
      </c>
      <c r="AX296" s="11" t="s">
        <v>73</v>
      </c>
      <c r="AY296" s="196" t="s">
        <v>142</v>
      </c>
    </row>
    <row r="297" spans="2:65" s="11" customFormat="1" ht="11.25">
      <c r="B297" s="185"/>
      <c r="C297" s="186"/>
      <c r="D297" s="187" t="s">
        <v>159</v>
      </c>
      <c r="E297" s="188" t="s">
        <v>1</v>
      </c>
      <c r="F297" s="189" t="s">
        <v>448</v>
      </c>
      <c r="G297" s="186"/>
      <c r="H297" s="190">
        <v>5.2530000000000001</v>
      </c>
      <c r="I297" s="191"/>
      <c r="J297" s="186"/>
      <c r="K297" s="186"/>
      <c r="L297" s="192"/>
      <c r="M297" s="193"/>
      <c r="N297" s="194"/>
      <c r="O297" s="194"/>
      <c r="P297" s="194"/>
      <c r="Q297" s="194"/>
      <c r="R297" s="194"/>
      <c r="S297" s="194"/>
      <c r="T297" s="195"/>
      <c r="AT297" s="196" t="s">
        <v>159</v>
      </c>
      <c r="AU297" s="196" t="s">
        <v>82</v>
      </c>
      <c r="AV297" s="11" t="s">
        <v>82</v>
      </c>
      <c r="AW297" s="11" t="s">
        <v>36</v>
      </c>
      <c r="AX297" s="11" t="s">
        <v>73</v>
      </c>
      <c r="AY297" s="196" t="s">
        <v>142</v>
      </c>
    </row>
    <row r="298" spans="2:65" s="14" customFormat="1" ht="11.25">
      <c r="B298" s="228"/>
      <c r="C298" s="229"/>
      <c r="D298" s="187" t="s">
        <v>159</v>
      </c>
      <c r="E298" s="230" t="s">
        <v>1</v>
      </c>
      <c r="F298" s="231" t="s">
        <v>427</v>
      </c>
      <c r="G298" s="229"/>
      <c r="H298" s="232">
        <v>16.529</v>
      </c>
      <c r="I298" s="233"/>
      <c r="J298" s="229"/>
      <c r="K298" s="229"/>
      <c r="L298" s="234"/>
      <c r="M298" s="235"/>
      <c r="N298" s="236"/>
      <c r="O298" s="236"/>
      <c r="P298" s="236"/>
      <c r="Q298" s="236"/>
      <c r="R298" s="236"/>
      <c r="S298" s="236"/>
      <c r="T298" s="237"/>
      <c r="AT298" s="238" t="s">
        <v>159</v>
      </c>
      <c r="AU298" s="238" t="s">
        <v>82</v>
      </c>
      <c r="AV298" s="14" t="s">
        <v>155</v>
      </c>
      <c r="AW298" s="14" t="s">
        <v>36</v>
      </c>
      <c r="AX298" s="14" t="s">
        <v>73</v>
      </c>
      <c r="AY298" s="238" t="s">
        <v>142</v>
      </c>
    </row>
    <row r="299" spans="2:65" s="12" customFormat="1" ht="11.25">
      <c r="B299" s="207"/>
      <c r="C299" s="208"/>
      <c r="D299" s="187" t="s">
        <v>159</v>
      </c>
      <c r="E299" s="209" t="s">
        <v>1</v>
      </c>
      <c r="F299" s="210" t="s">
        <v>285</v>
      </c>
      <c r="G299" s="208"/>
      <c r="H299" s="211">
        <v>823.5590000000002</v>
      </c>
      <c r="I299" s="212"/>
      <c r="J299" s="208"/>
      <c r="K299" s="208"/>
      <c r="L299" s="213"/>
      <c r="M299" s="214"/>
      <c r="N299" s="215"/>
      <c r="O299" s="215"/>
      <c r="P299" s="215"/>
      <c r="Q299" s="215"/>
      <c r="R299" s="215"/>
      <c r="S299" s="215"/>
      <c r="T299" s="216"/>
      <c r="AT299" s="217" t="s">
        <v>159</v>
      </c>
      <c r="AU299" s="217" t="s">
        <v>82</v>
      </c>
      <c r="AV299" s="12" t="s">
        <v>149</v>
      </c>
      <c r="AW299" s="12" t="s">
        <v>36</v>
      </c>
      <c r="AX299" s="12" t="s">
        <v>21</v>
      </c>
      <c r="AY299" s="217" t="s">
        <v>142</v>
      </c>
    </row>
    <row r="300" spans="2:65" s="11" customFormat="1" ht="11.25">
      <c r="B300" s="185"/>
      <c r="C300" s="186"/>
      <c r="D300" s="187" t="s">
        <v>159</v>
      </c>
      <c r="E300" s="186"/>
      <c r="F300" s="189" t="s">
        <v>454</v>
      </c>
      <c r="G300" s="186"/>
      <c r="H300" s="190">
        <v>864.73699999999997</v>
      </c>
      <c r="I300" s="191"/>
      <c r="J300" s="186"/>
      <c r="K300" s="186"/>
      <c r="L300" s="192"/>
      <c r="M300" s="193"/>
      <c r="N300" s="194"/>
      <c r="O300" s="194"/>
      <c r="P300" s="194"/>
      <c r="Q300" s="194"/>
      <c r="R300" s="194"/>
      <c r="S300" s="194"/>
      <c r="T300" s="195"/>
      <c r="AT300" s="196" t="s">
        <v>159</v>
      </c>
      <c r="AU300" s="196" t="s">
        <v>82</v>
      </c>
      <c r="AV300" s="11" t="s">
        <v>82</v>
      </c>
      <c r="AW300" s="11" t="s">
        <v>4</v>
      </c>
      <c r="AX300" s="11" t="s">
        <v>21</v>
      </c>
      <c r="AY300" s="196" t="s">
        <v>142</v>
      </c>
    </row>
    <row r="301" spans="2:65" s="1" customFormat="1" ht="16.5" customHeight="1">
      <c r="B301" s="33"/>
      <c r="C301" s="197" t="s">
        <v>455</v>
      </c>
      <c r="D301" s="197" t="s">
        <v>233</v>
      </c>
      <c r="E301" s="198" t="s">
        <v>456</v>
      </c>
      <c r="F301" s="199" t="s">
        <v>457</v>
      </c>
      <c r="G301" s="200" t="s">
        <v>181</v>
      </c>
      <c r="H301" s="201">
        <v>0.84099999999999997</v>
      </c>
      <c r="I301" s="202"/>
      <c r="J301" s="203">
        <f>ROUND(I301*H301,2)</f>
        <v>0</v>
      </c>
      <c r="K301" s="199" t="s">
        <v>148</v>
      </c>
      <c r="L301" s="204"/>
      <c r="M301" s="205" t="s">
        <v>1</v>
      </c>
      <c r="N301" s="206" t="s">
        <v>44</v>
      </c>
      <c r="O301" s="59"/>
      <c r="P301" s="182">
        <f>O301*H301</f>
        <v>0</v>
      </c>
      <c r="Q301" s="182">
        <v>3.2000000000000001E-2</v>
      </c>
      <c r="R301" s="182">
        <f>Q301*H301</f>
        <v>2.6911999999999998E-2</v>
      </c>
      <c r="S301" s="182">
        <v>0</v>
      </c>
      <c r="T301" s="183">
        <f>S301*H301</f>
        <v>0</v>
      </c>
      <c r="AR301" s="16" t="s">
        <v>178</v>
      </c>
      <c r="AT301" s="16" t="s">
        <v>233</v>
      </c>
      <c r="AU301" s="16" t="s">
        <v>82</v>
      </c>
      <c r="AY301" s="16" t="s">
        <v>142</v>
      </c>
      <c r="BE301" s="184">
        <f>IF(N301="základní",J301,0)</f>
        <v>0</v>
      </c>
      <c r="BF301" s="184">
        <f>IF(N301="snížená",J301,0)</f>
        <v>0</v>
      </c>
      <c r="BG301" s="184">
        <f>IF(N301="zákl. přenesená",J301,0)</f>
        <v>0</v>
      </c>
      <c r="BH301" s="184">
        <f>IF(N301="sníž. přenesená",J301,0)</f>
        <v>0</v>
      </c>
      <c r="BI301" s="184">
        <f>IF(N301="nulová",J301,0)</f>
        <v>0</v>
      </c>
      <c r="BJ301" s="16" t="s">
        <v>21</v>
      </c>
      <c r="BK301" s="184">
        <f>ROUND(I301*H301,2)</f>
        <v>0</v>
      </c>
      <c r="BL301" s="16" t="s">
        <v>149</v>
      </c>
      <c r="BM301" s="16" t="s">
        <v>458</v>
      </c>
    </row>
    <row r="302" spans="2:65" s="11" customFormat="1" ht="11.25">
      <c r="B302" s="185"/>
      <c r="C302" s="186"/>
      <c r="D302" s="187" t="s">
        <v>159</v>
      </c>
      <c r="E302" s="188" t="s">
        <v>1</v>
      </c>
      <c r="F302" s="189" t="s">
        <v>459</v>
      </c>
      <c r="G302" s="186"/>
      <c r="H302" s="190">
        <v>0.80100000000000005</v>
      </c>
      <c r="I302" s="191"/>
      <c r="J302" s="186"/>
      <c r="K302" s="186"/>
      <c r="L302" s="192"/>
      <c r="M302" s="193"/>
      <c r="N302" s="194"/>
      <c r="O302" s="194"/>
      <c r="P302" s="194"/>
      <c r="Q302" s="194"/>
      <c r="R302" s="194"/>
      <c r="S302" s="194"/>
      <c r="T302" s="195"/>
      <c r="AT302" s="196" t="s">
        <v>159</v>
      </c>
      <c r="AU302" s="196" t="s">
        <v>82</v>
      </c>
      <c r="AV302" s="11" t="s">
        <v>82</v>
      </c>
      <c r="AW302" s="11" t="s">
        <v>36</v>
      </c>
      <c r="AX302" s="11" t="s">
        <v>21</v>
      </c>
      <c r="AY302" s="196" t="s">
        <v>142</v>
      </c>
    </row>
    <row r="303" spans="2:65" s="11" customFormat="1" ht="11.25">
      <c r="B303" s="185"/>
      <c r="C303" s="186"/>
      <c r="D303" s="187" t="s">
        <v>159</v>
      </c>
      <c r="E303" s="186"/>
      <c r="F303" s="189" t="s">
        <v>460</v>
      </c>
      <c r="G303" s="186"/>
      <c r="H303" s="190">
        <v>0.84099999999999997</v>
      </c>
      <c r="I303" s="191"/>
      <c r="J303" s="186"/>
      <c r="K303" s="186"/>
      <c r="L303" s="192"/>
      <c r="M303" s="193"/>
      <c r="N303" s="194"/>
      <c r="O303" s="194"/>
      <c r="P303" s="194"/>
      <c r="Q303" s="194"/>
      <c r="R303" s="194"/>
      <c r="S303" s="194"/>
      <c r="T303" s="195"/>
      <c r="AT303" s="196" t="s">
        <v>159</v>
      </c>
      <c r="AU303" s="196" t="s">
        <v>82</v>
      </c>
      <c r="AV303" s="11" t="s">
        <v>82</v>
      </c>
      <c r="AW303" s="11" t="s">
        <v>4</v>
      </c>
      <c r="AX303" s="11" t="s">
        <v>21</v>
      </c>
      <c r="AY303" s="196" t="s">
        <v>142</v>
      </c>
    </row>
    <row r="304" spans="2:65" s="1" customFormat="1" ht="22.5" customHeight="1">
      <c r="B304" s="33"/>
      <c r="C304" s="173" t="s">
        <v>461</v>
      </c>
      <c r="D304" s="173" t="s">
        <v>144</v>
      </c>
      <c r="E304" s="174" t="s">
        <v>462</v>
      </c>
      <c r="F304" s="175" t="s">
        <v>463</v>
      </c>
      <c r="G304" s="176" t="s">
        <v>147</v>
      </c>
      <c r="H304" s="177">
        <v>0.5</v>
      </c>
      <c r="I304" s="178"/>
      <c r="J304" s="179">
        <f>ROUND(I304*H304,2)</f>
        <v>0</v>
      </c>
      <c r="K304" s="175" t="s">
        <v>1</v>
      </c>
      <c r="L304" s="37"/>
      <c r="M304" s="180" t="s">
        <v>1</v>
      </c>
      <c r="N304" s="181" t="s">
        <v>44</v>
      </c>
      <c r="O304" s="59"/>
      <c r="P304" s="182">
        <f>O304*H304</f>
        <v>0</v>
      </c>
      <c r="Q304" s="182">
        <v>4.7999999999999996E-3</v>
      </c>
      <c r="R304" s="182">
        <f>Q304*H304</f>
        <v>2.3999999999999998E-3</v>
      </c>
      <c r="S304" s="182">
        <v>0</v>
      </c>
      <c r="T304" s="183">
        <f>S304*H304</f>
        <v>0</v>
      </c>
      <c r="AR304" s="16" t="s">
        <v>149</v>
      </c>
      <c r="AT304" s="16" t="s">
        <v>144</v>
      </c>
      <c r="AU304" s="16" t="s">
        <v>82</v>
      </c>
      <c r="AY304" s="16" t="s">
        <v>142</v>
      </c>
      <c r="BE304" s="184">
        <f>IF(N304="základní",J304,0)</f>
        <v>0</v>
      </c>
      <c r="BF304" s="184">
        <f>IF(N304="snížená",J304,0)</f>
        <v>0</v>
      </c>
      <c r="BG304" s="184">
        <f>IF(N304="zákl. přenesená",J304,0)</f>
        <v>0</v>
      </c>
      <c r="BH304" s="184">
        <f>IF(N304="sníž. přenesená",J304,0)</f>
        <v>0</v>
      </c>
      <c r="BI304" s="184">
        <f>IF(N304="nulová",J304,0)</f>
        <v>0</v>
      </c>
      <c r="BJ304" s="16" t="s">
        <v>21</v>
      </c>
      <c r="BK304" s="184">
        <f>ROUND(I304*H304,2)</f>
        <v>0</v>
      </c>
      <c r="BL304" s="16" t="s">
        <v>149</v>
      </c>
      <c r="BM304" s="16" t="s">
        <v>464</v>
      </c>
    </row>
    <row r="305" spans="2:65" s="11" customFormat="1" ht="11.25">
      <c r="B305" s="185"/>
      <c r="C305" s="186"/>
      <c r="D305" s="187" t="s">
        <v>159</v>
      </c>
      <c r="E305" s="186"/>
      <c r="F305" s="189" t="s">
        <v>465</v>
      </c>
      <c r="G305" s="186"/>
      <c r="H305" s="190">
        <v>0.5</v>
      </c>
      <c r="I305" s="191"/>
      <c r="J305" s="186"/>
      <c r="K305" s="186"/>
      <c r="L305" s="192"/>
      <c r="M305" s="193"/>
      <c r="N305" s="194"/>
      <c r="O305" s="194"/>
      <c r="P305" s="194"/>
      <c r="Q305" s="194"/>
      <c r="R305" s="194"/>
      <c r="S305" s="194"/>
      <c r="T305" s="195"/>
      <c r="AT305" s="196" t="s">
        <v>159</v>
      </c>
      <c r="AU305" s="196" t="s">
        <v>82</v>
      </c>
      <c r="AV305" s="11" t="s">
        <v>82</v>
      </c>
      <c r="AW305" s="11" t="s">
        <v>4</v>
      </c>
      <c r="AX305" s="11" t="s">
        <v>21</v>
      </c>
      <c r="AY305" s="196" t="s">
        <v>142</v>
      </c>
    </row>
    <row r="306" spans="2:65" s="1" customFormat="1" ht="16.5" customHeight="1">
      <c r="B306" s="33"/>
      <c r="C306" s="173" t="s">
        <v>466</v>
      </c>
      <c r="D306" s="173" t="s">
        <v>144</v>
      </c>
      <c r="E306" s="174" t="s">
        <v>467</v>
      </c>
      <c r="F306" s="175" t="s">
        <v>468</v>
      </c>
      <c r="G306" s="176" t="s">
        <v>147</v>
      </c>
      <c r="H306" s="177">
        <v>134.822</v>
      </c>
      <c r="I306" s="178"/>
      <c r="J306" s="179">
        <f>ROUND(I306*H306,2)</f>
        <v>0</v>
      </c>
      <c r="K306" s="175" t="s">
        <v>1</v>
      </c>
      <c r="L306" s="37"/>
      <c r="M306" s="180" t="s">
        <v>1</v>
      </c>
      <c r="N306" s="181" t="s">
        <v>44</v>
      </c>
      <c r="O306" s="59"/>
      <c r="P306" s="182">
        <f>O306*H306</f>
        <v>0</v>
      </c>
      <c r="Q306" s="182">
        <v>8.5000000000000006E-3</v>
      </c>
      <c r="R306" s="182">
        <f>Q306*H306</f>
        <v>1.1459870000000001</v>
      </c>
      <c r="S306" s="182">
        <v>0</v>
      </c>
      <c r="T306" s="183">
        <f>S306*H306</f>
        <v>0</v>
      </c>
      <c r="AR306" s="16" t="s">
        <v>149</v>
      </c>
      <c r="AT306" s="16" t="s">
        <v>144</v>
      </c>
      <c r="AU306" s="16" t="s">
        <v>82</v>
      </c>
      <c r="AY306" s="16" t="s">
        <v>142</v>
      </c>
      <c r="BE306" s="184">
        <f>IF(N306="základní",J306,0)</f>
        <v>0</v>
      </c>
      <c r="BF306" s="184">
        <f>IF(N306="snížená",J306,0)</f>
        <v>0</v>
      </c>
      <c r="BG306" s="184">
        <f>IF(N306="zákl. přenesená",J306,0)</f>
        <v>0</v>
      </c>
      <c r="BH306" s="184">
        <f>IF(N306="sníž. přenesená",J306,0)</f>
        <v>0</v>
      </c>
      <c r="BI306" s="184">
        <f>IF(N306="nulová",J306,0)</f>
        <v>0</v>
      </c>
      <c r="BJ306" s="16" t="s">
        <v>21</v>
      </c>
      <c r="BK306" s="184">
        <f>ROUND(I306*H306,2)</f>
        <v>0</v>
      </c>
      <c r="BL306" s="16" t="s">
        <v>149</v>
      </c>
      <c r="BM306" s="16" t="s">
        <v>469</v>
      </c>
    </row>
    <row r="307" spans="2:65" s="13" customFormat="1" ht="11.25">
      <c r="B307" s="218"/>
      <c r="C307" s="219"/>
      <c r="D307" s="187" t="s">
        <v>159</v>
      </c>
      <c r="E307" s="220" t="s">
        <v>1</v>
      </c>
      <c r="F307" s="221" t="s">
        <v>419</v>
      </c>
      <c r="G307" s="219"/>
      <c r="H307" s="220" t="s">
        <v>1</v>
      </c>
      <c r="I307" s="222"/>
      <c r="J307" s="219"/>
      <c r="K307" s="219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159</v>
      </c>
      <c r="AU307" s="227" t="s">
        <v>82</v>
      </c>
      <c r="AV307" s="13" t="s">
        <v>21</v>
      </c>
      <c r="AW307" s="13" t="s">
        <v>36</v>
      </c>
      <c r="AX307" s="13" t="s">
        <v>73</v>
      </c>
      <c r="AY307" s="227" t="s">
        <v>142</v>
      </c>
    </row>
    <row r="308" spans="2:65" s="11" customFormat="1" ht="11.25">
      <c r="B308" s="185"/>
      <c r="C308" s="186"/>
      <c r="D308" s="187" t="s">
        <v>159</v>
      </c>
      <c r="E308" s="188" t="s">
        <v>1</v>
      </c>
      <c r="F308" s="189" t="s">
        <v>470</v>
      </c>
      <c r="G308" s="186"/>
      <c r="H308" s="190">
        <v>7.1879999999999997</v>
      </c>
      <c r="I308" s="191"/>
      <c r="J308" s="186"/>
      <c r="K308" s="186"/>
      <c r="L308" s="192"/>
      <c r="M308" s="193"/>
      <c r="N308" s="194"/>
      <c r="O308" s="194"/>
      <c r="P308" s="194"/>
      <c r="Q308" s="194"/>
      <c r="R308" s="194"/>
      <c r="S308" s="194"/>
      <c r="T308" s="195"/>
      <c r="AT308" s="196" t="s">
        <v>159</v>
      </c>
      <c r="AU308" s="196" t="s">
        <v>82</v>
      </c>
      <c r="AV308" s="11" t="s">
        <v>82</v>
      </c>
      <c r="AW308" s="11" t="s">
        <v>36</v>
      </c>
      <c r="AX308" s="11" t="s">
        <v>73</v>
      </c>
      <c r="AY308" s="196" t="s">
        <v>142</v>
      </c>
    </row>
    <row r="309" spans="2:65" s="11" customFormat="1" ht="11.25">
      <c r="B309" s="185"/>
      <c r="C309" s="186"/>
      <c r="D309" s="187" t="s">
        <v>159</v>
      </c>
      <c r="E309" s="188" t="s">
        <v>1</v>
      </c>
      <c r="F309" s="189" t="s">
        <v>471</v>
      </c>
      <c r="G309" s="186"/>
      <c r="H309" s="190">
        <v>11.2</v>
      </c>
      <c r="I309" s="191"/>
      <c r="J309" s="186"/>
      <c r="K309" s="186"/>
      <c r="L309" s="192"/>
      <c r="M309" s="193"/>
      <c r="N309" s="194"/>
      <c r="O309" s="194"/>
      <c r="P309" s="194"/>
      <c r="Q309" s="194"/>
      <c r="R309" s="194"/>
      <c r="S309" s="194"/>
      <c r="T309" s="195"/>
      <c r="AT309" s="196" t="s">
        <v>159</v>
      </c>
      <c r="AU309" s="196" t="s">
        <v>82</v>
      </c>
      <c r="AV309" s="11" t="s">
        <v>82</v>
      </c>
      <c r="AW309" s="11" t="s">
        <v>36</v>
      </c>
      <c r="AX309" s="11" t="s">
        <v>73</v>
      </c>
      <c r="AY309" s="196" t="s">
        <v>142</v>
      </c>
    </row>
    <row r="310" spans="2:65" s="11" customFormat="1" ht="11.25">
      <c r="B310" s="185"/>
      <c r="C310" s="186"/>
      <c r="D310" s="187" t="s">
        <v>159</v>
      </c>
      <c r="E310" s="188" t="s">
        <v>1</v>
      </c>
      <c r="F310" s="189" t="s">
        <v>472</v>
      </c>
      <c r="G310" s="186"/>
      <c r="H310" s="190">
        <v>16.905000000000001</v>
      </c>
      <c r="I310" s="191"/>
      <c r="J310" s="186"/>
      <c r="K310" s="186"/>
      <c r="L310" s="192"/>
      <c r="M310" s="193"/>
      <c r="N310" s="194"/>
      <c r="O310" s="194"/>
      <c r="P310" s="194"/>
      <c r="Q310" s="194"/>
      <c r="R310" s="194"/>
      <c r="S310" s="194"/>
      <c r="T310" s="195"/>
      <c r="AT310" s="196" t="s">
        <v>159</v>
      </c>
      <c r="AU310" s="196" t="s">
        <v>82</v>
      </c>
      <c r="AV310" s="11" t="s">
        <v>82</v>
      </c>
      <c r="AW310" s="11" t="s">
        <v>36</v>
      </c>
      <c r="AX310" s="11" t="s">
        <v>73</v>
      </c>
      <c r="AY310" s="196" t="s">
        <v>142</v>
      </c>
    </row>
    <row r="311" spans="2:65" s="14" customFormat="1" ht="11.25">
      <c r="B311" s="228"/>
      <c r="C311" s="229"/>
      <c r="D311" s="187" t="s">
        <v>159</v>
      </c>
      <c r="E311" s="230" t="s">
        <v>1</v>
      </c>
      <c r="F311" s="231" t="s">
        <v>427</v>
      </c>
      <c r="G311" s="229"/>
      <c r="H311" s="232">
        <v>35.292999999999999</v>
      </c>
      <c r="I311" s="233"/>
      <c r="J311" s="229"/>
      <c r="K311" s="229"/>
      <c r="L311" s="234"/>
      <c r="M311" s="235"/>
      <c r="N311" s="236"/>
      <c r="O311" s="236"/>
      <c r="P311" s="236"/>
      <c r="Q311" s="236"/>
      <c r="R311" s="236"/>
      <c r="S311" s="236"/>
      <c r="T311" s="237"/>
      <c r="AT311" s="238" t="s">
        <v>159</v>
      </c>
      <c r="AU311" s="238" t="s">
        <v>82</v>
      </c>
      <c r="AV311" s="14" t="s">
        <v>155</v>
      </c>
      <c r="AW311" s="14" t="s">
        <v>36</v>
      </c>
      <c r="AX311" s="14" t="s">
        <v>73</v>
      </c>
      <c r="AY311" s="238" t="s">
        <v>142</v>
      </c>
    </row>
    <row r="312" spans="2:65" s="13" customFormat="1" ht="11.25">
      <c r="B312" s="218"/>
      <c r="C312" s="219"/>
      <c r="D312" s="187" t="s">
        <v>159</v>
      </c>
      <c r="E312" s="220" t="s">
        <v>1</v>
      </c>
      <c r="F312" s="221" t="s">
        <v>428</v>
      </c>
      <c r="G312" s="219"/>
      <c r="H312" s="220" t="s">
        <v>1</v>
      </c>
      <c r="I312" s="222"/>
      <c r="J312" s="219"/>
      <c r="K312" s="219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159</v>
      </c>
      <c r="AU312" s="227" t="s">
        <v>82</v>
      </c>
      <c r="AV312" s="13" t="s">
        <v>21</v>
      </c>
      <c r="AW312" s="13" t="s">
        <v>36</v>
      </c>
      <c r="AX312" s="13" t="s">
        <v>73</v>
      </c>
      <c r="AY312" s="227" t="s">
        <v>142</v>
      </c>
    </row>
    <row r="313" spans="2:65" s="11" customFormat="1" ht="11.25">
      <c r="B313" s="185"/>
      <c r="C313" s="186"/>
      <c r="D313" s="187" t="s">
        <v>159</v>
      </c>
      <c r="E313" s="188" t="s">
        <v>1</v>
      </c>
      <c r="F313" s="189" t="s">
        <v>473</v>
      </c>
      <c r="G313" s="186"/>
      <c r="H313" s="190">
        <v>16.32</v>
      </c>
      <c r="I313" s="191"/>
      <c r="J313" s="186"/>
      <c r="K313" s="186"/>
      <c r="L313" s="192"/>
      <c r="M313" s="193"/>
      <c r="N313" s="194"/>
      <c r="O313" s="194"/>
      <c r="P313" s="194"/>
      <c r="Q313" s="194"/>
      <c r="R313" s="194"/>
      <c r="S313" s="194"/>
      <c r="T313" s="195"/>
      <c r="AT313" s="196" t="s">
        <v>159</v>
      </c>
      <c r="AU313" s="196" t="s">
        <v>82</v>
      </c>
      <c r="AV313" s="11" t="s">
        <v>82</v>
      </c>
      <c r="AW313" s="11" t="s">
        <v>36</v>
      </c>
      <c r="AX313" s="11" t="s">
        <v>73</v>
      </c>
      <c r="AY313" s="196" t="s">
        <v>142</v>
      </c>
    </row>
    <row r="314" spans="2:65" s="11" customFormat="1" ht="11.25">
      <c r="B314" s="185"/>
      <c r="C314" s="186"/>
      <c r="D314" s="187" t="s">
        <v>159</v>
      </c>
      <c r="E314" s="188" t="s">
        <v>1</v>
      </c>
      <c r="F314" s="189" t="s">
        <v>474</v>
      </c>
      <c r="G314" s="186"/>
      <c r="H314" s="190">
        <v>9.1199999999999992</v>
      </c>
      <c r="I314" s="191"/>
      <c r="J314" s="186"/>
      <c r="K314" s="186"/>
      <c r="L314" s="192"/>
      <c r="M314" s="193"/>
      <c r="N314" s="194"/>
      <c r="O314" s="194"/>
      <c r="P314" s="194"/>
      <c r="Q314" s="194"/>
      <c r="R314" s="194"/>
      <c r="S314" s="194"/>
      <c r="T314" s="195"/>
      <c r="AT314" s="196" t="s">
        <v>159</v>
      </c>
      <c r="AU314" s="196" t="s">
        <v>82</v>
      </c>
      <c r="AV314" s="11" t="s">
        <v>82</v>
      </c>
      <c r="AW314" s="11" t="s">
        <v>36</v>
      </c>
      <c r="AX314" s="11" t="s">
        <v>73</v>
      </c>
      <c r="AY314" s="196" t="s">
        <v>142</v>
      </c>
    </row>
    <row r="315" spans="2:65" s="11" customFormat="1" ht="11.25">
      <c r="B315" s="185"/>
      <c r="C315" s="186"/>
      <c r="D315" s="187" t="s">
        <v>159</v>
      </c>
      <c r="E315" s="188" t="s">
        <v>1</v>
      </c>
      <c r="F315" s="189" t="s">
        <v>475</v>
      </c>
      <c r="G315" s="186"/>
      <c r="H315" s="190">
        <v>2.4</v>
      </c>
      <c r="I315" s="191"/>
      <c r="J315" s="186"/>
      <c r="K315" s="186"/>
      <c r="L315" s="192"/>
      <c r="M315" s="193"/>
      <c r="N315" s="194"/>
      <c r="O315" s="194"/>
      <c r="P315" s="194"/>
      <c r="Q315" s="194"/>
      <c r="R315" s="194"/>
      <c r="S315" s="194"/>
      <c r="T315" s="195"/>
      <c r="AT315" s="196" t="s">
        <v>159</v>
      </c>
      <c r="AU315" s="196" t="s">
        <v>82</v>
      </c>
      <c r="AV315" s="11" t="s">
        <v>82</v>
      </c>
      <c r="AW315" s="11" t="s">
        <v>36</v>
      </c>
      <c r="AX315" s="11" t="s">
        <v>73</v>
      </c>
      <c r="AY315" s="196" t="s">
        <v>142</v>
      </c>
    </row>
    <row r="316" spans="2:65" s="11" customFormat="1" ht="11.25">
      <c r="B316" s="185"/>
      <c r="C316" s="186"/>
      <c r="D316" s="187" t="s">
        <v>159</v>
      </c>
      <c r="E316" s="188" t="s">
        <v>1</v>
      </c>
      <c r="F316" s="189" t="s">
        <v>476</v>
      </c>
      <c r="G316" s="186"/>
      <c r="H316" s="190">
        <v>17.655000000000001</v>
      </c>
      <c r="I316" s="191"/>
      <c r="J316" s="186"/>
      <c r="K316" s="186"/>
      <c r="L316" s="192"/>
      <c r="M316" s="193"/>
      <c r="N316" s="194"/>
      <c r="O316" s="194"/>
      <c r="P316" s="194"/>
      <c r="Q316" s="194"/>
      <c r="R316" s="194"/>
      <c r="S316" s="194"/>
      <c r="T316" s="195"/>
      <c r="AT316" s="196" t="s">
        <v>159</v>
      </c>
      <c r="AU316" s="196" t="s">
        <v>82</v>
      </c>
      <c r="AV316" s="11" t="s">
        <v>82</v>
      </c>
      <c r="AW316" s="11" t="s">
        <v>36</v>
      </c>
      <c r="AX316" s="11" t="s">
        <v>73</v>
      </c>
      <c r="AY316" s="196" t="s">
        <v>142</v>
      </c>
    </row>
    <row r="317" spans="2:65" s="14" customFormat="1" ht="11.25">
      <c r="B317" s="228"/>
      <c r="C317" s="229"/>
      <c r="D317" s="187" t="s">
        <v>159</v>
      </c>
      <c r="E317" s="230" t="s">
        <v>1</v>
      </c>
      <c r="F317" s="231" t="s">
        <v>427</v>
      </c>
      <c r="G317" s="229"/>
      <c r="H317" s="232">
        <v>45.494999999999997</v>
      </c>
      <c r="I317" s="233"/>
      <c r="J317" s="229"/>
      <c r="K317" s="229"/>
      <c r="L317" s="234"/>
      <c r="M317" s="235"/>
      <c r="N317" s="236"/>
      <c r="O317" s="236"/>
      <c r="P317" s="236"/>
      <c r="Q317" s="236"/>
      <c r="R317" s="236"/>
      <c r="S317" s="236"/>
      <c r="T317" s="237"/>
      <c r="AT317" s="238" t="s">
        <v>159</v>
      </c>
      <c r="AU317" s="238" t="s">
        <v>82</v>
      </c>
      <c r="AV317" s="14" t="s">
        <v>155</v>
      </c>
      <c r="AW317" s="14" t="s">
        <v>36</v>
      </c>
      <c r="AX317" s="14" t="s">
        <v>73</v>
      </c>
      <c r="AY317" s="238" t="s">
        <v>142</v>
      </c>
    </row>
    <row r="318" spans="2:65" s="13" customFormat="1" ht="11.25">
      <c r="B318" s="218"/>
      <c r="C318" s="219"/>
      <c r="D318" s="187" t="s">
        <v>159</v>
      </c>
      <c r="E318" s="220" t="s">
        <v>1</v>
      </c>
      <c r="F318" s="221" t="s">
        <v>436</v>
      </c>
      <c r="G318" s="219"/>
      <c r="H318" s="220" t="s">
        <v>1</v>
      </c>
      <c r="I318" s="222"/>
      <c r="J318" s="219"/>
      <c r="K318" s="219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159</v>
      </c>
      <c r="AU318" s="227" t="s">
        <v>82</v>
      </c>
      <c r="AV318" s="13" t="s">
        <v>21</v>
      </c>
      <c r="AW318" s="13" t="s">
        <v>36</v>
      </c>
      <c r="AX318" s="13" t="s">
        <v>73</v>
      </c>
      <c r="AY318" s="227" t="s">
        <v>142</v>
      </c>
    </row>
    <row r="319" spans="2:65" s="11" customFormat="1" ht="11.25">
      <c r="B319" s="185"/>
      <c r="C319" s="186"/>
      <c r="D319" s="187" t="s">
        <v>159</v>
      </c>
      <c r="E319" s="188" t="s">
        <v>1</v>
      </c>
      <c r="F319" s="189" t="s">
        <v>477</v>
      </c>
      <c r="G319" s="186"/>
      <c r="H319" s="190">
        <v>2.7440000000000002</v>
      </c>
      <c r="I319" s="191"/>
      <c r="J319" s="186"/>
      <c r="K319" s="186"/>
      <c r="L319" s="192"/>
      <c r="M319" s="193"/>
      <c r="N319" s="194"/>
      <c r="O319" s="194"/>
      <c r="P319" s="194"/>
      <c r="Q319" s="194"/>
      <c r="R319" s="194"/>
      <c r="S319" s="194"/>
      <c r="T319" s="195"/>
      <c r="AT319" s="196" t="s">
        <v>159</v>
      </c>
      <c r="AU319" s="196" t="s">
        <v>82</v>
      </c>
      <c r="AV319" s="11" t="s">
        <v>82</v>
      </c>
      <c r="AW319" s="11" t="s">
        <v>36</v>
      </c>
      <c r="AX319" s="11" t="s">
        <v>73</v>
      </c>
      <c r="AY319" s="196" t="s">
        <v>142</v>
      </c>
    </row>
    <row r="320" spans="2:65" s="11" customFormat="1" ht="11.25">
      <c r="B320" s="185"/>
      <c r="C320" s="186"/>
      <c r="D320" s="187" t="s">
        <v>159</v>
      </c>
      <c r="E320" s="188" t="s">
        <v>1</v>
      </c>
      <c r="F320" s="189" t="s">
        <v>478</v>
      </c>
      <c r="G320" s="186"/>
      <c r="H320" s="190">
        <v>10.535</v>
      </c>
      <c r="I320" s="191"/>
      <c r="J320" s="186"/>
      <c r="K320" s="186"/>
      <c r="L320" s="192"/>
      <c r="M320" s="193"/>
      <c r="N320" s="194"/>
      <c r="O320" s="194"/>
      <c r="P320" s="194"/>
      <c r="Q320" s="194"/>
      <c r="R320" s="194"/>
      <c r="S320" s="194"/>
      <c r="T320" s="195"/>
      <c r="AT320" s="196" t="s">
        <v>159</v>
      </c>
      <c r="AU320" s="196" t="s">
        <v>82</v>
      </c>
      <c r="AV320" s="11" t="s">
        <v>82</v>
      </c>
      <c r="AW320" s="11" t="s">
        <v>36</v>
      </c>
      <c r="AX320" s="11" t="s">
        <v>73</v>
      </c>
      <c r="AY320" s="196" t="s">
        <v>142</v>
      </c>
    </row>
    <row r="321" spans="2:65" s="11" customFormat="1" ht="11.25">
      <c r="B321" s="185"/>
      <c r="C321" s="186"/>
      <c r="D321" s="187" t="s">
        <v>159</v>
      </c>
      <c r="E321" s="188" t="s">
        <v>1</v>
      </c>
      <c r="F321" s="189" t="s">
        <v>479</v>
      </c>
      <c r="G321" s="186"/>
      <c r="H321" s="190">
        <v>7.4</v>
      </c>
      <c r="I321" s="191"/>
      <c r="J321" s="186"/>
      <c r="K321" s="186"/>
      <c r="L321" s="192"/>
      <c r="M321" s="193"/>
      <c r="N321" s="194"/>
      <c r="O321" s="194"/>
      <c r="P321" s="194"/>
      <c r="Q321" s="194"/>
      <c r="R321" s="194"/>
      <c r="S321" s="194"/>
      <c r="T321" s="195"/>
      <c r="AT321" s="196" t="s">
        <v>159</v>
      </c>
      <c r="AU321" s="196" t="s">
        <v>82</v>
      </c>
      <c r="AV321" s="11" t="s">
        <v>82</v>
      </c>
      <c r="AW321" s="11" t="s">
        <v>36</v>
      </c>
      <c r="AX321" s="11" t="s">
        <v>73</v>
      </c>
      <c r="AY321" s="196" t="s">
        <v>142</v>
      </c>
    </row>
    <row r="322" spans="2:65" s="11" customFormat="1" ht="11.25">
      <c r="B322" s="185"/>
      <c r="C322" s="186"/>
      <c r="D322" s="187" t="s">
        <v>159</v>
      </c>
      <c r="E322" s="188" t="s">
        <v>1</v>
      </c>
      <c r="F322" s="189" t="s">
        <v>480</v>
      </c>
      <c r="G322" s="186"/>
      <c r="H322" s="190">
        <v>6.86</v>
      </c>
      <c r="I322" s="191"/>
      <c r="J322" s="186"/>
      <c r="K322" s="186"/>
      <c r="L322" s="192"/>
      <c r="M322" s="193"/>
      <c r="N322" s="194"/>
      <c r="O322" s="194"/>
      <c r="P322" s="194"/>
      <c r="Q322" s="194"/>
      <c r="R322" s="194"/>
      <c r="S322" s="194"/>
      <c r="T322" s="195"/>
      <c r="AT322" s="196" t="s">
        <v>159</v>
      </c>
      <c r="AU322" s="196" t="s">
        <v>82</v>
      </c>
      <c r="AV322" s="11" t="s">
        <v>82</v>
      </c>
      <c r="AW322" s="11" t="s">
        <v>36</v>
      </c>
      <c r="AX322" s="11" t="s">
        <v>73</v>
      </c>
      <c r="AY322" s="196" t="s">
        <v>142</v>
      </c>
    </row>
    <row r="323" spans="2:65" s="14" customFormat="1" ht="11.25">
      <c r="B323" s="228"/>
      <c r="C323" s="229"/>
      <c r="D323" s="187" t="s">
        <v>159</v>
      </c>
      <c r="E323" s="230" t="s">
        <v>1</v>
      </c>
      <c r="F323" s="231" t="s">
        <v>427</v>
      </c>
      <c r="G323" s="229"/>
      <c r="H323" s="232">
        <v>27.539000000000001</v>
      </c>
      <c r="I323" s="233"/>
      <c r="J323" s="229"/>
      <c r="K323" s="229"/>
      <c r="L323" s="234"/>
      <c r="M323" s="235"/>
      <c r="N323" s="236"/>
      <c r="O323" s="236"/>
      <c r="P323" s="236"/>
      <c r="Q323" s="236"/>
      <c r="R323" s="236"/>
      <c r="S323" s="236"/>
      <c r="T323" s="237"/>
      <c r="AT323" s="238" t="s">
        <v>159</v>
      </c>
      <c r="AU323" s="238" t="s">
        <v>82</v>
      </c>
      <c r="AV323" s="14" t="s">
        <v>155</v>
      </c>
      <c r="AW323" s="14" t="s">
        <v>36</v>
      </c>
      <c r="AX323" s="14" t="s">
        <v>73</v>
      </c>
      <c r="AY323" s="238" t="s">
        <v>142</v>
      </c>
    </row>
    <row r="324" spans="2:65" s="13" customFormat="1" ht="11.25">
      <c r="B324" s="218"/>
      <c r="C324" s="219"/>
      <c r="D324" s="187" t="s">
        <v>159</v>
      </c>
      <c r="E324" s="220" t="s">
        <v>1</v>
      </c>
      <c r="F324" s="221" t="s">
        <v>444</v>
      </c>
      <c r="G324" s="219"/>
      <c r="H324" s="220" t="s">
        <v>1</v>
      </c>
      <c r="I324" s="222"/>
      <c r="J324" s="219"/>
      <c r="K324" s="219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159</v>
      </c>
      <c r="AU324" s="227" t="s">
        <v>82</v>
      </c>
      <c r="AV324" s="13" t="s">
        <v>21</v>
      </c>
      <c r="AW324" s="13" t="s">
        <v>36</v>
      </c>
      <c r="AX324" s="13" t="s">
        <v>73</v>
      </c>
      <c r="AY324" s="227" t="s">
        <v>142</v>
      </c>
    </row>
    <row r="325" spans="2:65" s="11" customFormat="1" ht="11.25">
      <c r="B325" s="185"/>
      <c r="C325" s="186"/>
      <c r="D325" s="187" t="s">
        <v>159</v>
      </c>
      <c r="E325" s="188" t="s">
        <v>1</v>
      </c>
      <c r="F325" s="189" t="s">
        <v>481</v>
      </c>
      <c r="G325" s="186"/>
      <c r="H325" s="190">
        <v>12.805</v>
      </c>
      <c r="I325" s="191"/>
      <c r="J325" s="186"/>
      <c r="K325" s="186"/>
      <c r="L325" s="192"/>
      <c r="M325" s="193"/>
      <c r="N325" s="194"/>
      <c r="O325" s="194"/>
      <c r="P325" s="194"/>
      <c r="Q325" s="194"/>
      <c r="R325" s="194"/>
      <c r="S325" s="194"/>
      <c r="T325" s="195"/>
      <c r="AT325" s="196" t="s">
        <v>159</v>
      </c>
      <c r="AU325" s="196" t="s">
        <v>82</v>
      </c>
      <c r="AV325" s="11" t="s">
        <v>82</v>
      </c>
      <c r="AW325" s="11" t="s">
        <v>36</v>
      </c>
      <c r="AX325" s="11" t="s">
        <v>73</v>
      </c>
      <c r="AY325" s="196" t="s">
        <v>142</v>
      </c>
    </row>
    <row r="326" spans="2:65" s="11" customFormat="1" ht="11.25">
      <c r="B326" s="185"/>
      <c r="C326" s="186"/>
      <c r="D326" s="187" t="s">
        <v>159</v>
      </c>
      <c r="E326" s="188" t="s">
        <v>1</v>
      </c>
      <c r="F326" s="189" t="s">
        <v>482</v>
      </c>
      <c r="G326" s="186"/>
      <c r="H326" s="190">
        <v>1.395</v>
      </c>
      <c r="I326" s="191"/>
      <c r="J326" s="186"/>
      <c r="K326" s="186"/>
      <c r="L326" s="192"/>
      <c r="M326" s="193"/>
      <c r="N326" s="194"/>
      <c r="O326" s="194"/>
      <c r="P326" s="194"/>
      <c r="Q326" s="194"/>
      <c r="R326" s="194"/>
      <c r="S326" s="194"/>
      <c r="T326" s="195"/>
      <c r="AT326" s="196" t="s">
        <v>159</v>
      </c>
      <c r="AU326" s="196" t="s">
        <v>82</v>
      </c>
      <c r="AV326" s="11" t="s">
        <v>82</v>
      </c>
      <c r="AW326" s="11" t="s">
        <v>36</v>
      </c>
      <c r="AX326" s="11" t="s">
        <v>73</v>
      </c>
      <c r="AY326" s="196" t="s">
        <v>142</v>
      </c>
    </row>
    <row r="327" spans="2:65" s="11" customFormat="1" ht="11.25">
      <c r="B327" s="185"/>
      <c r="C327" s="186"/>
      <c r="D327" s="187" t="s">
        <v>159</v>
      </c>
      <c r="E327" s="188" t="s">
        <v>1</v>
      </c>
      <c r="F327" s="189" t="s">
        <v>483</v>
      </c>
      <c r="G327" s="186"/>
      <c r="H327" s="190">
        <v>9.43</v>
      </c>
      <c r="I327" s="191"/>
      <c r="J327" s="186"/>
      <c r="K327" s="186"/>
      <c r="L327" s="192"/>
      <c r="M327" s="193"/>
      <c r="N327" s="194"/>
      <c r="O327" s="194"/>
      <c r="P327" s="194"/>
      <c r="Q327" s="194"/>
      <c r="R327" s="194"/>
      <c r="S327" s="194"/>
      <c r="T327" s="195"/>
      <c r="AT327" s="196" t="s">
        <v>159</v>
      </c>
      <c r="AU327" s="196" t="s">
        <v>82</v>
      </c>
      <c r="AV327" s="11" t="s">
        <v>82</v>
      </c>
      <c r="AW327" s="11" t="s">
        <v>36</v>
      </c>
      <c r="AX327" s="11" t="s">
        <v>73</v>
      </c>
      <c r="AY327" s="196" t="s">
        <v>142</v>
      </c>
    </row>
    <row r="328" spans="2:65" s="11" customFormat="1" ht="11.25">
      <c r="B328" s="185"/>
      <c r="C328" s="186"/>
      <c r="D328" s="187" t="s">
        <v>159</v>
      </c>
      <c r="E328" s="188" t="s">
        <v>1</v>
      </c>
      <c r="F328" s="189" t="s">
        <v>484</v>
      </c>
      <c r="G328" s="186"/>
      <c r="H328" s="190">
        <v>2.8650000000000002</v>
      </c>
      <c r="I328" s="191"/>
      <c r="J328" s="186"/>
      <c r="K328" s="186"/>
      <c r="L328" s="192"/>
      <c r="M328" s="193"/>
      <c r="N328" s="194"/>
      <c r="O328" s="194"/>
      <c r="P328" s="194"/>
      <c r="Q328" s="194"/>
      <c r="R328" s="194"/>
      <c r="S328" s="194"/>
      <c r="T328" s="195"/>
      <c r="AT328" s="196" t="s">
        <v>159</v>
      </c>
      <c r="AU328" s="196" t="s">
        <v>82</v>
      </c>
      <c r="AV328" s="11" t="s">
        <v>82</v>
      </c>
      <c r="AW328" s="11" t="s">
        <v>36</v>
      </c>
      <c r="AX328" s="11" t="s">
        <v>73</v>
      </c>
      <c r="AY328" s="196" t="s">
        <v>142</v>
      </c>
    </row>
    <row r="329" spans="2:65" s="14" customFormat="1" ht="11.25">
      <c r="B329" s="228"/>
      <c r="C329" s="229"/>
      <c r="D329" s="187" t="s">
        <v>159</v>
      </c>
      <c r="E329" s="230" t="s">
        <v>1</v>
      </c>
      <c r="F329" s="231" t="s">
        <v>427</v>
      </c>
      <c r="G329" s="229"/>
      <c r="H329" s="232">
        <v>26.494999999999997</v>
      </c>
      <c r="I329" s="233"/>
      <c r="J329" s="229"/>
      <c r="K329" s="229"/>
      <c r="L329" s="234"/>
      <c r="M329" s="235"/>
      <c r="N329" s="236"/>
      <c r="O329" s="236"/>
      <c r="P329" s="236"/>
      <c r="Q329" s="236"/>
      <c r="R329" s="236"/>
      <c r="S329" s="236"/>
      <c r="T329" s="237"/>
      <c r="AT329" s="238" t="s">
        <v>159</v>
      </c>
      <c r="AU329" s="238" t="s">
        <v>82</v>
      </c>
      <c r="AV329" s="14" t="s">
        <v>155</v>
      </c>
      <c r="AW329" s="14" t="s">
        <v>36</v>
      </c>
      <c r="AX329" s="14" t="s">
        <v>73</v>
      </c>
      <c r="AY329" s="238" t="s">
        <v>142</v>
      </c>
    </row>
    <row r="330" spans="2:65" s="12" customFormat="1" ht="11.25">
      <c r="B330" s="207"/>
      <c r="C330" s="208"/>
      <c r="D330" s="187" t="s">
        <v>159</v>
      </c>
      <c r="E330" s="209" t="s">
        <v>1</v>
      </c>
      <c r="F330" s="210" t="s">
        <v>285</v>
      </c>
      <c r="G330" s="208"/>
      <c r="H330" s="211">
        <v>134.822</v>
      </c>
      <c r="I330" s="212"/>
      <c r="J330" s="208"/>
      <c r="K330" s="208"/>
      <c r="L330" s="213"/>
      <c r="M330" s="214"/>
      <c r="N330" s="215"/>
      <c r="O330" s="215"/>
      <c r="P330" s="215"/>
      <c r="Q330" s="215"/>
      <c r="R330" s="215"/>
      <c r="S330" s="215"/>
      <c r="T330" s="216"/>
      <c r="AT330" s="217" t="s">
        <v>159</v>
      </c>
      <c r="AU330" s="217" t="s">
        <v>82</v>
      </c>
      <c r="AV330" s="12" t="s">
        <v>149</v>
      </c>
      <c r="AW330" s="12" t="s">
        <v>36</v>
      </c>
      <c r="AX330" s="12" t="s">
        <v>21</v>
      </c>
      <c r="AY330" s="217" t="s">
        <v>142</v>
      </c>
    </row>
    <row r="331" spans="2:65" s="1" customFormat="1" ht="16.5" customHeight="1">
      <c r="B331" s="33"/>
      <c r="C331" s="197" t="s">
        <v>485</v>
      </c>
      <c r="D331" s="197" t="s">
        <v>233</v>
      </c>
      <c r="E331" s="198" t="s">
        <v>486</v>
      </c>
      <c r="F331" s="199" t="s">
        <v>487</v>
      </c>
      <c r="G331" s="200" t="s">
        <v>147</v>
      </c>
      <c r="H331" s="201">
        <v>424.68900000000002</v>
      </c>
      <c r="I331" s="202"/>
      <c r="J331" s="203">
        <f>ROUND(I331*H331,2)</f>
        <v>0</v>
      </c>
      <c r="K331" s="199" t="s">
        <v>148</v>
      </c>
      <c r="L331" s="204"/>
      <c r="M331" s="205" t="s">
        <v>1</v>
      </c>
      <c r="N331" s="206" t="s">
        <v>44</v>
      </c>
      <c r="O331" s="59"/>
      <c r="P331" s="182">
        <f>O331*H331</f>
        <v>0</v>
      </c>
      <c r="Q331" s="182">
        <v>2E-3</v>
      </c>
      <c r="R331" s="182">
        <f>Q331*H331</f>
        <v>0.84937800000000008</v>
      </c>
      <c r="S331" s="182">
        <v>0</v>
      </c>
      <c r="T331" s="183">
        <f>S331*H331</f>
        <v>0</v>
      </c>
      <c r="AR331" s="16" t="s">
        <v>178</v>
      </c>
      <c r="AT331" s="16" t="s">
        <v>233</v>
      </c>
      <c r="AU331" s="16" t="s">
        <v>82</v>
      </c>
      <c r="AY331" s="16" t="s">
        <v>142</v>
      </c>
      <c r="BE331" s="184">
        <f>IF(N331="základní",J331,0)</f>
        <v>0</v>
      </c>
      <c r="BF331" s="184">
        <f>IF(N331="snížená",J331,0)</f>
        <v>0</v>
      </c>
      <c r="BG331" s="184">
        <f>IF(N331="zákl. přenesená",J331,0)</f>
        <v>0</v>
      </c>
      <c r="BH331" s="184">
        <f>IF(N331="sníž. přenesená",J331,0)</f>
        <v>0</v>
      </c>
      <c r="BI331" s="184">
        <f>IF(N331="nulová",J331,0)</f>
        <v>0</v>
      </c>
      <c r="BJ331" s="16" t="s">
        <v>21</v>
      </c>
      <c r="BK331" s="184">
        <f>ROUND(I331*H331,2)</f>
        <v>0</v>
      </c>
      <c r="BL331" s="16" t="s">
        <v>149</v>
      </c>
      <c r="BM331" s="16" t="s">
        <v>488</v>
      </c>
    </row>
    <row r="332" spans="2:65" s="11" customFormat="1" ht="11.25">
      <c r="B332" s="185"/>
      <c r="C332" s="186"/>
      <c r="D332" s="187" t="s">
        <v>159</v>
      </c>
      <c r="E332" s="188" t="s">
        <v>1</v>
      </c>
      <c r="F332" s="189" t="s">
        <v>489</v>
      </c>
      <c r="G332" s="186"/>
      <c r="H332" s="190">
        <v>404.46600000000001</v>
      </c>
      <c r="I332" s="191"/>
      <c r="J332" s="186"/>
      <c r="K332" s="186"/>
      <c r="L332" s="192"/>
      <c r="M332" s="193"/>
      <c r="N332" s="194"/>
      <c r="O332" s="194"/>
      <c r="P332" s="194"/>
      <c r="Q332" s="194"/>
      <c r="R332" s="194"/>
      <c r="S332" s="194"/>
      <c r="T332" s="195"/>
      <c r="AT332" s="196" t="s">
        <v>159</v>
      </c>
      <c r="AU332" s="196" t="s">
        <v>82</v>
      </c>
      <c r="AV332" s="11" t="s">
        <v>82</v>
      </c>
      <c r="AW332" s="11" t="s">
        <v>36</v>
      </c>
      <c r="AX332" s="11" t="s">
        <v>21</v>
      </c>
      <c r="AY332" s="196" t="s">
        <v>142</v>
      </c>
    </row>
    <row r="333" spans="2:65" s="11" customFormat="1" ht="11.25">
      <c r="B333" s="185"/>
      <c r="C333" s="186"/>
      <c r="D333" s="187" t="s">
        <v>159</v>
      </c>
      <c r="E333" s="186"/>
      <c r="F333" s="189" t="s">
        <v>490</v>
      </c>
      <c r="G333" s="186"/>
      <c r="H333" s="190">
        <v>424.68900000000002</v>
      </c>
      <c r="I333" s="191"/>
      <c r="J333" s="186"/>
      <c r="K333" s="186"/>
      <c r="L333" s="192"/>
      <c r="M333" s="193"/>
      <c r="N333" s="194"/>
      <c r="O333" s="194"/>
      <c r="P333" s="194"/>
      <c r="Q333" s="194"/>
      <c r="R333" s="194"/>
      <c r="S333" s="194"/>
      <c r="T333" s="195"/>
      <c r="AT333" s="196" t="s">
        <v>159</v>
      </c>
      <c r="AU333" s="196" t="s">
        <v>82</v>
      </c>
      <c r="AV333" s="11" t="s">
        <v>82</v>
      </c>
      <c r="AW333" s="11" t="s">
        <v>4</v>
      </c>
      <c r="AX333" s="11" t="s">
        <v>21</v>
      </c>
      <c r="AY333" s="196" t="s">
        <v>142</v>
      </c>
    </row>
    <row r="334" spans="2:65" s="1" customFormat="1" ht="22.5" customHeight="1">
      <c r="B334" s="33"/>
      <c r="C334" s="173" t="s">
        <v>491</v>
      </c>
      <c r="D334" s="173" t="s">
        <v>144</v>
      </c>
      <c r="E334" s="174" t="s">
        <v>492</v>
      </c>
      <c r="F334" s="175" t="s">
        <v>493</v>
      </c>
      <c r="G334" s="176" t="s">
        <v>245</v>
      </c>
      <c r="H334" s="177">
        <v>220</v>
      </c>
      <c r="I334" s="178"/>
      <c r="J334" s="179">
        <f>ROUND(I334*H334,2)</f>
        <v>0</v>
      </c>
      <c r="K334" s="175" t="s">
        <v>148</v>
      </c>
      <c r="L334" s="37"/>
      <c r="M334" s="180" t="s">
        <v>1</v>
      </c>
      <c r="N334" s="181" t="s">
        <v>44</v>
      </c>
      <c r="O334" s="59"/>
      <c r="P334" s="182">
        <f>O334*H334</f>
        <v>0</v>
      </c>
      <c r="Q334" s="182">
        <v>1.7600000000000001E-3</v>
      </c>
      <c r="R334" s="182">
        <f>Q334*H334</f>
        <v>0.38719999999999999</v>
      </c>
      <c r="S334" s="182">
        <v>0</v>
      </c>
      <c r="T334" s="183">
        <f>S334*H334</f>
        <v>0</v>
      </c>
      <c r="AR334" s="16" t="s">
        <v>149</v>
      </c>
      <c r="AT334" s="16" t="s">
        <v>144</v>
      </c>
      <c r="AU334" s="16" t="s">
        <v>82</v>
      </c>
      <c r="AY334" s="16" t="s">
        <v>142</v>
      </c>
      <c r="BE334" s="184">
        <f>IF(N334="základní",J334,0)</f>
        <v>0</v>
      </c>
      <c r="BF334" s="184">
        <f>IF(N334="snížená",J334,0)</f>
        <v>0</v>
      </c>
      <c r="BG334" s="184">
        <f>IF(N334="zákl. přenesená",J334,0)</f>
        <v>0</v>
      </c>
      <c r="BH334" s="184">
        <f>IF(N334="sníž. přenesená",J334,0)</f>
        <v>0</v>
      </c>
      <c r="BI334" s="184">
        <f>IF(N334="nulová",J334,0)</f>
        <v>0</v>
      </c>
      <c r="BJ334" s="16" t="s">
        <v>21</v>
      </c>
      <c r="BK334" s="184">
        <f>ROUND(I334*H334,2)</f>
        <v>0</v>
      </c>
      <c r="BL334" s="16" t="s">
        <v>149</v>
      </c>
      <c r="BM334" s="16" t="s">
        <v>494</v>
      </c>
    </row>
    <row r="335" spans="2:65" s="11" customFormat="1" ht="11.25">
      <c r="B335" s="185"/>
      <c r="C335" s="186"/>
      <c r="D335" s="187" t="s">
        <v>159</v>
      </c>
      <c r="E335" s="188" t="s">
        <v>1</v>
      </c>
      <c r="F335" s="189" t="s">
        <v>495</v>
      </c>
      <c r="G335" s="186"/>
      <c r="H335" s="190">
        <v>28.6</v>
      </c>
      <c r="I335" s="191"/>
      <c r="J335" s="186"/>
      <c r="K335" s="186"/>
      <c r="L335" s="192"/>
      <c r="M335" s="193"/>
      <c r="N335" s="194"/>
      <c r="O335" s="194"/>
      <c r="P335" s="194"/>
      <c r="Q335" s="194"/>
      <c r="R335" s="194"/>
      <c r="S335" s="194"/>
      <c r="T335" s="195"/>
      <c r="AT335" s="196" t="s">
        <v>159</v>
      </c>
      <c r="AU335" s="196" t="s">
        <v>82</v>
      </c>
      <c r="AV335" s="11" t="s">
        <v>82</v>
      </c>
      <c r="AW335" s="11" t="s">
        <v>36</v>
      </c>
      <c r="AX335" s="11" t="s">
        <v>73</v>
      </c>
      <c r="AY335" s="196" t="s">
        <v>142</v>
      </c>
    </row>
    <row r="336" spans="2:65" s="11" customFormat="1" ht="11.25">
      <c r="B336" s="185"/>
      <c r="C336" s="186"/>
      <c r="D336" s="187" t="s">
        <v>159</v>
      </c>
      <c r="E336" s="188" t="s">
        <v>1</v>
      </c>
      <c r="F336" s="189" t="s">
        <v>496</v>
      </c>
      <c r="G336" s="186"/>
      <c r="H336" s="190">
        <v>34</v>
      </c>
      <c r="I336" s="191"/>
      <c r="J336" s="186"/>
      <c r="K336" s="186"/>
      <c r="L336" s="192"/>
      <c r="M336" s="193"/>
      <c r="N336" s="194"/>
      <c r="O336" s="194"/>
      <c r="P336" s="194"/>
      <c r="Q336" s="194"/>
      <c r="R336" s="194"/>
      <c r="S336" s="194"/>
      <c r="T336" s="195"/>
      <c r="AT336" s="196" t="s">
        <v>159</v>
      </c>
      <c r="AU336" s="196" t="s">
        <v>82</v>
      </c>
      <c r="AV336" s="11" t="s">
        <v>82</v>
      </c>
      <c r="AW336" s="11" t="s">
        <v>36</v>
      </c>
      <c r="AX336" s="11" t="s">
        <v>73</v>
      </c>
      <c r="AY336" s="196" t="s">
        <v>142</v>
      </c>
    </row>
    <row r="337" spans="2:65" s="11" customFormat="1" ht="11.25">
      <c r="B337" s="185"/>
      <c r="C337" s="186"/>
      <c r="D337" s="187" t="s">
        <v>159</v>
      </c>
      <c r="E337" s="188" t="s">
        <v>1</v>
      </c>
      <c r="F337" s="189" t="s">
        <v>497</v>
      </c>
      <c r="G337" s="186"/>
      <c r="H337" s="190">
        <v>50.7</v>
      </c>
      <c r="I337" s="191"/>
      <c r="J337" s="186"/>
      <c r="K337" s="186"/>
      <c r="L337" s="192"/>
      <c r="M337" s="193"/>
      <c r="N337" s="194"/>
      <c r="O337" s="194"/>
      <c r="P337" s="194"/>
      <c r="Q337" s="194"/>
      <c r="R337" s="194"/>
      <c r="S337" s="194"/>
      <c r="T337" s="195"/>
      <c r="AT337" s="196" t="s">
        <v>159</v>
      </c>
      <c r="AU337" s="196" t="s">
        <v>82</v>
      </c>
      <c r="AV337" s="11" t="s">
        <v>82</v>
      </c>
      <c r="AW337" s="11" t="s">
        <v>36</v>
      </c>
      <c r="AX337" s="11" t="s">
        <v>73</v>
      </c>
      <c r="AY337" s="196" t="s">
        <v>142</v>
      </c>
    </row>
    <row r="338" spans="2:65" s="11" customFormat="1" ht="11.25">
      <c r="B338" s="185"/>
      <c r="C338" s="186"/>
      <c r="D338" s="187" t="s">
        <v>159</v>
      </c>
      <c r="E338" s="188" t="s">
        <v>1</v>
      </c>
      <c r="F338" s="189" t="s">
        <v>498</v>
      </c>
      <c r="G338" s="186"/>
      <c r="H338" s="190">
        <v>106.7</v>
      </c>
      <c r="I338" s="191"/>
      <c r="J338" s="186"/>
      <c r="K338" s="186"/>
      <c r="L338" s="192"/>
      <c r="M338" s="193"/>
      <c r="N338" s="194"/>
      <c r="O338" s="194"/>
      <c r="P338" s="194"/>
      <c r="Q338" s="194"/>
      <c r="R338" s="194"/>
      <c r="S338" s="194"/>
      <c r="T338" s="195"/>
      <c r="AT338" s="196" t="s">
        <v>159</v>
      </c>
      <c r="AU338" s="196" t="s">
        <v>82</v>
      </c>
      <c r="AV338" s="11" t="s">
        <v>82</v>
      </c>
      <c r="AW338" s="11" t="s">
        <v>36</v>
      </c>
      <c r="AX338" s="11" t="s">
        <v>73</v>
      </c>
      <c r="AY338" s="196" t="s">
        <v>142</v>
      </c>
    </row>
    <row r="339" spans="2:65" s="12" customFormat="1" ht="11.25">
      <c r="B339" s="207"/>
      <c r="C339" s="208"/>
      <c r="D339" s="187" t="s">
        <v>159</v>
      </c>
      <c r="E339" s="209" t="s">
        <v>1</v>
      </c>
      <c r="F339" s="210" t="s">
        <v>285</v>
      </c>
      <c r="G339" s="208"/>
      <c r="H339" s="211">
        <v>220</v>
      </c>
      <c r="I339" s="212"/>
      <c r="J339" s="208"/>
      <c r="K339" s="208"/>
      <c r="L339" s="213"/>
      <c r="M339" s="214"/>
      <c r="N339" s="215"/>
      <c r="O339" s="215"/>
      <c r="P339" s="215"/>
      <c r="Q339" s="215"/>
      <c r="R339" s="215"/>
      <c r="S339" s="215"/>
      <c r="T339" s="216"/>
      <c r="AT339" s="217" t="s">
        <v>159</v>
      </c>
      <c r="AU339" s="217" t="s">
        <v>82</v>
      </c>
      <c r="AV339" s="12" t="s">
        <v>149</v>
      </c>
      <c r="AW339" s="12" t="s">
        <v>36</v>
      </c>
      <c r="AX339" s="12" t="s">
        <v>21</v>
      </c>
      <c r="AY339" s="217" t="s">
        <v>142</v>
      </c>
    </row>
    <row r="340" spans="2:65" s="1" customFormat="1" ht="16.5" customHeight="1">
      <c r="B340" s="33"/>
      <c r="C340" s="197" t="s">
        <v>499</v>
      </c>
      <c r="D340" s="197" t="s">
        <v>233</v>
      </c>
      <c r="E340" s="198" t="s">
        <v>500</v>
      </c>
      <c r="F340" s="199" t="s">
        <v>501</v>
      </c>
      <c r="G340" s="200" t="s">
        <v>147</v>
      </c>
      <c r="H340" s="201">
        <v>36.299999999999997</v>
      </c>
      <c r="I340" s="202"/>
      <c r="J340" s="203">
        <f>ROUND(I340*H340,2)</f>
        <v>0</v>
      </c>
      <c r="K340" s="199" t="s">
        <v>148</v>
      </c>
      <c r="L340" s="204"/>
      <c r="M340" s="205" t="s">
        <v>1</v>
      </c>
      <c r="N340" s="206" t="s">
        <v>44</v>
      </c>
      <c r="O340" s="59"/>
      <c r="P340" s="182">
        <f>O340*H340</f>
        <v>0</v>
      </c>
      <c r="Q340" s="182">
        <v>8.9999999999999998E-4</v>
      </c>
      <c r="R340" s="182">
        <f>Q340*H340</f>
        <v>3.2669999999999998E-2</v>
      </c>
      <c r="S340" s="182">
        <v>0</v>
      </c>
      <c r="T340" s="183">
        <f>S340*H340</f>
        <v>0</v>
      </c>
      <c r="AR340" s="16" t="s">
        <v>178</v>
      </c>
      <c r="AT340" s="16" t="s">
        <v>233</v>
      </c>
      <c r="AU340" s="16" t="s">
        <v>82</v>
      </c>
      <c r="AY340" s="16" t="s">
        <v>142</v>
      </c>
      <c r="BE340" s="184">
        <f>IF(N340="základní",J340,0)</f>
        <v>0</v>
      </c>
      <c r="BF340" s="184">
        <f>IF(N340="snížená",J340,0)</f>
        <v>0</v>
      </c>
      <c r="BG340" s="184">
        <f>IF(N340="zákl. přenesená",J340,0)</f>
        <v>0</v>
      </c>
      <c r="BH340" s="184">
        <f>IF(N340="sníž. přenesená",J340,0)</f>
        <v>0</v>
      </c>
      <c r="BI340" s="184">
        <f>IF(N340="nulová",J340,0)</f>
        <v>0</v>
      </c>
      <c r="BJ340" s="16" t="s">
        <v>21</v>
      </c>
      <c r="BK340" s="184">
        <f>ROUND(I340*H340,2)</f>
        <v>0</v>
      </c>
      <c r="BL340" s="16" t="s">
        <v>149</v>
      </c>
      <c r="BM340" s="16" t="s">
        <v>502</v>
      </c>
    </row>
    <row r="341" spans="2:65" s="11" customFormat="1" ht="11.25">
      <c r="B341" s="185"/>
      <c r="C341" s="186"/>
      <c r="D341" s="187" t="s">
        <v>159</v>
      </c>
      <c r="E341" s="188" t="s">
        <v>1</v>
      </c>
      <c r="F341" s="189" t="s">
        <v>503</v>
      </c>
      <c r="G341" s="186"/>
      <c r="H341" s="190">
        <v>33</v>
      </c>
      <c r="I341" s="191"/>
      <c r="J341" s="186"/>
      <c r="K341" s="186"/>
      <c r="L341" s="192"/>
      <c r="M341" s="193"/>
      <c r="N341" s="194"/>
      <c r="O341" s="194"/>
      <c r="P341" s="194"/>
      <c r="Q341" s="194"/>
      <c r="R341" s="194"/>
      <c r="S341" s="194"/>
      <c r="T341" s="195"/>
      <c r="AT341" s="196" t="s">
        <v>159</v>
      </c>
      <c r="AU341" s="196" t="s">
        <v>82</v>
      </c>
      <c r="AV341" s="11" t="s">
        <v>82</v>
      </c>
      <c r="AW341" s="11" t="s">
        <v>36</v>
      </c>
      <c r="AX341" s="11" t="s">
        <v>21</v>
      </c>
      <c r="AY341" s="196" t="s">
        <v>142</v>
      </c>
    </row>
    <row r="342" spans="2:65" s="11" customFormat="1" ht="11.25">
      <c r="B342" s="185"/>
      <c r="C342" s="186"/>
      <c r="D342" s="187" t="s">
        <v>159</v>
      </c>
      <c r="E342" s="186"/>
      <c r="F342" s="189" t="s">
        <v>504</v>
      </c>
      <c r="G342" s="186"/>
      <c r="H342" s="190">
        <v>36.299999999999997</v>
      </c>
      <c r="I342" s="191"/>
      <c r="J342" s="186"/>
      <c r="K342" s="186"/>
      <c r="L342" s="192"/>
      <c r="M342" s="193"/>
      <c r="N342" s="194"/>
      <c r="O342" s="194"/>
      <c r="P342" s="194"/>
      <c r="Q342" s="194"/>
      <c r="R342" s="194"/>
      <c r="S342" s="194"/>
      <c r="T342" s="195"/>
      <c r="AT342" s="196" t="s">
        <v>159</v>
      </c>
      <c r="AU342" s="196" t="s">
        <v>82</v>
      </c>
      <c r="AV342" s="11" t="s">
        <v>82</v>
      </c>
      <c r="AW342" s="11" t="s">
        <v>4</v>
      </c>
      <c r="AX342" s="11" t="s">
        <v>21</v>
      </c>
      <c r="AY342" s="196" t="s">
        <v>142</v>
      </c>
    </row>
    <row r="343" spans="2:65" s="1" customFormat="1" ht="22.5" customHeight="1">
      <c r="B343" s="33"/>
      <c r="C343" s="173" t="s">
        <v>505</v>
      </c>
      <c r="D343" s="173" t="s">
        <v>144</v>
      </c>
      <c r="E343" s="174" t="s">
        <v>506</v>
      </c>
      <c r="F343" s="175" t="s">
        <v>507</v>
      </c>
      <c r="G343" s="176" t="s">
        <v>147</v>
      </c>
      <c r="H343" s="177">
        <v>969.45100000000002</v>
      </c>
      <c r="I343" s="178"/>
      <c r="J343" s="179">
        <f>ROUND(I343*H343,2)</f>
        <v>0</v>
      </c>
      <c r="K343" s="175" t="s">
        <v>148</v>
      </c>
      <c r="L343" s="37"/>
      <c r="M343" s="180" t="s">
        <v>1</v>
      </c>
      <c r="N343" s="181" t="s">
        <v>44</v>
      </c>
      <c r="O343" s="59"/>
      <c r="P343" s="182">
        <f>O343*H343</f>
        <v>0</v>
      </c>
      <c r="Q343" s="182">
        <v>6.0000000000000002E-5</v>
      </c>
      <c r="R343" s="182">
        <f>Q343*H343</f>
        <v>5.816706E-2</v>
      </c>
      <c r="S343" s="182">
        <v>0</v>
      </c>
      <c r="T343" s="183">
        <f>S343*H343</f>
        <v>0</v>
      </c>
      <c r="AR343" s="16" t="s">
        <v>149</v>
      </c>
      <c r="AT343" s="16" t="s">
        <v>144</v>
      </c>
      <c r="AU343" s="16" t="s">
        <v>82</v>
      </c>
      <c r="AY343" s="16" t="s">
        <v>142</v>
      </c>
      <c r="BE343" s="184">
        <f>IF(N343="základní",J343,0)</f>
        <v>0</v>
      </c>
      <c r="BF343" s="184">
        <f>IF(N343="snížená",J343,0)</f>
        <v>0</v>
      </c>
      <c r="BG343" s="184">
        <f>IF(N343="zákl. přenesená",J343,0)</f>
        <v>0</v>
      </c>
      <c r="BH343" s="184">
        <f>IF(N343="sníž. přenesená",J343,0)</f>
        <v>0</v>
      </c>
      <c r="BI343" s="184">
        <f>IF(N343="nulová",J343,0)</f>
        <v>0</v>
      </c>
      <c r="BJ343" s="16" t="s">
        <v>21</v>
      </c>
      <c r="BK343" s="184">
        <f>ROUND(I343*H343,2)</f>
        <v>0</v>
      </c>
      <c r="BL343" s="16" t="s">
        <v>149</v>
      </c>
      <c r="BM343" s="16" t="s">
        <v>508</v>
      </c>
    </row>
    <row r="344" spans="2:65" s="11" customFormat="1" ht="11.25">
      <c r="B344" s="185"/>
      <c r="C344" s="186"/>
      <c r="D344" s="187" t="s">
        <v>159</v>
      </c>
      <c r="E344" s="188" t="s">
        <v>1</v>
      </c>
      <c r="F344" s="189" t="s">
        <v>509</v>
      </c>
      <c r="G344" s="186"/>
      <c r="H344" s="190">
        <v>969.45100000000002</v>
      </c>
      <c r="I344" s="191"/>
      <c r="J344" s="186"/>
      <c r="K344" s="186"/>
      <c r="L344" s="192"/>
      <c r="M344" s="193"/>
      <c r="N344" s="194"/>
      <c r="O344" s="194"/>
      <c r="P344" s="194"/>
      <c r="Q344" s="194"/>
      <c r="R344" s="194"/>
      <c r="S344" s="194"/>
      <c r="T344" s="195"/>
      <c r="AT344" s="196" t="s">
        <v>159</v>
      </c>
      <c r="AU344" s="196" t="s">
        <v>82</v>
      </c>
      <c r="AV344" s="11" t="s">
        <v>82</v>
      </c>
      <c r="AW344" s="11" t="s">
        <v>36</v>
      </c>
      <c r="AX344" s="11" t="s">
        <v>21</v>
      </c>
      <c r="AY344" s="196" t="s">
        <v>142</v>
      </c>
    </row>
    <row r="345" spans="2:65" s="1" customFormat="1" ht="16.5" customHeight="1">
      <c r="B345" s="33"/>
      <c r="C345" s="173" t="s">
        <v>510</v>
      </c>
      <c r="D345" s="173" t="s">
        <v>144</v>
      </c>
      <c r="E345" s="174" t="s">
        <v>511</v>
      </c>
      <c r="F345" s="175" t="s">
        <v>512</v>
      </c>
      <c r="G345" s="176" t="s">
        <v>245</v>
      </c>
      <c r="H345" s="177">
        <v>183.87</v>
      </c>
      <c r="I345" s="178"/>
      <c r="J345" s="179">
        <f>ROUND(I345*H345,2)</f>
        <v>0</v>
      </c>
      <c r="K345" s="175" t="s">
        <v>148</v>
      </c>
      <c r="L345" s="37"/>
      <c r="M345" s="180" t="s">
        <v>1</v>
      </c>
      <c r="N345" s="181" t="s">
        <v>44</v>
      </c>
      <c r="O345" s="59"/>
      <c r="P345" s="182">
        <f>O345*H345</f>
        <v>0</v>
      </c>
      <c r="Q345" s="182">
        <v>6.0000000000000002E-5</v>
      </c>
      <c r="R345" s="182">
        <f>Q345*H345</f>
        <v>1.1032200000000001E-2</v>
      </c>
      <c r="S345" s="182">
        <v>0</v>
      </c>
      <c r="T345" s="183">
        <f>S345*H345</f>
        <v>0</v>
      </c>
      <c r="AR345" s="16" t="s">
        <v>149</v>
      </c>
      <c r="AT345" s="16" t="s">
        <v>144</v>
      </c>
      <c r="AU345" s="16" t="s">
        <v>82</v>
      </c>
      <c r="AY345" s="16" t="s">
        <v>142</v>
      </c>
      <c r="BE345" s="184">
        <f>IF(N345="základní",J345,0)</f>
        <v>0</v>
      </c>
      <c r="BF345" s="184">
        <f>IF(N345="snížená",J345,0)</f>
        <v>0</v>
      </c>
      <c r="BG345" s="184">
        <f>IF(N345="zákl. přenesená",J345,0)</f>
        <v>0</v>
      </c>
      <c r="BH345" s="184">
        <f>IF(N345="sníž. přenesená",J345,0)</f>
        <v>0</v>
      </c>
      <c r="BI345" s="184">
        <f>IF(N345="nulová",J345,0)</f>
        <v>0</v>
      </c>
      <c r="BJ345" s="16" t="s">
        <v>21</v>
      </c>
      <c r="BK345" s="184">
        <f>ROUND(I345*H345,2)</f>
        <v>0</v>
      </c>
      <c r="BL345" s="16" t="s">
        <v>149</v>
      </c>
      <c r="BM345" s="16" t="s">
        <v>513</v>
      </c>
    </row>
    <row r="346" spans="2:65" s="11" customFormat="1" ht="11.25">
      <c r="B346" s="185"/>
      <c r="C346" s="186"/>
      <c r="D346" s="187" t="s">
        <v>159</v>
      </c>
      <c r="E346" s="188" t="s">
        <v>1</v>
      </c>
      <c r="F346" s="189" t="s">
        <v>514</v>
      </c>
      <c r="G346" s="186"/>
      <c r="H346" s="190">
        <v>45.8</v>
      </c>
      <c r="I346" s="191"/>
      <c r="J346" s="186"/>
      <c r="K346" s="186"/>
      <c r="L346" s="192"/>
      <c r="M346" s="193"/>
      <c r="N346" s="194"/>
      <c r="O346" s="194"/>
      <c r="P346" s="194"/>
      <c r="Q346" s="194"/>
      <c r="R346" s="194"/>
      <c r="S346" s="194"/>
      <c r="T346" s="195"/>
      <c r="AT346" s="196" t="s">
        <v>159</v>
      </c>
      <c r="AU346" s="196" t="s">
        <v>82</v>
      </c>
      <c r="AV346" s="11" t="s">
        <v>82</v>
      </c>
      <c r="AW346" s="11" t="s">
        <v>36</v>
      </c>
      <c r="AX346" s="11" t="s">
        <v>73</v>
      </c>
      <c r="AY346" s="196" t="s">
        <v>142</v>
      </c>
    </row>
    <row r="347" spans="2:65" s="11" customFormat="1" ht="11.25">
      <c r="B347" s="185"/>
      <c r="C347" s="186"/>
      <c r="D347" s="187" t="s">
        <v>159</v>
      </c>
      <c r="E347" s="188" t="s">
        <v>1</v>
      </c>
      <c r="F347" s="189" t="s">
        <v>515</v>
      </c>
      <c r="G347" s="186"/>
      <c r="H347" s="190">
        <v>45.15</v>
      </c>
      <c r="I347" s="191"/>
      <c r="J347" s="186"/>
      <c r="K347" s="186"/>
      <c r="L347" s="192"/>
      <c r="M347" s="193"/>
      <c r="N347" s="194"/>
      <c r="O347" s="194"/>
      <c r="P347" s="194"/>
      <c r="Q347" s="194"/>
      <c r="R347" s="194"/>
      <c r="S347" s="194"/>
      <c r="T347" s="195"/>
      <c r="AT347" s="196" t="s">
        <v>159</v>
      </c>
      <c r="AU347" s="196" t="s">
        <v>82</v>
      </c>
      <c r="AV347" s="11" t="s">
        <v>82</v>
      </c>
      <c r="AW347" s="11" t="s">
        <v>36</v>
      </c>
      <c r="AX347" s="11" t="s">
        <v>73</v>
      </c>
      <c r="AY347" s="196" t="s">
        <v>142</v>
      </c>
    </row>
    <row r="348" spans="2:65" s="11" customFormat="1" ht="11.25">
      <c r="B348" s="185"/>
      <c r="C348" s="186"/>
      <c r="D348" s="187" t="s">
        <v>159</v>
      </c>
      <c r="E348" s="188" t="s">
        <v>1</v>
      </c>
      <c r="F348" s="189" t="s">
        <v>516</v>
      </c>
      <c r="G348" s="186"/>
      <c r="H348" s="190">
        <v>60.9</v>
      </c>
      <c r="I348" s="191"/>
      <c r="J348" s="186"/>
      <c r="K348" s="186"/>
      <c r="L348" s="192"/>
      <c r="M348" s="193"/>
      <c r="N348" s="194"/>
      <c r="O348" s="194"/>
      <c r="P348" s="194"/>
      <c r="Q348" s="194"/>
      <c r="R348" s="194"/>
      <c r="S348" s="194"/>
      <c r="T348" s="195"/>
      <c r="AT348" s="196" t="s">
        <v>159</v>
      </c>
      <c r="AU348" s="196" t="s">
        <v>82</v>
      </c>
      <c r="AV348" s="11" t="s">
        <v>82</v>
      </c>
      <c r="AW348" s="11" t="s">
        <v>36</v>
      </c>
      <c r="AX348" s="11" t="s">
        <v>73</v>
      </c>
      <c r="AY348" s="196" t="s">
        <v>142</v>
      </c>
    </row>
    <row r="349" spans="2:65" s="11" customFormat="1" ht="11.25">
      <c r="B349" s="185"/>
      <c r="C349" s="186"/>
      <c r="D349" s="187" t="s">
        <v>159</v>
      </c>
      <c r="E349" s="188" t="s">
        <v>1</v>
      </c>
      <c r="F349" s="189" t="s">
        <v>517</v>
      </c>
      <c r="G349" s="186"/>
      <c r="H349" s="190">
        <v>32.020000000000003</v>
      </c>
      <c r="I349" s="191"/>
      <c r="J349" s="186"/>
      <c r="K349" s="186"/>
      <c r="L349" s="192"/>
      <c r="M349" s="193"/>
      <c r="N349" s="194"/>
      <c r="O349" s="194"/>
      <c r="P349" s="194"/>
      <c r="Q349" s="194"/>
      <c r="R349" s="194"/>
      <c r="S349" s="194"/>
      <c r="T349" s="195"/>
      <c r="AT349" s="196" t="s">
        <v>159</v>
      </c>
      <c r="AU349" s="196" t="s">
        <v>82</v>
      </c>
      <c r="AV349" s="11" t="s">
        <v>82</v>
      </c>
      <c r="AW349" s="11" t="s">
        <v>36</v>
      </c>
      <c r="AX349" s="11" t="s">
        <v>73</v>
      </c>
      <c r="AY349" s="196" t="s">
        <v>142</v>
      </c>
    </row>
    <row r="350" spans="2:65" s="12" customFormat="1" ht="11.25">
      <c r="B350" s="207"/>
      <c r="C350" s="208"/>
      <c r="D350" s="187" t="s">
        <v>159</v>
      </c>
      <c r="E350" s="209" t="s">
        <v>1</v>
      </c>
      <c r="F350" s="210" t="s">
        <v>285</v>
      </c>
      <c r="G350" s="208"/>
      <c r="H350" s="211">
        <v>183.87</v>
      </c>
      <c r="I350" s="212"/>
      <c r="J350" s="208"/>
      <c r="K350" s="208"/>
      <c r="L350" s="213"/>
      <c r="M350" s="214"/>
      <c r="N350" s="215"/>
      <c r="O350" s="215"/>
      <c r="P350" s="215"/>
      <c r="Q350" s="215"/>
      <c r="R350" s="215"/>
      <c r="S350" s="215"/>
      <c r="T350" s="216"/>
      <c r="AT350" s="217" t="s">
        <v>159</v>
      </c>
      <c r="AU350" s="217" t="s">
        <v>82</v>
      </c>
      <c r="AV350" s="12" t="s">
        <v>149</v>
      </c>
      <c r="AW350" s="12" t="s">
        <v>36</v>
      </c>
      <c r="AX350" s="12" t="s">
        <v>21</v>
      </c>
      <c r="AY350" s="217" t="s">
        <v>142</v>
      </c>
    </row>
    <row r="351" spans="2:65" s="1" customFormat="1" ht="16.5" customHeight="1">
      <c r="B351" s="33"/>
      <c r="C351" s="197" t="s">
        <v>518</v>
      </c>
      <c r="D351" s="197" t="s">
        <v>233</v>
      </c>
      <c r="E351" s="198" t="s">
        <v>519</v>
      </c>
      <c r="F351" s="199" t="s">
        <v>520</v>
      </c>
      <c r="G351" s="200" t="s">
        <v>245</v>
      </c>
      <c r="H351" s="201">
        <v>200.44200000000001</v>
      </c>
      <c r="I351" s="202"/>
      <c r="J351" s="203">
        <f>ROUND(I351*H351,2)</f>
        <v>0</v>
      </c>
      <c r="K351" s="199" t="s">
        <v>307</v>
      </c>
      <c r="L351" s="204"/>
      <c r="M351" s="205" t="s">
        <v>1</v>
      </c>
      <c r="N351" s="206" t="s">
        <v>44</v>
      </c>
      <c r="O351" s="59"/>
      <c r="P351" s="182">
        <f>O351*H351</f>
        <v>0</v>
      </c>
      <c r="Q351" s="182">
        <v>5.1999999999999995E-4</v>
      </c>
      <c r="R351" s="182">
        <f>Q351*H351</f>
        <v>0.10422983999999999</v>
      </c>
      <c r="S351" s="182">
        <v>0</v>
      </c>
      <c r="T351" s="183">
        <f>S351*H351</f>
        <v>0</v>
      </c>
      <c r="AR351" s="16" t="s">
        <v>178</v>
      </c>
      <c r="AT351" s="16" t="s">
        <v>233</v>
      </c>
      <c r="AU351" s="16" t="s">
        <v>82</v>
      </c>
      <c r="AY351" s="16" t="s">
        <v>142</v>
      </c>
      <c r="BE351" s="184">
        <f>IF(N351="základní",J351,0)</f>
        <v>0</v>
      </c>
      <c r="BF351" s="184">
        <f>IF(N351="snížená",J351,0)</f>
        <v>0</v>
      </c>
      <c r="BG351" s="184">
        <f>IF(N351="zákl. přenesená",J351,0)</f>
        <v>0</v>
      </c>
      <c r="BH351" s="184">
        <f>IF(N351="sníž. přenesená",J351,0)</f>
        <v>0</v>
      </c>
      <c r="BI351" s="184">
        <f>IF(N351="nulová",J351,0)</f>
        <v>0</v>
      </c>
      <c r="BJ351" s="16" t="s">
        <v>21</v>
      </c>
      <c r="BK351" s="184">
        <f>ROUND(I351*H351,2)</f>
        <v>0</v>
      </c>
      <c r="BL351" s="16" t="s">
        <v>149</v>
      </c>
      <c r="BM351" s="16" t="s">
        <v>521</v>
      </c>
    </row>
    <row r="352" spans="2:65" s="11" customFormat="1" ht="11.25">
      <c r="B352" s="185"/>
      <c r="C352" s="186"/>
      <c r="D352" s="187" t="s">
        <v>159</v>
      </c>
      <c r="E352" s="188" t="s">
        <v>1</v>
      </c>
      <c r="F352" s="189" t="s">
        <v>522</v>
      </c>
      <c r="G352" s="186"/>
      <c r="H352" s="190">
        <v>182.22</v>
      </c>
      <c r="I352" s="191"/>
      <c r="J352" s="186"/>
      <c r="K352" s="186"/>
      <c r="L352" s="192"/>
      <c r="M352" s="193"/>
      <c r="N352" s="194"/>
      <c r="O352" s="194"/>
      <c r="P352" s="194"/>
      <c r="Q352" s="194"/>
      <c r="R352" s="194"/>
      <c r="S352" s="194"/>
      <c r="T352" s="195"/>
      <c r="AT352" s="196" t="s">
        <v>159</v>
      </c>
      <c r="AU352" s="196" t="s">
        <v>82</v>
      </c>
      <c r="AV352" s="11" t="s">
        <v>82</v>
      </c>
      <c r="AW352" s="11" t="s">
        <v>36</v>
      </c>
      <c r="AX352" s="11" t="s">
        <v>21</v>
      </c>
      <c r="AY352" s="196" t="s">
        <v>142</v>
      </c>
    </row>
    <row r="353" spans="2:65" s="11" customFormat="1" ht="11.25">
      <c r="B353" s="185"/>
      <c r="C353" s="186"/>
      <c r="D353" s="187" t="s">
        <v>159</v>
      </c>
      <c r="E353" s="186"/>
      <c r="F353" s="189" t="s">
        <v>523</v>
      </c>
      <c r="G353" s="186"/>
      <c r="H353" s="190">
        <v>200.44200000000001</v>
      </c>
      <c r="I353" s="191"/>
      <c r="J353" s="186"/>
      <c r="K353" s="186"/>
      <c r="L353" s="192"/>
      <c r="M353" s="193"/>
      <c r="N353" s="194"/>
      <c r="O353" s="194"/>
      <c r="P353" s="194"/>
      <c r="Q353" s="194"/>
      <c r="R353" s="194"/>
      <c r="S353" s="194"/>
      <c r="T353" s="195"/>
      <c r="AT353" s="196" t="s">
        <v>159</v>
      </c>
      <c r="AU353" s="196" t="s">
        <v>82</v>
      </c>
      <c r="AV353" s="11" t="s">
        <v>82</v>
      </c>
      <c r="AW353" s="11" t="s">
        <v>4</v>
      </c>
      <c r="AX353" s="11" t="s">
        <v>21</v>
      </c>
      <c r="AY353" s="196" t="s">
        <v>142</v>
      </c>
    </row>
    <row r="354" spans="2:65" s="1" customFormat="1" ht="16.5" customHeight="1">
      <c r="B354" s="33"/>
      <c r="C354" s="197" t="s">
        <v>524</v>
      </c>
      <c r="D354" s="197" t="s">
        <v>233</v>
      </c>
      <c r="E354" s="198" t="s">
        <v>525</v>
      </c>
      <c r="F354" s="199" t="s">
        <v>526</v>
      </c>
      <c r="G354" s="200" t="s">
        <v>245</v>
      </c>
      <c r="H354" s="201">
        <v>1.8149999999999999</v>
      </c>
      <c r="I354" s="202"/>
      <c r="J354" s="203">
        <f>ROUND(I354*H354,2)</f>
        <v>0</v>
      </c>
      <c r="K354" s="199" t="s">
        <v>148</v>
      </c>
      <c r="L354" s="204"/>
      <c r="M354" s="205" t="s">
        <v>1</v>
      </c>
      <c r="N354" s="206" t="s">
        <v>44</v>
      </c>
      <c r="O354" s="59"/>
      <c r="P354" s="182">
        <f>O354*H354</f>
        <v>0</v>
      </c>
      <c r="Q354" s="182">
        <v>3.2000000000000003E-4</v>
      </c>
      <c r="R354" s="182">
        <f>Q354*H354</f>
        <v>5.8080000000000002E-4</v>
      </c>
      <c r="S354" s="182">
        <v>0</v>
      </c>
      <c r="T354" s="183">
        <f>S354*H354</f>
        <v>0</v>
      </c>
      <c r="AR354" s="16" t="s">
        <v>178</v>
      </c>
      <c r="AT354" s="16" t="s">
        <v>233</v>
      </c>
      <c r="AU354" s="16" t="s">
        <v>82</v>
      </c>
      <c r="AY354" s="16" t="s">
        <v>142</v>
      </c>
      <c r="BE354" s="184">
        <f>IF(N354="základní",J354,0)</f>
        <v>0</v>
      </c>
      <c r="BF354" s="184">
        <f>IF(N354="snížená",J354,0)</f>
        <v>0</v>
      </c>
      <c r="BG354" s="184">
        <f>IF(N354="zákl. přenesená",J354,0)</f>
        <v>0</v>
      </c>
      <c r="BH354" s="184">
        <f>IF(N354="sníž. přenesená",J354,0)</f>
        <v>0</v>
      </c>
      <c r="BI354" s="184">
        <f>IF(N354="nulová",J354,0)</f>
        <v>0</v>
      </c>
      <c r="BJ354" s="16" t="s">
        <v>21</v>
      </c>
      <c r="BK354" s="184">
        <f>ROUND(I354*H354,2)</f>
        <v>0</v>
      </c>
      <c r="BL354" s="16" t="s">
        <v>149</v>
      </c>
      <c r="BM354" s="16" t="s">
        <v>527</v>
      </c>
    </row>
    <row r="355" spans="2:65" s="11" customFormat="1" ht="11.25">
      <c r="B355" s="185"/>
      <c r="C355" s="186"/>
      <c r="D355" s="187" t="s">
        <v>159</v>
      </c>
      <c r="E355" s="188" t="s">
        <v>1</v>
      </c>
      <c r="F355" s="189" t="s">
        <v>528</v>
      </c>
      <c r="G355" s="186"/>
      <c r="H355" s="190">
        <v>1.65</v>
      </c>
      <c r="I355" s="191"/>
      <c r="J355" s="186"/>
      <c r="K355" s="186"/>
      <c r="L355" s="192"/>
      <c r="M355" s="193"/>
      <c r="N355" s="194"/>
      <c r="O355" s="194"/>
      <c r="P355" s="194"/>
      <c r="Q355" s="194"/>
      <c r="R355" s="194"/>
      <c r="S355" s="194"/>
      <c r="T355" s="195"/>
      <c r="AT355" s="196" t="s">
        <v>159</v>
      </c>
      <c r="AU355" s="196" t="s">
        <v>82</v>
      </c>
      <c r="AV355" s="11" t="s">
        <v>82</v>
      </c>
      <c r="AW355" s="11" t="s">
        <v>36</v>
      </c>
      <c r="AX355" s="11" t="s">
        <v>21</v>
      </c>
      <c r="AY355" s="196" t="s">
        <v>142</v>
      </c>
    </row>
    <row r="356" spans="2:65" s="11" customFormat="1" ht="11.25">
      <c r="B356" s="185"/>
      <c r="C356" s="186"/>
      <c r="D356" s="187" t="s">
        <v>159</v>
      </c>
      <c r="E356" s="186"/>
      <c r="F356" s="189" t="s">
        <v>529</v>
      </c>
      <c r="G356" s="186"/>
      <c r="H356" s="190">
        <v>1.8149999999999999</v>
      </c>
      <c r="I356" s="191"/>
      <c r="J356" s="186"/>
      <c r="K356" s="186"/>
      <c r="L356" s="192"/>
      <c r="M356" s="193"/>
      <c r="N356" s="194"/>
      <c r="O356" s="194"/>
      <c r="P356" s="194"/>
      <c r="Q356" s="194"/>
      <c r="R356" s="194"/>
      <c r="S356" s="194"/>
      <c r="T356" s="195"/>
      <c r="AT356" s="196" t="s">
        <v>159</v>
      </c>
      <c r="AU356" s="196" t="s">
        <v>82</v>
      </c>
      <c r="AV356" s="11" t="s">
        <v>82</v>
      </c>
      <c r="AW356" s="11" t="s">
        <v>4</v>
      </c>
      <c r="AX356" s="11" t="s">
        <v>21</v>
      </c>
      <c r="AY356" s="196" t="s">
        <v>142</v>
      </c>
    </row>
    <row r="357" spans="2:65" s="1" customFormat="1" ht="16.5" customHeight="1">
      <c r="B357" s="33"/>
      <c r="C357" s="173" t="s">
        <v>530</v>
      </c>
      <c r="D357" s="173" t="s">
        <v>144</v>
      </c>
      <c r="E357" s="174" t="s">
        <v>531</v>
      </c>
      <c r="F357" s="175" t="s">
        <v>532</v>
      </c>
      <c r="G357" s="176" t="s">
        <v>245</v>
      </c>
      <c r="H357" s="177">
        <v>424.88</v>
      </c>
      <c r="I357" s="178"/>
      <c r="J357" s="179">
        <f>ROUND(I357*H357,2)</f>
        <v>0</v>
      </c>
      <c r="K357" s="175" t="s">
        <v>148</v>
      </c>
      <c r="L357" s="37"/>
      <c r="M357" s="180" t="s">
        <v>1</v>
      </c>
      <c r="N357" s="181" t="s">
        <v>44</v>
      </c>
      <c r="O357" s="59"/>
      <c r="P357" s="182">
        <f>O357*H357</f>
        <v>0</v>
      </c>
      <c r="Q357" s="182">
        <v>2.5000000000000001E-4</v>
      </c>
      <c r="R357" s="182">
        <f>Q357*H357</f>
        <v>0.10621999999999999</v>
      </c>
      <c r="S357" s="182">
        <v>0</v>
      </c>
      <c r="T357" s="183">
        <f>S357*H357</f>
        <v>0</v>
      </c>
      <c r="AR357" s="16" t="s">
        <v>149</v>
      </c>
      <c r="AT357" s="16" t="s">
        <v>144</v>
      </c>
      <c r="AU357" s="16" t="s">
        <v>82</v>
      </c>
      <c r="AY357" s="16" t="s">
        <v>142</v>
      </c>
      <c r="BE357" s="184">
        <f>IF(N357="základní",J357,0)</f>
        <v>0</v>
      </c>
      <c r="BF357" s="184">
        <f>IF(N357="snížená",J357,0)</f>
        <v>0</v>
      </c>
      <c r="BG357" s="184">
        <f>IF(N357="zákl. přenesená",J357,0)</f>
        <v>0</v>
      </c>
      <c r="BH357" s="184">
        <f>IF(N357="sníž. přenesená",J357,0)</f>
        <v>0</v>
      </c>
      <c r="BI357" s="184">
        <f>IF(N357="nulová",J357,0)</f>
        <v>0</v>
      </c>
      <c r="BJ357" s="16" t="s">
        <v>21</v>
      </c>
      <c r="BK357" s="184">
        <f>ROUND(I357*H357,2)</f>
        <v>0</v>
      </c>
      <c r="BL357" s="16" t="s">
        <v>149</v>
      </c>
      <c r="BM357" s="16" t="s">
        <v>533</v>
      </c>
    </row>
    <row r="358" spans="2:65" s="11" customFormat="1" ht="11.25">
      <c r="B358" s="185"/>
      <c r="C358" s="186"/>
      <c r="D358" s="187" t="s">
        <v>159</v>
      </c>
      <c r="E358" s="188" t="s">
        <v>1</v>
      </c>
      <c r="F358" s="189" t="s">
        <v>534</v>
      </c>
      <c r="G358" s="186"/>
      <c r="H358" s="190">
        <v>298.98</v>
      </c>
      <c r="I358" s="191"/>
      <c r="J358" s="186"/>
      <c r="K358" s="186"/>
      <c r="L358" s="192"/>
      <c r="M358" s="193"/>
      <c r="N358" s="194"/>
      <c r="O358" s="194"/>
      <c r="P358" s="194"/>
      <c r="Q358" s="194"/>
      <c r="R358" s="194"/>
      <c r="S358" s="194"/>
      <c r="T358" s="195"/>
      <c r="AT358" s="196" t="s">
        <v>159</v>
      </c>
      <c r="AU358" s="196" t="s">
        <v>82</v>
      </c>
      <c r="AV358" s="11" t="s">
        <v>82</v>
      </c>
      <c r="AW358" s="11" t="s">
        <v>36</v>
      </c>
      <c r="AX358" s="11" t="s">
        <v>73</v>
      </c>
      <c r="AY358" s="196" t="s">
        <v>142</v>
      </c>
    </row>
    <row r="359" spans="2:65" s="11" customFormat="1" ht="11.25">
      <c r="B359" s="185"/>
      <c r="C359" s="186"/>
      <c r="D359" s="187" t="s">
        <v>159</v>
      </c>
      <c r="E359" s="188" t="s">
        <v>1</v>
      </c>
      <c r="F359" s="189" t="s">
        <v>535</v>
      </c>
      <c r="G359" s="186"/>
      <c r="H359" s="190">
        <v>42.5</v>
      </c>
      <c r="I359" s="191"/>
      <c r="J359" s="186"/>
      <c r="K359" s="186"/>
      <c r="L359" s="192"/>
      <c r="M359" s="193"/>
      <c r="N359" s="194"/>
      <c r="O359" s="194"/>
      <c r="P359" s="194"/>
      <c r="Q359" s="194"/>
      <c r="R359" s="194"/>
      <c r="S359" s="194"/>
      <c r="T359" s="195"/>
      <c r="AT359" s="196" t="s">
        <v>159</v>
      </c>
      <c r="AU359" s="196" t="s">
        <v>82</v>
      </c>
      <c r="AV359" s="11" t="s">
        <v>82</v>
      </c>
      <c r="AW359" s="11" t="s">
        <v>36</v>
      </c>
      <c r="AX359" s="11" t="s">
        <v>73</v>
      </c>
      <c r="AY359" s="196" t="s">
        <v>142</v>
      </c>
    </row>
    <row r="360" spans="2:65" s="11" customFormat="1" ht="11.25">
      <c r="B360" s="185"/>
      <c r="C360" s="186"/>
      <c r="D360" s="187" t="s">
        <v>159</v>
      </c>
      <c r="E360" s="188" t="s">
        <v>1</v>
      </c>
      <c r="F360" s="189" t="s">
        <v>536</v>
      </c>
      <c r="G360" s="186"/>
      <c r="H360" s="190">
        <v>31</v>
      </c>
      <c r="I360" s="191"/>
      <c r="J360" s="186"/>
      <c r="K360" s="186"/>
      <c r="L360" s="192"/>
      <c r="M360" s="193"/>
      <c r="N360" s="194"/>
      <c r="O360" s="194"/>
      <c r="P360" s="194"/>
      <c r="Q360" s="194"/>
      <c r="R360" s="194"/>
      <c r="S360" s="194"/>
      <c r="T360" s="195"/>
      <c r="AT360" s="196" t="s">
        <v>159</v>
      </c>
      <c r="AU360" s="196" t="s">
        <v>82</v>
      </c>
      <c r="AV360" s="11" t="s">
        <v>82</v>
      </c>
      <c r="AW360" s="11" t="s">
        <v>36</v>
      </c>
      <c r="AX360" s="11" t="s">
        <v>73</v>
      </c>
      <c r="AY360" s="196" t="s">
        <v>142</v>
      </c>
    </row>
    <row r="361" spans="2:65" s="11" customFormat="1" ht="11.25">
      <c r="B361" s="185"/>
      <c r="C361" s="186"/>
      <c r="D361" s="187" t="s">
        <v>159</v>
      </c>
      <c r="E361" s="188" t="s">
        <v>1</v>
      </c>
      <c r="F361" s="189" t="s">
        <v>537</v>
      </c>
      <c r="G361" s="186"/>
      <c r="H361" s="190">
        <v>32.4</v>
      </c>
      <c r="I361" s="191"/>
      <c r="J361" s="186"/>
      <c r="K361" s="186"/>
      <c r="L361" s="192"/>
      <c r="M361" s="193"/>
      <c r="N361" s="194"/>
      <c r="O361" s="194"/>
      <c r="P361" s="194"/>
      <c r="Q361" s="194"/>
      <c r="R361" s="194"/>
      <c r="S361" s="194"/>
      <c r="T361" s="195"/>
      <c r="AT361" s="196" t="s">
        <v>159</v>
      </c>
      <c r="AU361" s="196" t="s">
        <v>82</v>
      </c>
      <c r="AV361" s="11" t="s">
        <v>82</v>
      </c>
      <c r="AW361" s="11" t="s">
        <v>36</v>
      </c>
      <c r="AX361" s="11" t="s">
        <v>73</v>
      </c>
      <c r="AY361" s="196" t="s">
        <v>142</v>
      </c>
    </row>
    <row r="362" spans="2:65" s="11" customFormat="1" ht="11.25">
      <c r="B362" s="185"/>
      <c r="C362" s="186"/>
      <c r="D362" s="187" t="s">
        <v>159</v>
      </c>
      <c r="E362" s="188" t="s">
        <v>1</v>
      </c>
      <c r="F362" s="189" t="s">
        <v>538</v>
      </c>
      <c r="G362" s="186"/>
      <c r="H362" s="190">
        <v>20</v>
      </c>
      <c r="I362" s="191"/>
      <c r="J362" s="186"/>
      <c r="K362" s="186"/>
      <c r="L362" s="192"/>
      <c r="M362" s="193"/>
      <c r="N362" s="194"/>
      <c r="O362" s="194"/>
      <c r="P362" s="194"/>
      <c r="Q362" s="194"/>
      <c r="R362" s="194"/>
      <c r="S362" s="194"/>
      <c r="T362" s="195"/>
      <c r="AT362" s="196" t="s">
        <v>159</v>
      </c>
      <c r="AU362" s="196" t="s">
        <v>82</v>
      </c>
      <c r="AV362" s="11" t="s">
        <v>82</v>
      </c>
      <c r="AW362" s="11" t="s">
        <v>36</v>
      </c>
      <c r="AX362" s="11" t="s">
        <v>73</v>
      </c>
      <c r="AY362" s="196" t="s">
        <v>142</v>
      </c>
    </row>
    <row r="363" spans="2:65" s="12" customFormat="1" ht="11.25">
      <c r="B363" s="207"/>
      <c r="C363" s="208"/>
      <c r="D363" s="187" t="s">
        <v>159</v>
      </c>
      <c r="E363" s="209" t="s">
        <v>1</v>
      </c>
      <c r="F363" s="210" t="s">
        <v>285</v>
      </c>
      <c r="G363" s="208"/>
      <c r="H363" s="211">
        <v>424.88</v>
      </c>
      <c r="I363" s="212"/>
      <c r="J363" s="208"/>
      <c r="K363" s="208"/>
      <c r="L363" s="213"/>
      <c r="M363" s="214"/>
      <c r="N363" s="215"/>
      <c r="O363" s="215"/>
      <c r="P363" s="215"/>
      <c r="Q363" s="215"/>
      <c r="R363" s="215"/>
      <c r="S363" s="215"/>
      <c r="T363" s="216"/>
      <c r="AT363" s="217" t="s">
        <v>159</v>
      </c>
      <c r="AU363" s="217" t="s">
        <v>82</v>
      </c>
      <c r="AV363" s="12" t="s">
        <v>149</v>
      </c>
      <c r="AW363" s="12" t="s">
        <v>36</v>
      </c>
      <c r="AX363" s="12" t="s">
        <v>21</v>
      </c>
      <c r="AY363" s="217" t="s">
        <v>142</v>
      </c>
    </row>
    <row r="364" spans="2:65" s="1" customFormat="1" ht="16.5" customHeight="1">
      <c r="B364" s="33"/>
      <c r="C364" s="197" t="s">
        <v>539</v>
      </c>
      <c r="D364" s="197" t="s">
        <v>233</v>
      </c>
      <c r="E364" s="198" t="s">
        <v>540</v>
      </c>
      <c r="F364" s="199" t="s">
        <v>541</v>
      </c>
      <c r="G364" s="200" t="s">
        <v>245</v>
      </c>
      <c r="H364" s="201">
        <v>328.87799999999999</v>
      </c>
      <c r="I364" s="202"/>
      <c r="J364" s="203">
        <f>ROUND(I364*H364,2)</f>
        <v>0</v>
      </c>
      <c r="K364" s="199" t="s">
        <v>307</v>
      </c>
      <c r="L364" s="204"/>
      <c r="M364" s="205" t="s">
        <v>1</v>
      </c>
      <c r="N364" s="206" t="s">
        <v>44</v>
      </c>
      <c r="O364" s="59"/>
      <c r="P364" s="182">
        <f>O364*H364</f>
        <v>0</v>
      </c>
      <c r="Q364" s="182">
        <v>3.0000000000000001E-5</v>
      </c>
      <c r="R364" s="182">
        <f>Q364*H364</f>
        <v>9.8663399999999995E-3</v>
      </c>
      <c r="S364" s="182">
        <v>0</v>
      </c>
      <c r="T364" s="183">
        <f>S364*H364</f>
        <v>0</v>
      </c>
      <c r="AR364" s="16" t="s">
        <v>178</v>
      </c>
      <c r="AT364" s="16" t="s">
        <v>233</v>
      </c>
      <c r="AU364" s="16" t="s">
        <v>82</v>
      </c>
      <c r="AY364" s="16" t="s">
        <v>142</v>
      </c>
      <c r="BE364" s="184">
        <f>IF(N364="základní",J364,0)</f>
        <v>0</v>
      </c>
      <c r="BF364" s="184">
        <f>IF(N364="snížená",J364,0)</f>
        <v>0</v>
      </c>
      <c r="BG364" s="184">
        <f>IF(N364="zákl. přenesená",J364,0)</f>
        <v>0</v>
      </c>
      <c r="BH364" s="184">
        <f>IF(N364="sníž. přenesená",J364,0)</f>
        <v>0</v>
      </c>
      <c r="BI364" s="184">
        <f>IF(N364="nulová",J364,0)</f>
        <v>0</v>
      </c>
      <c r="BJ364" s="16" t="s">
        <v>21</v>
      </c>
      <c r="BK364" s="184">
        <f>ROUND(I364*H364,2)</f>
        <v>0</v>
      </c>
      <c r="BL364" s="16" t="s">
        <v>149</v>
      </c>
      <c r="BM364" s="16" t="s">
        <v>542</v>
      </c>
    </row>
    <row r="365" spans="2:65" s="11" customFormat="1" ht="11.25">
      <c r="B365" s="185"/>
      <c r="C365" s="186"/>
      <c r="D365" s="187" t="s">
        <v>159</v>
      </c>
      <c r="E365" s="188" t="s">
        <v>1</v>
      </c>
      <c r="F365" s="189" t="s">
        <v>543</v>
      </c>
      <c r="G365" s="186"/>
      <c r="H365" s="190">
        <v>61.1</v>
      </c>
      <c r="I365" s="191"/>
      <c r="J365" s="186"/>
      <c r="K365" s="186"/>
      <c r="L365" s="192"/>
      <c r="M365" s="193"/>
      <c r="N365" s="194"/>
      <c r="O365" s="194"/>
      <c r="P365" s="194"/>
      <c r="Q365" s="194"/>
      <c r="R365" s="194"/>
      <c r="S365" s="194"/>
      <c r="T365" s="195"/>
      <c r="AT365" s="196" t="s">
        <v>159</v>
      </c>
      <c r="AU365" s="196" t="s">
        <v>82</v>
      </c>
      <c r="AV365" s="11" t="s">
        <v>82</v>
      </c>
      <c r="AW365" s="11" t="s">
        <v>36</v>
      </c>
      <c r="AX365" s="11" t="s">
        <v>73</v>
      </c>
      <c r="AY365" s="196" t="s">
        <v>142</v>
      </c>
    </row>
    <row r="366" spans="2:65" s="11" customFormat="1" ht="11.25">
      <c r="B366" s="185"/>
      <c r="C366" s="186"/>
      <c r="D366" s="187" t="s">
        <v>159</v>
      </c>
      <c r="E366" s="188" t="s">
        <v>1</v>
      </c>
      <c r="F366" s="189" t="s">
        <v>544</v>
      </c>
      <c r="G366" s="186"/>
      <c r="H366" s="190">
        <v>52.2</v>
      </c>
      <c r="I366" s="191"/>
      <c r="J366" s="186"/>
      <c r="K366" s="186"/>
      <c r="L366" s="192"/>
      <c r="M366" s="193"/>
      <c r="N366" s="194"/>
      <c r="O366" s="194"/>
      <c r="P366" s="194"/>
      <c r="Q366" s="194"/>
      <c r="R366" s="194"/>
      <c r="S366" s="194"/>
      <c r="T366" s="195"/>
      <c r="AT366" s="196" t="s">
        <v>159</v>
      </c>
      <c r="AU366" s="196" t="s">
        <v>82</v>
      </c>
      <c r="AV366" s="11" t="s">
        <v>82</v>
      </c>
      <c r="AW366" s="11" t="s">
        <v>36</v>
      </c>
      <c r="AX366" s="11" t="s">
        <v>73</v>
      </c>
      <c r="AY366" s="196" t="s">
        <v>142</v>
      </c>
    </row>
    <row r="367" spans="2:65" s="11" customFormat="1" ht="11.25">
      <c r="B367" s="185"/>
      <c r="C367" s="186"/>
      <c r="D367" s="187" t="s">
        <v>159</v>
      </c>
      <c r="E367" s="188" t="s">
        <v>1</v>
      </c>
      <c r="F367" s="189" t="s">
        <v>545</v>
      </c>
      <c r="G367" s="186"/>
      <c r="H367" s="190">
        <v>108.2</v>
      </c>
      <c r="I367" s="191"/>
      <c r="J367" s="186"/>
      <c r="K367" s="186"/>
      <c r="L367" s="192"/>
      <c r="M367" s="193"/>
      <c r="N367" s="194"/>
      <c r="O367" s="194"/>
      <c r="P367" s="194"/>
      <c r="Q367" s="194"/>
      <c r="R367" s="194"/>
      <c r="S367" s="194"/>
      <c r="T367" s="195"/>
      <c r="AT367" s="196" t="s">
        <v>159</v>
      </c>
      <c r="AU367" s="196" t="s">
        <v>82</v>
      </c>
      <c r="AV367" s="11" t="s">
        <v>82</v>
      </c>
      <c r="AW367" s="11" t="s">
        <v>36</v>
      </c>
      <c r="AX367" s="11" t="s">
        <v>73</v>
      </c>
      <c r="AY367" s="196" t="s">
        <v>142</v>
      </c>
    </row>
    <row r="368" spans="2:65" s="11" customFormat="1" ht="33.75">
      <c r="B368" s="185"/>
      <c r="C368" s="186"/>
      <c r="D368" s="187" t="s">
        <v>159</v>
      </c>
      <c r="E368" s="188" t="s">
        <v>1</v>
      </c>
      <c r="F368" s="189" t="s">
        <v>546</v>
      </c>
      <c r="G368" s="186"/>
      <c r="H368" s="190">
        <v>77.48</v>
      </c>
      <c r="I368" s="191"/>
      <c r="J368" s="186"/>
      <c r="K368" s="186"/>
      <c r="L368" s="192"/>
      <c r="M368" s="193"/>
      <c r="N368" s="194"/>
      <c r="O368" s="194"/>
      <c r="P368" s="194"/>
      <c r="Q368" s="194"/>
      <c r="R368" s="194"/>
      <c r="S368" s="194"/>
      <c r="T368" s="195"/>
      <c r="AT368" s="196" t="s">
        <v>159</v>
      </c>
      <c r="AU368" s="196" t="s">
        <v>82</v>
      </c>
      <c r="AV368" s="11" t="s">
        <v>82</v>
      </c>
      <c r="AW368" s="11" t="s">
        <v>36</v>
      </c>
      <c r="AX368" s="11" t="s">
        <v>73</v>
      </c>
      <c r="AY368" s="196" t="s">
        <v>142</v>
      </c>
    </row>
    <row r="369" spans="2:65" s="12" customFormat="1" ht="11.25">
      <c r="B369" s="207"/>
      <c r="C369" s="208"/>
      <c r="D369" s="187" t="s">
        <v>159</v>
      </c>
      <c r="E369" s="209" t="s">
        <v>1</v>
      </c>
      <c r="F369" s="210" t="s">
        <v>285</v>
      </c>
      <c r="G369" s="208"/>
      <c r="H369" s="211">
        <v>298.98</v>
      </c>
      <c r="I369" s="212"/>
      <c r="J369" s="208"/>
      <c r="K369" s="208"/>
      <c r="L369" s="213"/>
      <c r="M369" s="214"/>
      <c r="N369" s="215"/>
      <c r="O369" s="215"/>
      <c r="P369" s="215"/>
      <c r="Q369" s="215"/>
      <c r="R369" s="215"/>
      <c r="S369" s="215"/>
      <c r="T369" s="216"/>
      <c r="AT369" s="217" t="s">
        <v>159</v>
      </c>
      <c r="AU369" s="217" t="s">
        <v>82</v>
      </c>
      <c r="AV369" s="12" t="s">
        <v>149</v>
      </c>
      <c r="AW369" s="12" t="s">
        <v>36</v>
      </c>
      <c r="AX369" s="12" t="s">
        <v>21</v>
      </c>
      <c r="AY369" s="217" t="s">
        <v>142</v>
      </c>
    </row>
    <row r="370" spans="2:65" s="11" customFormat="1" ht="11.25">
      <c r="B370" s="185"/>
      <c r="C370" s="186"/>
      <c r="D370" s="187" t="s">
        <v>159</v>
      </c>
      <c r="E370" s="186"/>
      <c r="F370" s="189" t="s">
        <v>547</v>
      </c>
      <c r="G370" s="186"/>
      <c r="H370" s="190">
        <v>328.87799999999999</v>
      </c>
      <c r="I370" s="191"/>
      <c r="J370" s="186"/>
      <c r="K370" s="186"/>
      <c r="L370" s="192"/>
      <c r="M370" s="193"/>
      <c r="N370" s="194"/>
      <c r="O370" s="194"/>
      <c r="P370" s="194"/>
      <c r="Q370" s="194"/>
      <c r="R370" s="194"/>
      <c r="S370" s="194"/>
      <c r="T370" s="195"/>
      <c r="AT370" s="196" t="s">
        <v>159</v>
      </c>
      <c r="AU370" s="196" t="s">
        <v>82</v>
      </c>
      <c r="AV370" s="11" t="s">
        <v>82</v>
      </c>
      <c r="AW370" s="11" t="s">
        <v>4</v>
      </c>
      <c r="AX370" s="11" t="s">
        <v>21</v>
      </c>
      <c r="AY370" s="196" t="s">
        <v>142</v>
      </c>
    </row>
    <row r="371" spans="2:65" s="1" customFormat="1" ht="16.5" customHeight="1">
      <c r="B371" s="33"/>
      <c r="C371" s="197" t="s">
        <v>548</v>
      </c>
      <c r="D371" s="197" t="s">
        <v>233</v>
      </c>
      <c r="E371" s="198" t="s">
        <v>549</v>
      </c>
      <c r="F371" s="199" t="s">
        <v>550</v>
      </c>
      <c r="G371" s="200" t="s">
        <v>245</v>
      </c>
      <c r="H371" s="201">
        <v>116.49</v>
      </c>
      <c r="I371" s="202"/>
      <c r="J371" s="203">
        <f>ROUND(I371*H371,2)</f>
        <v>0</v>
      </c>
      <c r="K371" s="199" t="s">
        <v>307</v>
      </c>
      <c r="L371" s="204"/>
      <c r="M371" s="205" t="s">
        <v>1</v>
      </c>
      <c r="N371" s="206" t="s">
        <v>44</v>
      </c>
      <c r="O371" s="59"/>
      <c r="P371" s="182">
        <f>O371*H371</f>
        <v>0</v>
      </c>
      <c r="Q371" s="182">
        <v>3.0000000000000001E-5</v>
      </c>
      <c r="R371" s="182">
        <f>Q371*H371</f>
        <v>3.4946999999999999E-3</v>
      </c>
      <c r="S371" s="182">
        <v>0</v>
      </c>
      <c r="T371" s="183">
        <f>S371*H371</f>
        <v>0</v>
      </c>
      <c r="AR371" s="16" t="s">
        <v>178</v>
      </c>
      <c r="AT371" s="16" t="s">
        <v>233</v>
      </c>
      <c r="AU371" s="16" t="s">
        <v>82</v>
      </c>
      <c r="AY371" s="16" t="s">
        <v>142</v>
      </c>
      <c r="BE371" s="184">
        <f>IF(N371="základní",J371,0)</f>
        <v>0</v>
      </c>
      <c r="BF371" s="184">
        <f>IF(N371="snížená",J371,0)</f>
        <v>0</v>
      </c>
      <c r="BG371" s="184">
        <f>IF(N371="zákl. přenesená",J371,0)</f>
        <v>0</v>
      </c>
      <c r="BH371" s="184">
        <f>IF(N371="sníž. přenesená",J371,0)</f>
        <v>0</v>
      </c>
      <c r="BI371" s="184">
        <f>IF(N371="nulová",J371,0)</f>
        <v>0</v>
      </c>
      <c r="BJ371" s="16" t="s">
        <v>21</v>
      </c>
      <c r="BK371" s="184">
        <f>ROUND(I371*H371,2)</f>
        <v>0</v>
      </c>
      <c r="BL371" s="16" t="s">
        <v>149</v>
      </c>
      <c r="BM371" s="16" t="s">
        <v>551</v>
      </c>
    </row>
    <row r="372" spans="2:65" s="11" customFormat="1" ht="11.25">
      <c r="B372" s="185"/>
      <c r="C372" s="186"/>
      <c r="D372" s="187" t="s">
        <v>159</v>
      </c>
      <c r="E372" s="188" t="s">
        <v>1</v>
      </c>
      <c r="F372" s="189" t="s">
        <v>535</v>
      </c>
      <c r="G372" s="186"/>
      <c r="H372" s="190">
        <v>42.5</v>
      </c>
      <c r="I372" s="191"/>
      <c r="J372" s="186"/>
      <c r="K372" s="186"/>
      <c r="L372" s="192"/>
      <c r="M372" s="193"/>
      <c r="N372" s="194"/>
      <c r="O372" s="194"/>
      <c r="P372" s="194"/>
      <c r="Q372" s="194"/>
      <c r="R372" s="194"/>
      <c r="S372" s="194"/>
      <c r="T372" s="195"/>
      <c r="AT372" s="196" t="s">
        <v>159</v>
      </c>
      <c r="AU372" s="196" t="s">
        <v>82</v>
      </c>
      <c r="AV372" s="11" t="s">
        <v>82</v>
      </c>
      <c r="AW372" s="11" t="s">
        <v>36</v>
      </c>
      <c r="AX372" s="11" t="s">
        <v>73</v>
      </c>
      <c r="AY372" s="196" t="s">
        <v>142</v>
      </c>
    </row>
    <row r="373" spans="2:65" s="11" customFormat="1" ht="11.25">
      <c r="B373" s="185"/>
      <c r="C373" s="186"/>
      <c r="D373" s="187" t="s">
        <v>159</v>
      </c>
      <c r="E373" s="188" t="s">
        <v>1</v>
      </c>
      <c r="F373" s="189" t="s">
        <v>536</v>
      </c>
      <c r="G373" s="186"/>
      <c r="H373" s="190">
        <v>31</v>
      </c>
      <c r="I373" s="191"/>
      <c r="J373" s="186"/>
      <c r="K373" s="186"/>
      <c r="L373" s="192"/>
      <c r="M373" s="193"/>
      <c r="N373" s="194"/>
      <c r="O373" s="194"/>
      <c r="P373" s="194"/>
      <c r="Q373" s="194"/>
      <c r="R373" s="194"/>
      <c r="S373" s="194"/>
      <c r="T373" s="195"/>
      <c r="AT373" s="196" t="s">
        <v>159</v>
      </c>
      <c r="AU373" s="196" t="s">
        <v>82</v>
      </c>
      <c r="AV373" s="11" t="s">
        <v>82</v>
      </c>
      <c r="AW373" s="11" t="s">
        <v>36</v>
      </c>
      <c r="AX373" s="11" t="s">
        <v>73</v>
      </c>
      <c r="AY373" s="196" t="s">
        <v>142</v>
      </c>
    </row>
    <row r="374" spans="2:65" s="11" customFormat="1" ht="11.25">
      <c r="B374" s="185"/>
      <c r="C374" s="186"/>
      <c r="D374" s="187" t="s">
        <v>159</v>
      </c>
      <c r="E374" s="188" t="s">
        <v>1</v>
      </c>
      <c r="F374" s="189" t="s">
        <v>537</v>
      </c>
      <c r="G374" s="186"/>
      <c r="H374" s="190">
        <v>32.4</v>
      </c>
      <c r="I374" s="191"/>
      <c r="J374" s="186"/>
      <c r="K374" s="186"/>
      <c r="L374" s="192"/>
      <c r="M374" s="193"/>
      <c r="N374" s="194"/>
      <c r="O374" s="194"/>
      <c r="P374" s="194"/>
      <c r="Q374" s="194"/>
      <c r="R374" s="194"/>
      <c r="S374" s="194"/>
      <c r="T374" s="195"/>
      <c r="AT374" s="196" t="s">
        <v>159</v>
      </c>
      <c r="AU374" s="196" t="s">
        <v>82</v>
      </c>
      <c r="AV374" s="11" t="s">
        <v>82</v>
      </c>
      <c r="AW374" s="11" t="s">
        <v>36</v>
      </c>
      <c r="AX374" s="11" t="s">
        <v>73</v>
      </c>
      <c r="AY374" s="196" t="s">
        <v>142</v>
      </c>
    </row>
    <row r="375" spans="2:65" s="12" customFormat="1" ht="11.25">
      <c r="B375" s="207"/>
      <c r="C375" s="208"/>
      <c r="D375" s="187" t="s">
        <v>159</v>
      </c>
      <c r="E375" s="209" t="s">
        <v>1</v>
      </c>
      <c r="F375" s="210" t="s">
        <v>285</v>
      </c>
      <c r="G375" s="208"/>
      <c r="H375" s="211">
        <v>105.9</v>
      </c>
      <c r="I375" s="212"/>
      <c r="J375" s="208"/>
      <c r="K375" s="208"/>
      <c r="L375" s="213"/>
      <c r="M375" s="214"/>
      <c r="N375" s="215"/>
      <c r="O375" s="215"/>
      <c r="P375" s="215"/>
      <c r="Q375" s="215"/>
      <c r="R375" s="215"/>
      <c r="S375" s="215"/>
      <c r="T375" s="216"/>
      <c r="AT375" s="217" t="s">
        <v>159</v>
      </c>
      <c r="AU375" s="217" t="s">
        <v>82</v>
      </c>
      <c r="AV375" s="12" t="s">
        <v>149</v>
      </c>
      <c r="AW375" s="12" t="s">
        <v>36</v>
      </c>
      <c r="AX375" s="12" t="s">
        <v>21</v>
      </c>
      <c r="AY375" s="217" t="s">
        <v>142</v>
      </c>
    </row>
    <row r="376" spans="2:65" s="11" customFormat="1" ht="11.25">
      <c r="B376" s="185"/>
      <c r="C376" s="186"/>
      <c r="D376" s="187" t="s">
        <v>159</v>
      </c>
      <c r="E376" s="186"/>
      <c r="F376" s="189" t="s">
        <v>552</v>
      </c>
      <c r="G376" s="186"/>
      <c r="H376" s="190">
        <v>116.49</v>
      </c>
      <c r="I376" s="191"/>
      <c r="J376" s="186"/>
      <c r="K376" s="186"/>
      <c r="L376" s="192"/>
      <c r="M376" s="193"/>
      <c r="N376" s="194"/>
      <c r="O376" s="194"/>
      <c r="P376" s="194"/>
      <c r="Q376" s="194"/>
      <c r="R376" s="194"/>
      <c r="S376" s="194"/>
      <c r="T376" s="195"/>
      <c r="AT376" s="196" t="s">
        <v>159</v>
      </c>
      <c r="AU376" s="196" t="s">
        <v>82</v>
      </c>
      <c r="AV376" s="11" t="s">
        <v>82</v>
      </c>
      <c r="AW376" s="11" t="s">
        <v>4</v>
      </c>
      <c r="AX376" s="11" t="s">
        <v>21</v>
      </c>
      <c r="AY376" s="196" t="s">
        <v>142</v>
      </c>
    </row>
    <row r="377" spans="2:65" s="1" customFormat="1" ht="16.5" customHeight="1">
      <c r="B377" s="33"/>
      <c r="C377" s="197" t="s">
        <v>553</v>
      </c>
      <c r="D377" s="197" t="s">
        <v>233</v>
      </c>
      <c r="E377" s="198" t="s">
        <v>554</v>
      </c>
      <c r="F377" s="199" t="s">
        <v>555</v>
      </c>
      <c r="G377" s="200" t="s">
        <v>245</v>
      </c>
      <c r="H377" s="201">
        <v>22</v>
      </c>
      <c r="I377" s="202"/>
      <c r="J377" s="203">
        <f>ROUND(I377*H377,2)</f>
        <v>0</v>
      </c>
      <c r="K377" s="199" t="s">
        <v>148</v>
      </c>
      <c r="L377" s="204"/>
      <c r="M377" s="205" t="s">
        <v>1</v>
      </c>
      <c r="N377" s="206" t="s">
        <v>44</v>
      </c>
      <c r="O377" s="59"/>
      <c r="P377" s="182">
        <f>O377*H377</f>
        <v>0</v>
      </c>
      <c r="Q377" s="182">
        <v>5.0000000000000001E-4</v>
      </c>
      <c r="R377" s="182">
        <f>Q377*H377</f>
        <v>1.0999999999999999E-2</v>
      </c>
      <c r="S377" s="182">
        <v>0</v>
      </c>
      <c r="T377" s="183">
        <f>S377*H377</f>
        <v>0</v>
      </c>
      <c r="AR377" s="16" t="s">
        <v>178</v>
      </c>
      <c r="AT377" s="16" t="s">
        <v>233</v>
      </c>
      <c r="AU377" s="16" t="s">
        <v>82</v>
      </c>
      <c r="AY377" s="16" t="s">
        <v>142</v>
      </c>
      <c r="BE377" s="184">
        <f>IF(N377="základní",J377,0)</f>
        <v>0</v>
      </c>
      <c r="BF377" s="184">
        <f>IF(N377="snížená",J377,0)</f>
        <v>0</v>
      </c>
      <c r="BG377" s="184">
        <f>IF(N377="zákl. přenesená",J377,0)</f>
        <v>0</v>
      </c>
      <c r="BH377" s="184">
        <f>IF(N377="sníž. přenesená",J377,0)</f>
        <v>0</v>
      </c>
      <c r="BI377" s="184">
        <f>IF(N377="nulová",J377,0)</f>
        <v>0</v>
      </c>
      <c r="BJ377" s="16" t="s">
        <v>21</v>
      </c>
      <c r="BK377" s="184">
        <f>ROUND(I377*H377,2)</f>
        <v>0</v>
      </c>
      <c r="BL377" s="16" t="s">
        <v>149</v>
      </c>
      <c r="BM377" s="16" t="s">
        <v>556</v>
      </c>
    </row>
    <row r="378" spans="2:65" s="11" customFormat="1" ht="11.25">
      <c r="B378" s="185"/>
      <c r="C378" s="186"/>
      <c r="D378" s="187" t="s">
        <v>159</v>
      </c>
      <c r="E378" s="186"/>
      <c r="F378" s="189" t="s">
        <v>557</v>
      </c>
      <c r="G378" s="186"/>
      <c r="H378" s="190">
        <v>22</v>
      </c>
      <c r="I378" s="191"/>
      <c r="J378" s="186"/>
      <c r="K378" s="186"/>
      <c r="L378" s="192"/>
      <c r="M378" s="193"/>
      <c r="N378" s="194"/>
      <c r="O378" s="194"/>
      <c r="P378" s="194"/>
      <c r="Q378" s="194"/>
      <c r="R378" s="194"/>
      <c r="S378" s="194"/>
      <c r="T378" s="195"/>
      <c r="AT378" s="196" t="s">
        <v>159</v>
      </c>
      <c r="AU378" s="196" t="s">
        <v>82</v>
      </c>
      <c r="AV378" s="11" t="s">
        <v>82</v>
      </c>
      <c r="AW378" s="11" t="s">
        <v>4</v>
      </c>
      <c r="AX378" s="11" t="s">
        <v>21</v>
      </c>
      <c r="AY378" s="196" t="s">
        <v>142</v>
      </c>
    </row>
    <row r="379" spans="2:65" s="1" customFormat="1" ht="16.5" customHeight="1">
      <c r="B379" s="33"/>
      <c r="C379" s="173" t="s">
        <v>558</v>
      </c>
      <c r="D379" s="173" t="s">
        <v>144</v>
      </c>
      <c r="E379" s="174" t="s">
        <v>559</v>
      </c>
      <c r="F379" s="175" t="s">
        <v>560</v>
      </c>
      <c r="G379" s="176" t="s">
        <v>147</v>
      </c>
      <c r="H379" s="177">
        <v>969.45100000000002</v>
      </c>
      <c r="I379" s="178"/>
      <c r="J379" s="179">
        <f>ROUND(I379*H379,2)</f>
        <v>0</v>
      </c>
      <c r="K379" s="175" t="s">
        <v>148</v>
      </c>
      <c r="L379" s="37"/>
      <c r="M379" s="180" t="s">
        <v>1</v>
      </c>
      <c r="N379" s="181" t="s">
        <v>44</v>
      </c>
      <c r="O379" s="59"/>
      <c r="P379" s="182">
        <f>O379*H379</f>
        <v>0</v>
      </c>
      <c r="Q379" s="182">
        <v>1.469E-2</v>
      </c>
      <c r="R379" s="182">
        <f>Q379*H379</f>
        <v>14.241235189999999</v>
      </c>
      <c r="S379" s="182">
        <v>0</v>
      </c>
      <c r="T379" s="183">
        <f>S379*H379</f>
        <v>0</v>
      </c>
      <c r="AR379" s="16" t="s">
        <v>149</v>
      </c>
      <c r="AT379" s="16" t="s">
        <v>144</v>
      </c>
      <c r="AU379" s="16" t="s">
        <v>82</v>
      </c>
      <c r="AY379" s="16" t="s">
        <v>142</v>
      </c>
      <c r="BE379" s="184">
        <f>IF(N379="základní",J379,0)</f>
        <v>0</v>
      </c>
      <c r="BF379" s="184">
        <f>IF(N379="snížená",J379,0)</f>
        <v>0</v>
      </c>
      <c r="BG379" s="184">
        <f>IF(N379="zákl. přenesená",J379,0)</f>
        <v>0</v>
      </c>
      <c r="BH379" s="184">
        <f>IF(N379="sníž. přenesená",J379,0)</f>
        <v>0</v>
      </c>
      <c r="BI379" s="184">
        <f>IF(N379="nulová",J379,0)</f>
        <v>0</v>
      </c>
      <c r="BJ379" s="16" t="s">
        <v>21</v>
      </c>
      <c r="BK379" s="184">
        <f>ROUND(I379*H379,2)</f>
        <v>0</v>
      </c>
      <c r="BL379" s="16" t="s">
        <v>149</v>
      </c>
      <c r="BM379" s="16" t="s">
        <v>561</v>
      </c>
    </row>
    <row r="380" spans="2:65" s="1" customFormat="1" ht="16.5" customHeight="1">
      <c r="B380" s="33"/>
      <c r="C380" s="173" t="s">
        <v>562</v>
      </c>
      <c r="D380" s="173" t="s">
        <v>144</v>
      </c>
      <c r="E380" s="174" t="s">
        <v>563</v>
      </c>
      <c r="F380" s="175" t="s">
        <v>564</v>
      </c>
      <c r="G380" s="176" t="s">
        <v>147</v>
      </c>
      <c r="H380" s="177">
        <v>596.65800000000002</v>
      </c>
      <c r="I380" s="178"/>
      <c r="J380" s="179">
        <f>ROUND(I380*H380,2)</f>
        <v>0</v>
      </c>
      <c r="K380" s="175" t="s">
        <v>148</v>
      </c>
      <c r="L380" s="37"/>
      <c r="M380" s="180" t="s">
        <v>1</v>
      </c>
      <c r="N380" s="181" t="s">
        <v>44</v>
      </c>
      <c r="O380" s="59"/>
      <c r="P380" s="182">
        <f>O380*H380</f>
        <v>0</v>
      </c>
      <c r="Q380" s="182">
        <v>2.6800000000000001E-3</v>
      </c>
      <c r="R380" s="182">
        <f>Q380*H380</f>
        <v>1.5990434400000002</v>
      </c>
      <c r="S380" s="182">
        <v>0</v>
      </c>
      <c r="T380" s="183">
        <f>S380*H380</f>
        <v>0</v>
      </c>
      <c r="AR380" s="16" t="s">
        <v>149</v>
      </c>
      <c r="AT380" s="16" t="s">
        <v>144</v>
      </c>
      <c r="AU380" s="16" t="s">
        <v>82</v>
      </c>
      <c r="AY380" s="16" t="s">
        <v>142</v>
      </c>
      <c r="BE380" s="184">
        <f>IF(N380="základní",J380,0)</f>
        <v>0</v>
      </c>
      <c r="BF380" s="184">
        <f>IF(N380="snížená",J380,0)</f>
        <v>0</v>
      </c>
      <c r="BG380" s="184">
        <f>IF(N380="zákl. přenesená",J380,0)</f>
        <v>0</v>
      </c>
      <c r="BH380" s="184">
        <f>IF(N380="sníž. přenesená",J380,0)</f>
        <v>0</v>
      </c>
      <c r="BI380" s="184">
        <f>IF(N380="nulová",J380,0)</f>
        <v>0</v>
      </c>
      <c r="BJ380" s="16" t="s">
        <v>21</v>
      </c>
      <c r="BK380" s="184">
        <f>ROUND(I380*H380,2)</f>
        <v>0</v>
      </c>
      <c r="BL380" s="16" t="s">
        <v>149</v>
      </c>
      <c r="BM380" s="16" t="s">
        <v>565</v>
      </c>
    </row>
    <row r="381" spans="2:65" s="13" customFormat="1" ht="11.25">
      <c r="B381" s="218"/>
      <c r="C381" s="219"/>
      <c r="D381" s="187" t="s">
        <v>159</v>
      </c>
      <c r="E381" s="220" t="s">
        <v>1</v>
      </c>
      <c r="F381" s="221" t="s">
        <v>419</v>
      </c>
      <c r="G381" s="219"/>
      <c r="H381" s="220" t="s">
        <v>1</v>
      </c>
      <c r="I381" s="222"/>
      <c r="J381" s="219"/>
      <c r="K381" s="219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159</v>
      </c>
      <c r="AU381" s="227" t="s">
        <v>82</v>
      </c>
      <c r="AV381" s="13" t="s">
        <v>21</v>
      </c>
      <c r="AW381" s="13" t="s">
        <v>36</v>
      </c>
      <c r="AX381" s="13" t="s">
        <v>73</v>
      </c>
      <c r="AY381" s="227" t="s">
        <v>142</v>
      </c>
    </row>
    <row r="382" spans="2:65" s="11" customFormat="1" ht="11.25">
      <c r="B382" s="185"/>
      <c r="C382" s="186"/>
      <c r="D382" s="187" t="s">
        <v>159</v>
      </c>
      <c r="E382" s="188" t="s">
        <v>1</v>
      </c>
      <c r="F382" s="189" t="s">
        <v>421</v>
      </c>
      <c r="G382" s="186"/>
      <c r="H382" s="190">
        <v>6.65</v>
      </c>
      <c r="I382" s="191"/>
      <c r="J382" s="186"/>
      <c r="K382" s="186"/>
      <c r="L382" s="192"/>
      <c r="M382" s="193"/>
      <c r="N382" s="194"/>
      <c r="O382" s="194"/>
      <c r="P382" s="194"/>
      <c r="Q382" s="194"/>
      <c r="R382" s="194"/>
      <c r="S382" s="194"/>
      <c r="T382" s="195"/>
      <c r="AT382" s="196" t="s">
        <v>159</v>
      </c>
      <c r="AU382" s="196" t="s">
        <v>82</v>
      </c>
      <c r="AV382" s="11" t="s">
        <v>82</v>
      </c>
      <c r="AW382" s="11" t="s">
        <v>36</v>
      </c>
      <c r="AX382" s="11" t="s">
        <v>73</v>
      </c>
      <c r="AY382" s="196" t="s">
        <v>142</v>
      </c>
    </row>
    <row r="383" spans="2:65" s="11" customFormat="1" ht="11.25">
      <c r="B383" s="185"/>
      <c r="C383" s="186"/>
      <c r="D383" s="187" t="s">
        <v>159</v>
      </c>
      <c r="E383" s="188" t="s">
        <v>1</v>
      </c>
      <c r="F383" s="189" t="s">
        <v>422</v>
      </c>
      <c r="G383" s="186"/>
      <c r="H383" s="190">
        <v>38.35</v>
      </c>
      <c r="I383" s="191"/>
      <c r="J383" s="186"/>
      <c r="K383" s="186"/>
      <c r="L383" s="192"/>
      <c r="M383" s="193"/>
      <c r="N383" s="194"/>
      <c r="O383" s="194"/>
      <c r="P383" s="194"/>
      <c r="Q383" s="194"/>
      <c r="R383" s="194"/>
      <c r="S383" s="194"/>
      <c r="T383" s="195"/>
      <c r="AT383" s="196" t="s">
        <v>159</v>
      </c>
      <c r="AU383" s="196" t="s">
        <v>82</v>
      </c>
      <c r="AV383" s="11" t="s">
        <v>82</v>
      </c>
      <c r="AW383" s="11" t="s">
        <v>36</v>
      </c>
      <c r="AX383" s="11" t="s">
        <v>73</v>
      </c>
      <c r="AY383" s="196" t="s">
        <v>142</v>
      </c>
    </row>
    <row r="384" spans="2:65" s="11" customFormat="1" ht="11.25">
      <c r="B384" s="185"/>
      <c r="C384" s="186"/>
      <c r="D384" s="187" t="s">
        <v>159</v>
      </c>
      <c r="E384" s="188" t="s">
        <v>1</v>
      </c>
      <c r="F384" s="189" t="s">
        <v>424</v>
      </c>
      <c r="G384" s="186"/>
      <c r="H384" s="190">
        <v>5.15</v>
      </c>
      <c r="I384" s="191"/>
      <c r="J384" s="186"/>
      <c r="K384" s="186"/>
      <c r="L384" s="192"/>
      <c r="M384" s="193"/>
      <c r="N384" s="194"/>
      <c r="O384" s="194"/>
      <c r="P384" s="194"/>
      <c r="Q384" s="194"/>
      <c r="R384" s="194"/>
      <c r="S384" s="194"/>
      <c r="T384" s="195"/>
      <c r="AT384" s="196" t="s">
        <v>159</v>
      </c>
      <c r="AU384" s="196" t="s">
        <v>82</v>
      </c>
      <c r="AV384" s="11" t="s">
        <v>82</v>
      </c>
      <c r="AW384" s="11" t="s">
        <v>36</v>
      </c>
      <c r="AX384" s="11" t="s">
        <v>73</v>
      </c>
      <c r="AY384" s="196" t="s">
        <v>142</v>
      </c>
    </row>
    <row r="385" spans="2:51" s="11" customFormat="1" ht="11.25">
      <c r="B385" s="185"/>
      <c r="C385" s="186"/>
      <c r="D385" s="187" t="s">
        <v>159</v>
      </c>
      <c r="E385" s="188" t="s">
        <v>1</v>
      </c>
      <c r="F385" s="189" t="s">
        <v>425</v>
      </c>
      <c r="G385" s="186"/>
      <c r="H385" s="190">
        <v>53.21</v>
      </c>
      <c r="I385" s="191"/>
      <c r="J385" s="186"/>
      <c r="K385" s="186"/>
      <c r="L385" s="192"/>
      <c r="M385" s="193"/>
      <c r="N385" s="194"/>
      <c r="O385" s="194"/>
      <c r="P385" s="194"/>
      <c r="Q385" s="194"/>
      <c r="R385" s="194"/>
      <c r="S385" s="194"/>
      <c r="T385" s="195"/>
      <c r="AT385" s="196" t="s">
        <v>159</v>
      </c>
      <c r="AU385" s="196" t="s">
        <v>82</v>
      </c>
      <c r="AV385" s="11" t="s">
        <v>82</v>
      </c>
      <c r="AW385" s="11" t="s">
        <v>36</v>
      </c>
      <c r="AX385" s="11" t="s">
        <v>73</v>
      </c>
      <c r="AY385" s="196" t="s">
        <v>142</v>
      </c>
    </row>
    <row r="386" spans="2:51" s="11" customFormat="1" ht="11.25">
      <c r="B386" s="185"/>
      <c r="C386" s="186"/>
      <c r="D386" s="187" t="s">
        <v>159</v>
      </c>
      <c r="E386" s="188" t="s">
        <v>1</v>
      </c>
      <c r="F386" s="189" t="s">
        <v>472</v>
      </c>
      <c r="G386" s="186"/>
      <c r="H386" s="190">
        <v>16.905000000000001</v>
      </c>
      <c r="I386" s="191"/>
      <c r="J386" s="186"/>
      <c r="K386" s="186"/>
      <c r="L386" s="192"/>
      <c r="M386" s="193"/>
      <c r="N386" s="194"/>
      <c r="O386" s="194"/>
      <c r="P386" s="194"/>
      <c r="Q386" s="194"/>
      <c r="R386" s="194"/>
      <c r="S386" s="194"/>
      <c r="T386" s="195"/>
      <c r="AT386" s="196" t="s">
        <v>159</v>
      </c>
      <c r="AU386" s="196" t="s">
        <v>82</v>
      </c>
      <c r="AV386" s="11" t="s">
        <v>82</v>
      </c>
      <c r="AW386" s="11" t="s">
        <v>36</v>
      </c>
      <c r="AX386" s="11" t="s">
        <v>73</v>
      </c>
      <c r="AY386" s="196" t="s">
        <v>142</v>
      </c>
    </row>
    <row r="387" spans="2:51" s="11" customFormat="1" ht="11.25">
      <c r="B387" s="185"/>
      <c r="C387" s="186"/>
      <c r="D387" s="187" t="s">
        <v>159</v>
      </c>
      <c r="E387" s="188" t="s">
        <v>1</v>
      </c>
      <c r="F387" s="189" t="s">
        <v>426</v>
      </c>
      <c r="G387" s="186"/>
      <c r="H387" s="190">
        <v>31.32</v>
      </c>
      <c r="I387" s="191"/>
      <c r="J387" s="186"/>
      <c r="K387" s="186"/>
      <c r="L387" s="192"/>
      <c r="M387" s="193"/>
      <c r="N387" s="194"/>
      <c r="O387" s="194"/>
      <c r="P387" s="194"/>
      <c r="Q387" s="194"/>
      <c r="R387" s="194"/>
      <c r="S387" s="194"/>
      <c r="T387" s="195"/>
      <c r="AT387" s="196" t="s">
        <v>159</v>
      </c>
      <c r="AU387" s="196" t="s">
        <v>82</v>
      </c>
      <c r="AV387" s="11" t="s">
        <v>82</v>
      </c>
      <c r="AW387" s="11" t="s">
        <v>36</v>
      </c>
      <c r="AX387" s="11" t="s">
        <v>73</v>
      </c>
      <c r="AY387" s="196" t="s">
        <v>142</v>
      </c>
    </row>
    <row r="388" spans="2:51" s="11" customFormat="1" ht="11.25">
      <c r="B388" s="185"/>
      <c r="C388" s="186"/>
      <c r="D388" s="187" t="s">
        <v>159</v>
      </c>
      <c r="E388" s="188" t="s">
        <v>1</v>
      </c>
      <c r="F388" s="189" t="s">
        <v>566</v>
      </c>
      <c r="G388" s="186"/>
      <c r="H388" s="190">
        <v>1.17</v>
      </c>
      <c r="I388" s="191"/>
      <c r="J388" s="186"/>
      <c r="K388" s="186"/>
      <c r="L388" s="192"/>
      <c r="M388" s="193"/>
      <c r="N388" s="194"/>
      <c r="O388" s="194"/>
      <c r="P388" s="194"/>
      <c r="Q388" s="194"/>
      <c r="R388" s="194"/>
      <c r="S388" s="194"/>
      <c r="T388" s="195"/>
      <c r="AT388" s="196" t="s">
        <v>159</v>
      </c>
      <c r="AU388" s="196" t="s">
        <v>82</v>
      </c>
      <c r="AV388" s="11" t="s">
        <v>82</v>
      </c>
      <c r="AW388" s="11" t="s">
        <v>36</v>
      </c>
      <c r="AX388" s="11" t="s">
        <v>73</v>
      </c>
      <c r="AY388" s="196" t="s">
        <v>142</v>
      </c>
    </row>
    <row r="389" spans="2:51" s="14" customFormat="1" ht="11.25">
      <c r="B389" s="228"/>
      <c r="C389" s="229"/>
      <c r="D389" s="187" t="s">
        <v>159</v>
      </c>
      <c r="E389" s="230" t="s">
        <v>1</v>
      </c>
      <c r="F389" s="231" t="s">
        <v>427</v>
      </c>
      <c r="G389" s="229"/>
      <c r="H389" s="232">
        <v>152.755</v>
      </c>
      <c r="I389" s="233"/>
      <c r="J389" s="229"/>
      <c r="K389" s="229"/>
      <c r="L389" s="234"/>
      <c r="M389" s="235"/>
      <c r="N389" s="236"/>
      <c r="O389" s="236"/>
      <c r="P389" s="236"/>
      <c r="Q389" s="236"/>
      <c r="R389" s="236"/>
      <c r="S389" s="236"/>
      <c r="T389" s="237"/>
      <c r="AT389" s="238" t="s">
        <v>159</v>
      </c>
      <c r="AU389" s="238" t="s">
        <v>82</v>
      </c>
      <c r="AV389" s="14" t="s">
        <v>155</v>
      </c>
      <c r="AW389" s="14" t="s">
        <v>36</v>
      </c>
      <c r="AX389" s="14" t="s">
        <v>73</v>
      </c>
      <c r="AY389" s="238" t="s">
        <v>142</v>
      </c>
    </row>
    <row r="390" spans="2:51" s="13" customFormat="1" ht="11.25">
      <c r="B390" s="218"/>
      <c r="C390" s="219"/>
      <c r="D390" s="187" t="s">
        <v>159</v>
      </c>
      <c r="E390" s="220" t="s">
        <v>1</v>
      </c>
      <c r="F390" s="221" t="s">
        <v>428</v>
      </c>
      <c r="G390" s="219"/>
      <c r="H390" s="220" t="s">
        <v>1</v>
      </c>
      <c r="I390" s="222"/>
      <c r="J390" s="219"/>
      <c r="K390" s="219"/>
      <c r="L390" s="223"/>
      <c r="M390" s="224"/>
      <c r="N390" s="225"/>
      <c r="O390" s="225"/>
      <c r="P390" s="225"/>
      <c r="Q390" s="225"/>
      <c r="R390" s="225"/>
      <c r="S390" s="225"/>
      <c r="T390" s="226"/>
      <c r="AT390" s="227" t="s">
        <v>159</v>
      </c>
      <c r="AU390" s="227" t="s">
        <v>82</v>
      </c>
      <c r="AV390" s="13" t="s">
        <v>21</v>
      </c>
      <c r="AW390" s="13" t="s">
        <v>36</v>
      </c>
      <c r="AX390" s="13" t="s">
        <v>73</v>
      </c>
      <c r="AY390" s="227" t="s">
        <v>142</v>
      </c>
    </row>
    <row r="391" spans="2:51" s="11" customFormat="1" ht="11.25">
      <c r="B391" s="185"/>
      <c r="C391" s="186"/>
      <c r="D391" s="187" t="s">
        <v>159</v>
      </c>
      <c r="E391" s="188" t="s">
        <v>1</v>
      </c>
      <c r="F391" s="189" t="s">
        <v>429</v>
      </c>
      <c r="G391" s="186"/>
      <c r="H391" s="190">
        <v>61.88</v>
      </c>
      <c r="I391" s="191"/>
      <c r="J391" s="186"/>
      <c r="K391" s="186"/>
      <c r="L391" s="192"/>
      <c r="M391" s="193"/>
      <c r="N391" s="194"/>
      <c r="O391" s="194"/>
      <c r="P391" s="194"/>
      <c r="Q391" s="194"/>
      <c r="R391" s="194"/>
      <c r="S391" s="194"/>
      <c r="T391" s="195"/>
      <c r="AT391" s="196" t="s">
        <v>159</v>
      </c>
      <c r="AU391" s="196" t="s">
        <v>82</v>
      </c>
      <c r="AV391" s="11" t="s">
        <v>82</v>
      </c>
      <c r="AW391" s="11" t="s">
        <v>36</v>
      </c>
      <c r="AX391" s="11" t="s">
        <v>73</v>
      </c>
      <c r="AY391" s="196" t="s">
        <v>142</v>
      </c>
    </row>
    <row r="392" spans="2:51" s="11" customFormat="1" ht="11.25">
      <c r="B392" s="185"/>
      <c r="C392" s="186"/>
      <c r="D392" s="187" t="s">
        <v>159</v>
      </c>
      <c r="E392" s="188" t="s">
        <v>1</v>
      </c>
      <c r="F392" s="189" t="s">
        <v>473</v>
      </c>
      <c r="G392" s="186"/>
      <c r="H392" s="190">
        <v>16.32</v>
      </c>
      <c r="I392" s="191"/>
      <c r="J392" s="186"/>
      <c r="K392" s="186"/>
      <c r="L392" s="192"/>
      <c r="M392" s="193"/>
      <c r="N392" s="194"/>
      <c r="O392" s="194"/>
      <c r="P392" s="194"/>
      <c r="Q392" s="194"/>
      <c r="R392" s="194"/>
      <c r="S392" s="194"/>
      <c r="T392" s="195"/>
      <c r="AT392" s="196" t="s">
        <v>159</v>
      </c>
      <c r="AU392" s="196" t="s">
        <v>82</v>
      </c>
      <c r="AV392" s="11" t="s">
        <v>82</v>
      </c>
      <c r="AW392" s="11" t="s">
        <v>36</v>
      </c>
      <c r="AX392" s="11" t="s">
        <v>73</v>
      </c>
      <c r="AY392" s="196" t="s">
        <v>142</v>
      </c>
    </row>
    <row r="393" spans="2:51" s="11" customFormat="1" ht="11.25">
      <c r="B393" s="185"/>
      <c r="C393" s="186"/>
      <c r="D393" s="187" t="s">
        <v>159</v>
      </c>
      <c r="E393" s="188" t="s">
        <v>1</v>
      </c>
      <c r="F393" s="189" t="s">
        <v>431</v>
      </c>
      <c r="G393" s="186"/>
      <c r="H393" s="190">
        <v>4.375</v>
      </c>
      <c r="I393" s="191"/>
      <c r="J393" s="186"/>
      <c r="K393" s="186"/>
      <c r="L393" s="192"/>
      <c r="M393" s="193"/>
      <c r="N393" s="194"/>
      <c r="O393" s="194"/>
      <c r="P393" s="194"/>
      <c r="Q393" s="194"/>
      <c r="R393" s="194"/>
      <c r="S393" s="194"/>
      <c r="T393" s="195"/>
      <c r="AT393" s="196" t="s">
        <v>159</v>
      </c>
      <c r="AU393" s="196" t="s">
        <v>82</v>
      </c>
      <c r="AV393" s="11" t="s">
        <v>82</v>
      </c>
      <c r="AW393" s="11" t="s">
        <v>36</v>
      </c>
      <c r="AX393" s="11" t="s">
        <v>73</v>
      </c>
      <c r="AY393" s="196" t="s">
        <v>142</v>
      </c>
    </row>
    <row r="394" spans="2:51" s="11" customFormat="1" ht="11.25">
      <c r="B394" s="185"/>
      <c r="C394" s="186"/>
      <c r="D394" s="187" t="s">
        <v>159</v>
      </c>
      <c r="E394" s="188" t="s">
        <v>1</v>
      </c>
      <c r="F394" s="189" t="s">
        <v>432</v>
      </c>
      <c r="G394" s="186"/>
      <c r="H394" s="190">
        <v>14.2</v>
      </c>
      <c r="I394" s="191"/>
      <c r="J394" s="186"/>
      <c r="K394" s="186"/>
      <c r="L394" s="192"/>
      <c r="M394" s="193"/>
      <c r="N394" s="194"/>
      <c r="O394" s="194"/>
      <c r="P394" s="194"/>
      <c r="Q394" s="194"/>
      <c r="R394" s="194"/>
      <c r="S394" s="194"/>
      <c r="T394" s="195"/>
      <c r="AT394" s="196" t="s">
        <v>159</v>
      </c>
      <c r="AU394" s="196" t="s">
        <v>82</v>
      </c>
      <c r="AV394" s="11" t="s">
        <v>82</v>
      </c>
      <c r="AW394" s="11" t="s">
        <v>36</v>
      </c>
      <c r="AX394" s="11" t="s">
        <v>73</v>
      </c>
      <c r="AY394" s="196" t="s">
        <v>142</v>
      </c>
    </row>
    <row r="395" spans="2:51" s="11" customFormat="1" ht="11.25">
      <c r="B395" s="185"/>
      <c r="C395" s="186"/>
      <c r="D395" s="187" t="s">
        <v>159</v>
      </c>
      <c r="E395" s="188" t="s">
        <v>1</v>
      </c>
      <c r="F395" s="189" t="s">
        <v>567</v>
      </c>
      <c r="G395" s="186"/>
      <c r="H395" s="190">
        <v>2.4</v>
      </c>
      <c r="I395" s="191"/>
      <c r="J395" s="186"/>
      <c r="K395" s="186"/>
      <c r="L395" s="192"/>
      <c r="M395" s="193"/>
      <c r="N395" s="194"/>
      <c r="O395" s="194"/>
      <c r="P395" s="194"/>
      <c r="Q395" s="194"/>
      <c r="R395" s="194"/>
      <c r="S395" s="194"/>
      <c r="T395" s="195"/>
      <c r="AT395" s="196" t="s">
        <v>159</v>
      </c>
      <c r="AU395" s="196" t="s">
        <v>82</v>
      </c>
      <c r="AV395" s="11" t="s">
        <v>82</v>
      </c>
      <c r="AW395" s="11" t="s">
        <v>36</v>
      </c>
      <c r="AX395" s="11" t="s">
        <v>73</v>
      </c>
      <c r="AY395" s="196" t="s">
        <v>142</v>
      </c>
    </row>
    <row r="396" spans="2:51" s="11" customFormat="1" ht="11.25">
      <c r="B396" s="185"/>
      <c r="C396" s="186"/>
      <c r="D396" s="187" t="s">
        <v>159</v>
      </c>
      <c r="E396" s="188" t="s">
        <v>1</v>
      </c>
      <c r="F396" s="189" t="s">
        <v>434</v>
      </c>
      <c r="G396" s="186"/>
      <c r="H396" s="190">
        <v>2.2749999999999999</v>
      </c>
      <c r="I396" s="191"/>
      <c r="J396" s="186"/>
      <c r="K396" s="186"/>
      <c r="L396" s="192"/>
      <c r="M396" s="193"/>
      <c r="N396" s="194"/>
      <c r="O396" s="194"/>
      <c r="P396" s="194"/>
      <c r="Q396" s="194"/>
      <c r="R396" s="194"/>
      <c r="S396" s="194"/>
      <c r="T396" s="195"/>
      <c r="AT396" s="196" t="s">
        <v>159</v>
      </c>
      <c r="AU396" s="196" t="s">
        <v>82</v>
      </c>
      <c r="AV396" s="11" t="s">
        <v>82</v>
      </c>
      <c r="AW396" s="11" t="s">
        <v>36</v>
      </c>
      <c r="AX396" s="11" t="s">
        <v>73</v>
      </c>
      <c r="AY396" s="196" t="s">
        <v>142</v>
      </c>
    </row>
    <row r="397" spans="2:51" s="11" customFormat="1" ht="11.25">
      <c r="B397" s="185"/>
      <c r="C397" s="186"/>
      <c r="D397" s="187" t="s">
        <v>159</v>
      </c>
      <c r="E397" s="188" t="s">
        <v>1</v>
      </c>
      <c r="F397" s="189" t="s">
        <v>435</v>
      </c>
      <c r="G397" s="186"/>
      <c r="H397" s="190">
        <v>33.96</v>
      </c>
      <c r="I397" s="191"/>
      <c r="J397" s="186"/>
      <c r="K397" s="186"/>
      <c r="L397" s="192"/>
      <c r="M397" s="193"/>
      <c r="N397" s="194"/>
      <c r="O397" s="194"/>
      <c r="P397" s="194"/>
      <c r="Q397" s="194"/>
      <c r="R397" s="194"/>
      <c r="S397" s="194"/>
      <c r="T397" s="195"/>
      <c r="AT397" s="196" t="s">
        <v>159</v>
      </c>
      <c r="AU397" s="196" t="s">
        <v>82</v>
      </c>
      <c r="AV397" s="11" t="s">
        <v>82</v>
      </c>
      <c r="AW397" s="11" t="s">
        <v>36</v>
      </c>
      <c r="AX397" s="11" t="s">
        <v>73</v>
      </c>
      <c r="AY397" s="196" t="s">
        <v>142</v>
      </c>
    </row>
    <row r="398" spans="2:51" s="11" customFormat="1" ht="11.25">
      <c r="B398" s="185"/>
      <c r="C398" s="186"/>
      <c r="D398" s="187" t="s">
        <v>159</v>
      </c>
      <c r="E398" s="188" t="s">
        <v>1</v>
      </c>
      <c r="F398" s="189" t="s">
        <v>568</v>
      </c>
      <c r="G398" s="186"/>
      <c r="H398" s="190">
        <v>0</v>
      </c>
      <c r="I398" s="191"/>
      <c r="J398" s="186"/>
      <c r="K398" s="186"/>
      <c r="L398" s="192"/>
      <c r="M398" s="193"/>
      <c r="N398" s="194"/>
      <c r="O398" s="194"/>
      <c r="P398" s="194"/>
      <c r="Q398" s="194"/>
      <c r="R398" s="194"/>
      <c r="S398" s="194"/>
      <c r="T398" s="195"/>
      <c r="AT398" s="196" t="s">
        <v>159</v>
      </c>
      <c r="AU398" s="196" t="s">
        <v>82</v>
      </c>
      <c r="AV398" s="11" t="s">
        <v>82</v>
      </c>
      <c r="AW398" s="11" t="s">
        <v>36</v>
      </c>
      <c r="AX398" s="11" t="s">
        <v>73</v>
      </c>
      <c r="AY398" s="196" t="s">
        <v>142</v>
      </c>
    </row>
    <row r="399" spans="2:51" s="14" customFormat="1" ht="11.25">
      <c r="B399" s="228"/>
      <c r="C399" s="229"/>
      <c r="D399" s="187" t="s">
        <v>159</v>
      </c>
      <c r="E399" s="230" t="s">
        <v>1</v>
      </c>
      <c r="F399" s="231" t="s">
        <v>427</v>
      </c>
      <c r="G399" s="229"/>
      <c r="H399" s="232">
        <v>135.41000000000003</v>
      </c>
      <c r="I399" s="233"/>
      <c r="J399" s="229"/>
      <c r="K399" s="229"/>
      <c r="L399" s="234"/>
      <c r="M399" s="235"/>
      <c r="N399" s="236"/>
      <c r="O399" s="236"/>
      <c r="P399" s="236"/>
      <c r="Q399" s="236"/>
      <c r="R399" s="236"/>
      <c r="S399" s="236"/>
      <c r="T399" s="237"/>
      <c r="AT399" s="238" t="s">
        <v>159</v>
      </c>
      <c r="AU399" s="238" t="s">
        <v>82</v>
      </c>
      <c r="AV399" s="14" t="s">
        <v>155</v>
      </c>
      <c r="AW399" s="14" t="s">
        <v>36</v>
      </c>
      <c r="AX399" s="14" t="s">
        <v>73</v>
      </c>
      <c r="AY399" s="238" t="s">
        <v>142</v>
      </c>
    </row>
    <row r="400" spans="2:51" s="13" customFormat="1" ht="11.25">
      <c r="B400" s="218"/>
      <c r="C400" s="219"/>
      <c r="D400" s="187" t="s">
        <v>159</v>
      </c>
      <c r="E400" s="220" t="s">
        <v>1</v>
      </c>
      <c r="F400" s="221" t="s">
        <v>436</v>
      </c>
      <c r="G400" s="219"/>
      <c r="H400" s="220" t="s">
        <v>1</v>
      </c>
      <c r="I400" s="222"/>
      <c r="J400" s="219"/>
      <c r="K400" s="219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159</v>
      </c>
      <c r="AU400" s="227" t="s">
        <v>82</v>
      </c>
      <c r="AV400" s="13" t="s">
        <v>21</v>
      </c>
      <c r="AW400" s="13" t="s">
        <v>36</v>
      </c>
      <c r="AX400" s="13" t="s">
        <v>73</v>
      </c>
      <c r="AY400" s="227" t="s">
        <v>142</v>
      </c>
    </row>
    <row r="401" spans="2:51" s="11" customFormat="1" ht="11.25">
      <c r="B401" s="185"/>
      <c r="C401" s="186"/>
      <c r="D401" s="187" t="s">
        <v>159</v>
      </c>
      <c r="E401" s="188" t="s">
        <v>1</v>
      </c>
      <c r="F401" s="189" t="s">
        <v>437</v>
      </c>
      <c r="G401" s="186"/>
      <c r="H401" s="190">
        <v>89.62</v>
      </c>
      <c r="I401" s="191"/>
      <c r="J401" s="186"/>
      <c r="K401" s="186"/>
      <c r="L401" s="192"/>
      <c r="M401" s="193"/>
      <c r="N401" s="194"/>
      <c r="O401" s="194"/>
      <c r="P401" s="194"/>
      <c r="Q401" s="194"/>
      <c r="R401" s="194"/>
      <c r="S401" s="194"/>
      <c r="T401" s="195"/>
      <c r="AT401" s="196" t="s">
        <v>159</v>
      </c>
      <c r="AU401" s="196" t="s">
        <v>82</v>
      </c>
      <c r="AV401" s="11" t="s">
        <v>82</v>
      </c>
      <c r="AW401" s="11" t="s">
        <v>36</v>
      </c>
      <c r="AX401" s="11" t="s">
        <v>73</v>
      </c>
      <c r="AY401" s="196" t="s">
        <v>142</v>
      </c>
    </row>
    <row r="402" spans="2:51" s="11" customFormat="1" ht="11.25">
      <c r="B402" s="185"/>
      <c r="C402" s="186"/>
      <c r="D402" s="187" t="s">
        <v>159</v>
      </c>
      <c r="E402" s="188" t="s">
        <v>1</v>
      </c>
      <c r="F402" s="189" t="s">
        <v>477</v>
      </c>
      <c r="G402" s="186"/>
      <c r="H402" s="190">
        <v>2.7440000000000002</v>
      </c>
      <c r="I402" s="191"/>
      <c r="J402" s="186"/>
      <c r="K402" s="186"/>
      <c r="L402" s="192"/>
      <c r="M402" s="193"/>
      <c r="N402" s="194"/>
      <c r="O402" s="194"/>
      <c r="P402" s="194"/>
      <c r="Q402" s="194"/>
      <c r="R402" s="194"/>
      <c r="S402" s="194"/>
      <c r="T402" s="195"/>
      <c r="AT402" s="196" t="s">
        <v>159</v>
      </c>
      <c r="AU402" s="196" t="s">
        <v>82</v>
      </c>
      <c r="AV402" s="11" t="s">
        <v>82</v>
      </c>
      <c r="AW402" s="11" t="s">
        <v>36</v>
      </c>
      <c r="AX402" s="11" t="s">
        <v>73</v>
      </c>
      <c r="AY402" s="196" t="s">
        <v>142</v>
      </c>
    </row>
    <row r="403" spans="2:51" s="11" customFormat="1" ht="11.25">
      <c r="B403" s="185"/>
      <c r="C403" s="186"/>
      <c r="D403" s="187" t="s">
        <v>159</v>
      </c>
      <c r="E403" s="188" t="s">
        <v>1</v>
      </c>
      <c r="F403" s="189" t="s">
        <v>439</v>
      </c>
      <c r="G403" s="186"/>
      <c r="H403" s="190">
        <v>8.75</v>
      </c>
      <c r="I403" s="191"/>
      <c r="J403" s="186"/>
      <c r="K403" s="186"/>
      <c r="L403" s="192"/>
      <c r="M403" s="193"/>
      <c r="N403" s="194"/>
      <c r="O403" s="194"/>
      <c r="P403" s="194"/>
      <c r="Q403" s="194"/>
      <c r="R403" s="194"/>
      <c r="S403" s="194"/>
      <c r="T403" s="195"/>
      <c r="AT403" s="196" t="s">
        <v>159</v>
      </c>
      <c r="AU403" s="196" t="s">
        <v>82</v>
      </c>
      <c r="AV403" s="11" t="s">
        <v>82</v>
      </c>
      <c r="AW403" s="11" t="s">
        <v>36</v>
      </c>
      <c r="AX403" s="11" t="s">
        <v>73</v>
      </c>
      <c r="AY403" s="196" t="s">
        <v>142</v>
      </c>
    </row>
    <row r="404" spans="2:51" s="11" customFormat="1" ht="11.25">
      <c r="B404" s="185"/>
      <c r="C404" s="186"/>
      <c r="D404" s="187" t="s">
        <v>159</v>
      </c>
      <c r="E404" s="188" t="s">
        <v>1</v>
      </c>
      <c r="F404" s="189" t="s">
        <v>440</v>
      </c>
      <c r="G404" s="186"/>
      <c r="H404" s="190">
        <v>114.82</v>
      </c>
      <c r="I404" s="191"/>
      <c r="J404" s="186"/>
      <c r="K404" s="186"/>
      <c r="L404" s="192"/>
      <c r="M404" s="193"/>
      <c r="N404" s="194"/>
      <c r="O404" s="194"/>
      <c r="P404" s="194"/>
      <c r="Q404" s="194"/>
      <c r="R404" s="194"/>
      <c r="S404" s="194"/>
      <c r="T404" s="195"/>
      <c r="AT404" s="196" t="s">
        <v>159</v>
      </c>
      <c r="AU404" s="196" t="s">
        <v>82</v>
      </c>
      <c r="AV404" s="11" t="s">
        <v>82</v>
      </c>
      <c r="AW404" s="11" t="s">
        <v>36</v>
      </c>
      <c r="AX404" s="11" t="s">
        <v>73</v>
      </c>
      <c r="AY404" s="196" t="s">
        <v>142</v>
      </c>
    </row>
    <row r="405" spans="2:51" s="11" customFormat="1" ht="11.25">
      <c r="B405" s="185"/>
      <c r="C405" s="186"/>
      <c r="D405" s="187" t="s">
        <v>159</v>
      </c>
      <c r="E405" s="188" t="s">
        <v>1</v>
      </c>
      <c r="F405" s="189" t="s">
        <v>479</v>
      </c>
      <c r="G405" s="186"/>
      <c r="H405" s="190">
        <v>7.4</v>
      </c>
      <c r="I405" s="191"/>
      <c r="J405" s="186"/>
      <c r="K405" s="186"/>
      <c r="L405" s="192"/>
      <c r="M405" s="193"/>
      <c r="N405" s="194"/>
      <c r="O405" s="194"/>
      <c r="P405" s="194"/>
      <c r="Q405" s="194"/>
      <c r="R405" s="194"/>
      <c r="S405" s="194"/>
      <c r="T405" s="195"/>
      <c r="AT405" s="196" t="s">
        <v>159</v>
      </c>
      <c r="AU405" s="196" t="s">
        <v>82</v>
      </c>
      <c r="AV405" s="11" t="s">
        <v>82</v>
      </c>
      <c r="AW405" s="11" t="s">
        <v>36</v>
      </c>
      <c r="AX405" s="11" t="s">
        <v>73</v>
      </c>
      <c r="AY405" s="196" t="s">
        <v>142</v>
      </c>
    </row>
    <row r="406" spans="2:51" s="11" customFormat="1" ht="11.25">
      <c r="B406" s="185"/>
      <c r="C406" s="186"/>
      <c r="D406" s="187" t="s">
        <v>159</v>
      </c>
      <c r="E406" s="188" t="s">
        <v>1</v>
      </c>
      <c r="F406" s="189" t="s">
        <v>443</v>
      </c>
      <c r="G406" s="186"/>
      <c r="H406" s="190">
        <v>35.58</v>
      </c>
      <c r="I406" s="191"/>
      <c r="J406" s="186"/>
      <c r="K406" s="186"/>
      <c r="L406" s="192"/>
      <c r="M406" s="193"/>
      <c r="N406" s="194"/>
      <c r="O406" s="194"/>
      <c r="P406" s="194"/>
      <c r="Q406" s="194"/>
      <c r="R406" s="194"/>
      <c r="S406" s="194"/>
      <c r="T406" s="195"/>
      <c r="AT406" s="196" t="s">
        <v>159</v>
      </c>
      <c r="AU406" s="196" t="s">
        <v>82</v>
      </c>
      <c r="AV406" s="11" t="s">
        <v>82</v>
      </c>
      <c r="AW406" s="11" t="s">
        <v>36</v>
      </c>
      <c r="AX406" s="11" t="s">
        <v>73</v>
      </c>
      <c r="AY406" s="196" t="s">
        <v>142</v>
      </c>
    </row>
    <row r="407" spans="2:51" s="11" customFormat="1" ht="11.25">
      <c r="B407" s="185"/>
      <c r="C407" s="186"/>
      <c r="D407" s="187" t="s">
        <v>159</v>
      </c>
      <c r="E407" s="188" t="s">
        <v>1</v>
      </c>
      <c r="F407" s="189" t="s">
        <v>569</v>
      </c>
      <c r="G407" s="186"/>
      <c r="H407" s="190">
        <v>7.95</v>
      </c>
      <c r="I407" s="191"/>
      <c r="J407" s="186"/>
      <c r="K407" s="186"/>
      <c r="L407" s="192"/>
      <c r="M407" s="193"/>
      <c r="N407" s="194"/>
      <c r="O407" s="194"/>
      <c r="P407" s="194"/>
      <c r="Q407" s="194"/>
      <c r="R407" s="194"/>
      <c r="S407" s="194"/>
      <c r="T407" s="195"/>
      <c r="AT407" s="196" t="s">
        <v>159</v>
      </c>
      <c r="AU407" s="196" t="s">
        <v>82</v>
      </c>
      <c r="AV407" s="11" t="s">
        <v>82</v>
      </c>
      <c r="AW407" s="11" t="s">
        <v>36</v>
      </c>
      <c r="AX407" s="11" t="s">
        <v>73</v>
      </c>
      <c r="AY407" s="196" t="s">
        <v>142</v>
      </c>
    </row>
    <row r="408" spans="2:51" s="14" customFormat="1" ht="11.25">
      <c r="B408" s="228"/>
      <c r="C408" s="229"/>
      <c r="D408" s="187" t="s">
        <v>159</v>
      </c>
      <c r="E408" s="230" t="s">
        <v>1</v>
      </c>
      <c r="F408" s="231" t="s">
        <v>427</v>
      </c>
      <c r="G408" s="229"/>
      <c r="H408" s="232">
        <v>266.86399999999998</v>
      </c>
      <c r="I408" s="233"/>
      <c r="J408" s="229"/>
      <c r="K408" s="229"/>
      <c r="L408" s="234"/>
      <c r="M408" s="235"/>
      <c r="N408" s="236"/>
      <c r="O408" s="236"/>
      <c r="P408" s="236"/>
      <c r="Q408" s="236"/>
      <c r="R408" s="236"/>
      <c r="S408" s="236"/>
      <c r="T408" s="237"/>
      <c r="AT408" s="238" t="s">
        <v>159</v>
      </c>
      <c r="AU408" s="238" t="s">
        <v>82</v>
      </c>
      <c r="AV408" s="14" t="s">
        <v>155</v>
      </c>
      <c r="AW408" s="14" t="s">
        <v>36</v>
      </c>
      <c r="AX408" s="14" t="s">
        <v>73</v>
      </c>
      <c r="AY408" s="238" t="s">
        <v>142</v>
      </c>
    </row>
    <row r="409" spans="2:51" s="13" customFormat="1" ht="11.25">
      <c r="B409" s="218"/>
      <c r="C409" s="219"/>
      <c r="D409" s="187" t="s">
        <v>159</v>
      </c>
      <c r="E409" s="220" t="s">
        <v>1</v>
      </c>
      <c r="F409" s="221" t="s">
        <v>444</v>
      </c>
      <c r="G409" s="219"/>
      <c r="H409" s="220" t="s">
        <v>1</v>
      </c>
      <c r="I409" s="222"/>
      <c r="J409" s="219"/>
      <c r="K409" s="219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159</v>
      </c>
      <c r="AU409" s="227" t="s">
        <v>82</v>
      </c>
      <c r="AV409" s="13" t="s">
        <v>21</v>
      </c>
      <c r="AW409" s="13" t="s">
        <v>36</v>
      </c>
      <c r="AX409" s="13" t="s">
        <v>73</v>
      </c>
      <c r="AY409" s="227" t="s">
        <v>142</v>
      </c>
    </row>
    <row r="410" spans="2:51" s="11" customFormat="1" ht="11.25">
      <c r="B410" s="185"/>
      <c r="C410" s="186"/>
      <c r="D410" s="187" t="s">
        <v>159</v>
      </c>
      <c r="E410" s="188" t="s">
        <v>1</v>
      </c>
      <c r="F410" s="189" t="s">
        <v>445</v>
      </c>
      <c r="G410" s="186"/>
      <c r="H410" s="190">
        <v>5.4180000000000001</v>
      </c>
      <c r="I410" s="191"/>
      <c r="J410" s="186"/>
      <c r="K410" s="186"/>
      <c r="L410" s="192"/>
      <c r="M410" s="193"/>
      <c r="N410" s="194"/>
      <c r="O410" s="194"/>
      <c r="P410" s="194"/>
      <c r="Q410" s="194"/>
      <c r="R410" s="194"/>
      <c r="S410" s="194"/>
      <c r="T410" s="195"/>
      <c r="AT410" s="196" t="s">
        <v>159</v>
      </c>
      <c r="AU410" s="196" t="s">
        <v>82</v>
      </c>
      <c r="AV410" s="11" t="s">
        <v>82</v>
      </c>
      <c r="AW410" s="11" t="s">
        <v>36</v>
      </c>
      <c r="AX410" s="11" t="s">
        <v>73</v>
      </c>
      <c r="AY410" s="196" t="s">
        <v>142</v>
      </c>
    </row>
    <row r="411" spans="2:51" s="11" customFormat="1" ht="11.25">
      <c r="B411" s="185"/>
      <c r="C411" s="186"/>
      <c r="D411" s="187" t="s">
        <v>159</v>
      </c>
      <c r="E411" s="188" t="s">
        <v>1</v>
      </c>
      <c r="F411" s="189" t="s">
        <v>481</v>
      </c>
      <c r="G411" s="186"/>
      <c r="H411" s="190">
        <v>12.805</v>
      </c>
      <c r="I411" s="191"/>
      <c r="J411" s="186"/>
      <c r="K411" s="186"/>
      <c r="L411" s="192"/>
      <c r="M411" s="193"/>
      <c r="N411" s="194"/>
      <c r="O411" s="194"/>
      <c r="P411" s="194"/>
      <c r="Q411" s="194"/>
      <c r="R411" s="194"/>
      <c r="S411" s="194"/>
      <c r="T411" s="195"/>
      <c r="AT411" s="196" t="s">
        <v>159</v>
      </c>
      <c r="AU411" s="196" t="s">
        <v>82</v>
      </c>
      <c r="AV411" s="11" t="s">
        <v>82</v>
      </c>
      <c r="AW411" s="11" t="s">
        <v>36</v>
      </c>
      <c r="AX411" s="11" t="s">
        <v>73</v>
      </c>
      <c r="AY411" s="196" t="s">
        <v>142</v>
      </c>
    </row>
    <row r="412" spans="2:51" s="11" customFormat="1" ht="11.25">
      <c r="B412" s="185"/>
      <c r="C412" s="186"/>
      <c r="D412" s="187" t="s">
        <v>159</v>
      </c>
      <c r="E412" s="188" t="s">
        <v>1</v>
      </c>
      <c r="F412" s="189" t="s">
        <v>446</v>
      </c>
      <c r="G412" s="186"/>
      <c r="H412" s="190">
        <v>2.5579999999999998</v>
      </c>
      <c r="I412" s="191"/>
      <c r="J412" s="186"/>
      <c r="K412" s="186"/>
      <c r="L412" s="192"/>
      <c r="M412" s="193"/>
      <c r="N412" s="194"/>
      <c r="O412" s="194"/>
      <c r="P412" s="194"/>
      <c r="Q412" s="194"/>
      <c r="R412" s="194"/>
      <c r="S412" s="194"/>
      <c r="T412" s="195"/>
      <c r="AT412" s="196" t="s">
        <v>159</v>
      </c>
      <c r="AU412" s="196" t="s">
        <v>82</v>
      </c>
      <c r="AV412" s="11" t="s">
        <v>82</v>
      </c>
      <c r="AW412" s="11" t="s">
        <v>36</v>
      </c>
      <c r="AX412" s="11" t="s">
        <v>73</v>
      </c>
      <c r="AY412" s="196" t="s">
        <v>142</v>
      </c>
    </row>
    <row r="413" spans="2:51" s="11" customFormat="1" ht="11.25">
      <c r="B413" s="185"/>
      <c r="C413" s="186"/>
      <c r="D413" s="187" t="s">
        <v>159</v>
      </c>
      <c r="E413" s="188" t="s">
        <v>1</v>
      </c>
      <c r="F413" s="189" t="s">
        <v>447</v>
      </c>
      <c r="G413" s="186"/>
      <c r="H413" s="190">
        <v>3.3</v>
      </c>
      <c r="I413" s="191"/>
      <c r="J413" s="186"/>
      <c r="K413" s="186"/>
      <c r="L413" s="192"/>
      <c r="M413" s="193"/>
      <c r="N413" s="194"/>
      <c r="O413" s="194"/>
      <c r="P413" s="194"/>
      <c r="Q413" s="194"/>
      <c r="R413" s="194"/>
      <c r="S413" s="194"/>
      <c r="T413" s="195"/>
      <c r="AT413" s="196" t="s">
        <v>159</v>
      </c>
      <c r="AU413" s="196" t="s">
        <v>82</v>
      </c>
      <c r="AV413" s="11" t="s">
        <v>82</v>
      </c>
      <c r="AW413" s="11" t="s">
        <v>36</v>
      </c>
      <c r="AX413" s="11" t="s">
        <v>73</v>
      </c>
      <c r="AY413" s="196" t="s">
        <v>142</v>
      </c>
    </row>
    <row r="414" spans="2:51" s="11" customFormat="1" ht="11.25">
      <c r="B414" s="185"/>
      <c r="C414" s="186"/>
      <c r="D414" s="187" t="s">
        <v>159</v>
      </c>
      <c r="E414" s="188" t="s">
        <v>1</v>
      </c>
      <c r="F414" s="189" t="s">
        <v>570</v>
      </c>
      <c r="G414" s="186"/>
      <c r="H414" s="190">
        <v>9.43</v>
      </c>
      <c r="I414" s="191"/>
      <c r="J414" s="186"/>
      <c r="K414" s="186"/>
      <c r="L414" s="192"/>
      <c r="M414" s="193"/>
      <c r="N414" s="194"/>
      <c r="O414" s="194"/>
      <c r="P414" s="194"/>
      <c r="Q414" s="194"/>
      <c r="R414" s="194"/>
      <c r="S414" s="194"/>
      <c r="T414" s="195"/>
      <c r="AT414" s="196" t="s">
        <v>159</v>
      </c>
      <c r="AU414" s="196" t="s">
        <v>82</v>
      </c>
      <c r="AV414" s="11" t="s">
        <v>82</v>
      </c>
      <c r="AW414" s="11" t="s">
        <v>36</v>
      </c>
      <c r="AX414" s="11" t="s">
        <v>73</v>
      </c>
      <c r="AY414" s="196" t="s">
        <v>142</v>
      </c>
    </row>
    <row r="415" spans="2:51" s="11" customFormat="1" ht="11.25">
      <c r="B415" s="185"/>
      <c r="C415" s="186"/>
      <c r="D415" s="187" t="s">
        <v>159</v>
      </c>
      <c r="E415" s="188" t="s">
        <v>1</v>
      </c>
      <c r="F415" s="189" t="s">
        <v>448</v>
      </c>
      <c r="G415" s="186"/>
      <c r="H415" s="190">
        <v>5.2530000000000001</v>
      </c>
      <c r="I415" s="191"/>
      <c r="J415" s="186"/>
      <c r="K415" s="186"/>
      <c r="L415" s="192"/>
      <c r="M415" s="193"/>
      <c r="N415" s="194"/>
      <c r="O415" s="194"/>
      <c r="P415" s="194"/>
      <c r="Q415" s="194"/>
      <c r="R415" s="194"/>
      <c r="S415" s="194"/>
      <c r="T415" s="195"/>
      <c r="AT415" s="196" t="s">
        <v>159</v>
      </c>
      <c r="AU415" s="196" t="s">
        <v>82</v>
      </c>
      <c r="AV415" s="11" t="s">
        <v>82</v>
      </c>
      <c r="AW415" s="11" t="s">
        <v>36</v>
      </c>
      <c r="AX415" s="11" t="s">
        <v>73</v>
      </c>
      <c r="AY415" s="196" t="s">
        <v>142</v>
      </c>
    </row>
    <row r="416" spans="2:51" s="11" customFormat="1" ht="11.25">
      <c r="B416" s="185"/>
      <c r="C416" s="186"/>
      <c r="D416" s="187" t="s">
        <v>159</v>
      </c>
      <c r="E416" s="188" t="s">
        <v>1</v>
      </c>
      <c r="F416" s="189" t="s">
        <v>484</v>
      </c>
      <c r="G416" s="186"/>
      <c r="H416" s="190">
        <v>2.8650000000000002</v>
      </c>
      <c r="I416" s="191"/>
      <c r="J416" s="186"/>
      <c r="K416" s="186"/>
      <c r="L416" s="192"/>
      <c r="M416" s="193"/>
      <c r="N416" s="194"/>
      <c r="O416" s="194"/>
      <c r="P416" s="194"/>
      <c r="Q416" s="194"/>
      <c r="R416" s="194"/>
      <c r="S416" s="194"/>
      <c r="T416" s="195"/>
      <c r="AT416" s="196" t="s">
        <v>159</v>
      </c>
      <c r="AU416" s="196" t="s">
        <v>82</v>
      </c>
      <c r="AV416" s="11" t="s">
        <v>82</v>
      </c>
      <c r="AW416" s="11" t="s">
        <v>36</v>
      </c>
      <c r="AX416" s="11" t="s">
        <v>73</v>
      </c>
      <c r="AY416" s="196" t="s">
        <v>142</v>
      </c>
    </row>
    <row r="417" spans="2:65" s="14" customFormat="1" ht="11.25">
      <c r="B417" s="228"/>
      <c r="C417" s="229"/>
      <c r="D417" s="187" t="s">
        <v>159</v>
      </c>
      <c r="E417" s="230" t="s">
        <v>1</v>
      </c>
      <c r="F417" s="231" t="s">
        <v>427</v>
      </c>
      <c r="G417" s="229"/>
      <c r="H417" s="232">
        <v>41.628999999999998</v>
      </c>
      <c r="I417" s="233"/>
      <c r="J417" s="229"/>
      <c r="K417" s="229"/>
      <c r="L417" s="234"/>
      <c r="M417" s="235"/>
      <c r="N417" s="236"/>
      <c r="O417" s="236"/>
      <c r="P417" s="236"/>
      <c r="Q417" s="236"/>
      <c r="R417" s="236"/>
      <c r="S417" s="236"/>
      <c r="T417" s="237"/>
      <c r="AT417" s="238" t="s">
        <v>159</v>
      </c>
      <c r="AU417" s="238" t="s">
        <v>82</v>
      </c>
      <c r="AV417" s="14" t="s">
        <v>155</v>
      </c>
      <c r="AW417" s="14" t="s">
        <v>36</v>
      </c>
      <c r="AX417" s="14" t="s">
        <v>73</v>
      </c>
      <c r="AY417" s="238" t="s">
        <v>142</v>
      </c>
    </row>
    <row r="418" spans="2:65" s="12" customFormat="1" ht="11.25">
      <c r="B418" s="207"/>
      <c r="C418" s="208"/>
      <c r="D418" s="187" t="s">
        <v>159</v>
      </c>
      <c r="E418" s="209" t="s">
        <v>1</v>
      </c>
      <c r="F418" s="210" t="s">
        <v>285</v>
      </c>
      <c r="G418" s="208"/>
      <c r="H418" s="211">
        <v>596.6579999999999</v>
      </c>
      <c r="I418" s="212"/>
      <c r="J418" s="208"/>
      <c r="K418" s="208"/>
      <c r="L418" s="213"/>
      <c r="M418" s="214"/>
      <c r="N418" s="215"/>
      <c r="O418" s="215"/>
      <c r="P418" s="215"/>
      <c r="Q418" s="215"/>
      <c r="R418" s="215"/>
      <c r="S418" s="215"/>
      <c r="T418" s="216"/>
      <c r="AT418" s="217" t="s">
        <v>159</v>
      </c>
      <c r="AU418" s="217" t="s">
        <v>82</v>
      </c>
      <c r="AV418" s="12" t="s">
        <v>149</v>
      </c>
      <c r="AW418" s="12" t="s">
        <v>36</v>
      </c>
      <c r="AX418" s="12" t="s">
        <v>21</v>
      </c>
      <c r="AY418" s="217" t="s">
        <v>142</v>
      </c>
    </row>
    <row r="419" spans="2:65" s="1" customFormat="1" ht="16.5" customHeight="1">
      <c r="B419" s="33"/>
      <c r="C419" s="173" t="s">
        <v>571</v>
      </c>
      <c r="D419" s="173" t="s">
        <v>144</v>
      </c>
      <c r="E419" s="174" t="s">
        <v>572</v>
      </c>
      <c r="F419" s="175" t="s">
        <v>573</v>
      </c>
      <c r="G419" s="176" t="s">
        <v>147</v>
      </c>
      <c r="H419" s="177">
        <v>301.14800000000002</v>
      </c>
      <c r="I419" s="178"/>
      <c r="J419" s="179">
        <f>ROUND(I419*H419,2)</f>
        <v>0</v>
      </c>
      <c r="K419" s="175" t="s">
        <v>148</v>
      </c>
      <c r="L419" s="37"/>
      <c r="M419" s="180" t="s">
        <v>1</v>
      </c>
      <c r="N419" s="181" t="s">
        <v>44</v>
      </c>
      <c r="O419" s="59"/>
      <c r="P419" s="182">
        <f>O419*H419</f>
        <v>0</v>
      </c>
      <c r="Q419" s="182">
        <v>0</v>
      </c>
      <c r="R419" s="182">
        <f>Q419*H419</f>
        <v>0</v>
      </c>
      <c r="S419" s="182">
        <v>0</v>
      </c>
      <c r="T419" s="183">
        <f>S419*H419</f>
        <v>0</v>
      </c>
      <c r="AR419" s="16" t="s">
        <v>149</v>
      </c>
      <c r="AT419" s="16" t="s">
        <v>144</v>
      </c>
      <c r="AU419" s="16" t="s">
        <v>82</v>
      </c>
      <c r="AY419" s="16" t="s">
        <v>142</v>
      </c>
      <c r="BE419" s="184">
        <f>IF(N419="základní",J419,0)</f>
        <v>0</v>
      </c>
      <c r="BF419" s="184">
        <f>IF(N419="snížená",J419,0)</f>
        <v>0</v>
      </c>
      <c r="BG419" s="184">
        <f>IF(N419="zákl. přenesená",J419,0)</f>
        <v>0</v>
      </c>
      <c r="BH419" s="184">
        <f>IF(N419="sníž. přenesená",J419,0)</f>
        <v>0</v>
      </c>
      <c r="BI419" s="184">
        <f>IF(N419="nulová",J419,0)</f>
        <v>0</v>
      </c>
      <c r="BJ419" s="16" t="s">
        <v>21</v>
      </c>
      <c r="BK419" s="184">
        <f>ROUND(I419*H419,2)</f>
        <v>0</v>
      </c>
      <c r="BL419" s="16" t="s">
        <v>149</v>
      </c>
      <c r="BM419" s="16" t="s">
        <v>574</v>
      </c>
    </row>
    <row r="420" spans="2:65" s="11" customFormat="1" ht="11.25">
      <c r="B420" s="185"/>
      <c r="C420" s="186"/>
      <c r="D420" s="187" t="s">
        <v>159</v>
      </c>
      <c r="E420" s="188" t="s">
        <v>1</v>
      </c>
      <c r="F420" s="189" t="s">
        <v>387</v>
      </c>
      <c r="G420" s="186"/>
      <c r="H420" s="190">
        <v>56.58</v>
      </c>
      <c r="I420" s="191"/>
      <c r="J420" s="186"/>
      <c r="K420" s="186"/>
      <c r="L420" s="192"/>
      <c r="M420" s="193"/>
      <c r="N420" s="194"/>
      <c r="O420" s="194"/>
      <c r="P420" s="194"/>
      <c r="Q420" s="194"/>
      <c r="R420" s="194"/>
      <c r="S420" s="194"/>
      <c r="T420" s="195"/>
      <c r="AT420" s="196" t="s">
        <v>159</v>
      </c>
      <c r="AU420" s="196" t="s">
        <v>82</v>
      </c>
      <c r="AV420" s="11" t="s">
        <v>82</v>
      </c>
      <c r="AW420" s="11" t="s">
        <v>36</v>
      </c>
      <c r="AX420" s="11" t="s">
        <v>73</v>
      </c>
      <c r="AY420" s="196" t="s">
        <v>142</v>
      </c>
    </row>
    <row r="421" spans="2:65" s="11" customFormat="1" ht="11.25">
      <c r="B421" s="185"/>
      <c r="C421" s="186"/>
      <c r="D421" s="187" t="s">
        <v>159</v>
      </c>
      <c r="E421" s="188" t="s">
        <v>1</v>
      </c>
      <c r="F421" s="189" t="s">
        <v>388</v>
      </c>
      <c r="G421" s="186"/>
      <c r="H421" s="190">
        <v>46.8</v>
      </c>
      <c r="I421" s="191"/>
      <c r="J421" s="186"/>
      <c r="K421" s="186"/>
      <c r="L421" s="192"/>
      <c r="M421" s="193"/>
      <c r="N421" s="194"/>
      <c r="O421" s="194"/>
      <c r="P421" s="194"/>
      <c r="Q421" s="194"/>
      <c r="R421" s="194"/>
      <c r="S421" s="194"/>
      <c r="T421" s="195"/>
      <c r="AT421" s="196" t="s">
        <v>159</v>
      </c>
      <c r="AU421" s="196" t="s">
        <v>82</v>
      </c>
      <c r="AV421" s="11" t="s">
        <v>82</v>
      </c>
      <c r="AW421" s="11" t="s">
        <v>36</v>
      </c>
      <c r="AX421" s="11" t="s">
        <v>73</v>
      </c>
      <c r="AY421" s="196" t="s">
        <v>142</v>
      </c>
    </row>
    <row r="422" spans="2:65" s="11" customFormat="1" ht="11.25">
      <c r="B422" s="185"/>
      <c r="C422" s="186"/>
      <c r="D422" s="187" t="s">
        <v>159</v>
      </c>
      <c r="E422" s="188" t="s">
        <v>1</v>
      </c>
      <c r="F422" s="189" t="s">
        <v>389</v>
      </c>
      <c r="G422" s="186"/>
      <c r="H422" s="190">
        <v>115.2</v>
      </c>
      <c r="I422" s="191"/>
      <c r="J422" s="186"/>
      <c r="K422" s="186"/>
      <c r="L422" s="192"/>
      <c r="M422" s="193"/>
      <c r="N422" s="194"/>
      <c r="O422" s="194"/>
      <c r="P422" s="194"/>
      <c r="Q422" s="194"/>
      <c r="R422" s="194"/>
      <c r="S422" s="194"/>
      <c r="T422" s="195"/>
      <c r="AT422" s="196" t="s">
        <v>159</v>
      </c>
      <c r="AU422" s="196" t="s">
        <v>82</v>
      </c>
      <c r="AV422" s="11" t="s">
        <v>82</v>
      </c>
      <c r="AW422" s="11" t="s">
        <v>36</v>
      </c>
      <c r="AX422" s="11" t="s">
        <v>73</v>
      </c>
      <c r="AY422" s="196" t="s">
        <v>142</v>
      </c>
    </row>
    <row r="423" spans="2:65" s="11" customFormat="1" ht="11.25">
      <c r="B423" s="185"/>
      <c r="C423" s="186"/>
      <c r="D423" s="187" t="s">
        <v>159</v>
      </c>
      <c r="E423" s="188" t="s">
        <v>1</v>
      </c>
      <c r="F423" s="189" t="s">
        <v>390</v>
      </c>
      <c r="G423" s="186"/>
      <c r="H423" s="190">
        <v>82.567999999999998</v>
      </c>
      <c r="I423" s="191"/>
      <c r="J423" s="186"/>
      <c r="K423" s="186"/>
      <c r="L423" s="192"/>
      <c r="M423" s="193"/>
      <c r="N423" s="194"/>
      <c r="O423" s="194"/>
      <c r="P423" s="194"/>
      <c r="Q423" s="194"/>
      <c r="R423" s="194"/>
      <c r="S423" s="194"/>
      <c r="T423" s="195"/>
      <c r="AT423" s="196" t="s">
        <v>159</v>
      </c>
      <c r="AU423" s="196" t="s">
        <v>82</v>
      </c>
      <c r="AV423" s="11" t="s">
        <v>82</v>
      </c>
      <c r="AW423" s="11" t="s">
        <v>36</v>
      </c>
      <c r="AX423" s="11" t="s">
        <v>73</v>
      </c>
      <c r="AY423" s="196" t="s">
        <v>142</v>
      </c>
    </row>
    <row r="424" spans="2:65" s="12" customFormat="1" ht="11.25">
      <c r="B424" s="207"/>
      <c r="C424" s="208"/>
      <c r="D424" s="187" t="s">
        <v>159</v>
      </c>
      <c r="E424" s="209" t="s">
        <v>1</v>
      </c>
      <c r="F424" s="210" t="s">
        <v>285</v>
      </c>
      <c r="G424" s="208"/>
      <c r="H424" s="211">
        <v>301.14799999999997</v>
      </c>
      <c r="I424" s="212"/>
      <c r="J424" s="208"/>
      <c r="K424" s="208"/>
      <c r="L424" s="213"/>
      <c r="M424" s="214"/>
      <c r="N424" s="215"/>
      <c r="O424" s="215"/>
      <c r="P424" s="215"/>
      <c r="Q424" s="215"/>
      <c r="R424" s="215"/>
      <c r="S424" s="215"/>
      <c r="T424" s="216"/>
      <c r="AT424" s="217" t="s">
        <v>159</v>
      </c>
      <c r="AU424" s="217" t="s">
        <v>82</v>
      </c>
      <c r="AV424" s="12" t="s">
        <v>149</v>
      </c>
      <c r="AW424" s="12" t="s">
        <v>36</v>
      </c>
      <c r="AX424" s="12" t="s">
        <v>21</v>
      </c>
      <c r="AY424" s="217" t="s">
        <v>142</v>
      </c>
    </row>
    <row r="425" spans="2:65" s="1" customFormat="1" ht="16.5" customHeight="1">
      <c r="B425" s="33"/>
      <c r="C425" s="173" t="s">
        <v>575</v>
      </c>
      <c r="D425" s="173" t="s">
        <v>144</v>
      </c>
      <c r="E425" s="174" t="s">
        <v>576</v>
      </c>
      <c r="F425" s="175" t="s">
        <v>577</v>
      </c>
      <c r="G425" s="176" t="s">
        <v>147</v>
      </c>
      <c r="H425" s="177">
        <v>969.45100000000002</v>
      </c>
      <c r="I425" s="178"/>
      <c r="J425" s="179">
        <f>ROUND(I425*H425,2)</f>
        <v>0</v>
      </c>
      <c r="K425" s="175" t="s">
        <v>148</v>
      </c>
      <c r="L425" s="37"/>
      <c r="M425" s="180" t="s">
        <v>1</v>
      </c>
      <c r="N425" s="181" t="s">
        <v>44</v>
      </c>
      <c r="O425" s="59"/>
      <c r="P425" s="182">
        <f>O425*H425</f>
        <v>0</v>
      </c>
      <c r="Q425" s="182">
        <v>0</v>
      </c>
      <c r="R425" s="182">
        <f>Q425*H425</f>
        <v>0</v>
      </c>
      <c r="S425" s="182">
        <v>0</v>
      </c>
      <c r="T425" s="183">
        <f>S425*H425</f>
        <v>0</v>
      </c>
      <c r="AR425" s="16" t="s">
        <v>149</v>
      </c>
      <c r="AT425" s="16" t="s">
        <v>144</v>
      </c>
      <c r="AU425" s="16" t="s">
        <v>82</v>
      </c>
      <c r="AY425" s="16" t="s">
        <v>142</v>
      </c>
      <c r="BE425" s="184">
        <f>IF(N425="základní",J425,0)</f>
        <v>0</v>
      </c>
      <c r="BF425" s="184">
        <f>IF(N425="snížená",J425,0)</f>
        <v>0</v>
      </c>
      <c r="BG425" s="184">
        <f>IF(N425="zákl. přenesená",J425,0)</f>
        <v>0</v>
      </c>
      <c r="BH425" s="184">
        <f>IF(N425="sníž. přenesená",J425,0)</f>
        <v>0</v>
      </c>
      <c r="BI425" s="184">
        <f>IF(N425="nulová",J425,0)</f>
        <v>0</v>
      </c>
      <c r="BJ425" s="16" t="s">
        <v>21</v>
      </c>
      <c r="BK425" s="184">
        <f>ROUND(I425*H425,2)</f>
        <v>0</v>
      </c>
      <c r="BL425" s="16" t="s">
        <v>149</v>
      </c>
      <c r="BM425" s="16" t="s">
        <v>578</v>
      </c>
    </row>
    <row r="426" spans="2:65" s="11" customFormat="1" ht="11.25">
      <c r="B426" s="185"/>
      <c r="C426" s="186"/>
      <c r="D426" s="187" t="s">
        <v>159</v>
      </c>
      <c r="E426" s="188" t="s">
        <v>1</v>
      </c>
      <c r="F426" s="189" t="s">
        <v>509</v>
      </c>
      <c r="G426" s="186"/>
      <c r="H426" s="190">
        <v>969.45100000000002</v>
      </c>
      <c r="I426" s="191"/>
      <c r="J426" s="186"/>
      <c r="K426" s="186"/>
      <c r="L426" s="192"/>
      <c r="M426" s="193"/>
      <c r="N426" s="194"/>
      <c r="O426" s="194"/>
      <c r="P426" s="194"/>
      <c r="Q426" s="194"/>
      <c r="R426" s="194"/>
      <c r="S426" s="194"/>
      <c r="T426" s="195"/>
      <c r="AT426" s="196" t="s">
        <v>159</v>
      </c>
      <c r="AU426" s="196" t="s">
        <v>82</v>
      </c>
      <c r="AV426" s="11" t="s">
        <v>82</v>
      </c>
      <c r="AW426" s="11" t="s">
        <v>36</v>
      </c>
      <c r="AX426" s="11" t="s">
        <v>21</v>
      </c>
      <c r="AY426" s="196" t="s">
        <v>142</v>
      </c>
    </row>
    <row r="427" spans="2:65" s="1" customFormat="1" ht="22.5" customHeight="1">
      <c r="B427" s="33"/>
      <c r="C427" s="173" t="s">
        <v>579</v>
      </c>
      <c r="D427" s="173" t="s">
        <v>144</v>
      </c>
      <c r="E427" s="174" t="s">
        <v>580</v>
      </c>
      <c r="F427" s="175" t="s">
        <v>581</v>
      </c>
      <c r="G427" s="176" t="s">
        <v>181</v>
      </c>
      <c r="H427" s="177">
        <v>0.17499999999999999</v>
      </c>
      <c r="I427" s="178"/>
      <c r="J427" s="179">
        <f>ROUND(I427*H427,2)</f>
        <v>0</v>
      </c>
      <c r="K427" s="175" t="s">
        <v>148</v>
      </c>
      <c r="L427" s="37"/>
      <c r="M427" s="180" t="s">
        <v>1</v>
      </c>
      <c r="N427" s="181" t="s">
        <v>44</v>
      </c>
      <c r="O427" s="59"/>
      <c r="P427" s="182">
        <f>O427*H427</f>
        <v>0</v>
      </c>
      <c r="Q427" s="182">
        <v>2.2563399999999998</v>
      </c>
      <c r="R427" s="182">
        <f>Q427*H427</f>
        <v>0.39485949999999992</v>
      </c>
      <c r="S427" s="182">
        <v>0</v>
      </c>
      <c r="T427" s="183">
        <f>S427*H427</f>
        <v>0</v>
      </c>
      <c r="AR427" s="16" t="s">
        <v>149</v>
      </c>
      <c r="AT427" s="16" t="s">
        <v>144</v>
      </c>
      <c r="AU427" s="16" t="s">
        <v>82</v>
      </c>
      <c r="AY427" s="16" t="s">
        <v>142</v>
      </c>
      <c r="BE427" s="184">
        <f>IF(N427="základní",J427,0)</f>
        <v>0</v>
      </c>
      <c r="BF427" s="184">
        <f>IF(N427="snížená",J427,0)</f>
        <v>0</v>
      </c>
      <c r="BG427" s="184">
        <f>IF(N427="zákl. přenesená",J427,0)</f>
        <v>0</v>
      </c>
      <c r="BH427" s="184">
        <f>IF(N427="sníž. přenesená",J427,0)</f>
        <v>0</v>
      </c>
      <c r="BI427" s="184">
        <f>IF(N427="nulová",J427,0)</f>
        <v>0</v>
      </c>
      <c r="BJ427" s="16" t="s">
        <v>21</v>
      </c>
      <c r="BK427" s="184">
        <f>ROUND(I427*H427,2)</f>
        <v>0</v>
      </c>
      <c r="BL427" s="16" t="s">
        <v>149</v>
      </c>
      <c r="BM427" s="16" t="s">
        <v>582</v>
      </c>
    </row>
    <row r="428" spans="2:65" s="11" customFormat="1" ht="11.25">
      <c r="B428" s="185"/>
      <c r="C428" s="186"/>
      <c r="D428" s="187" t="s">
        <v>159</v>
      </c>
      <c r="E428" s="188" t="s">
        <v>1</v>
      </c>
      <c r="F428" s="189" t="s">
        <v>583</v>
      </c>
      <c r="G428" s="186"/>
      <c r="H428" s="190">
        <v>0.17499999999999999</v>
      </c>
      <c r="I428" s="191"/>
      <c r="J428" s="186"/>
      <c r="K428" s="186"/>
      <c r="L428" s="192"/>
      <c r="M428" s="193"/>
      <c r="N428" s="194"/>
      <c r="O428" s="194"/>
      <c r="P428" s="194"/>
      <c r="Q428" s="194"/>
      <c r="R428" s="194"/>
      <c r="S428" s="194"/>
      <c r="T428" s="195"/>
      <c r="AT428" s="196" t="s">
        <v>159</v>
      </c>
      <c r="AU428" s="196" t="s">
        <v>82</v>
      </c>
      <c r="AV428" s="11" t="s">
        <v>82</v>
      </c>
      <c r="AW428" s="11" t="s">
        <v>36</v>
      </c>
      <c r="AX428" s="11" t="s">
        <v>21</v>
      </c>
      <c r="AY428" s="196" t="s">
        <v>142</v>
      </c>
    </row>
    <row r="429" spans="2:65" s="1" customFormat="1" ht="16.5" customHeight="1">
      <c r="B429" s="33"/>
      <c r="C429" s="173" t="s">
        <v>584</v>
      </c>
      <c r="D429" s="173" t="s">
        <v>144</v>
      </c>
      <c r="E429" s="174" t="s">
        <v>585</v>
      </c>
      <c r="F429" s="175" t="s">
        <v>586</v>
      </c>
      <c r="G429" s="176" t="s">
        <v>147</v>
      </c>
      <c r="H429" s="177">
        <v>4.9130000000000003</v>
      </c>
      <c r="I429" s="178"/>
      <c r="J429" s="179">
        <f>ROUND(I429*H429,2)</f>
        <v>0</v>
      </c>
      <c r="K429" s="175" t="s">
        <v>148</v>
      </c>
      <c r="L429" s="37"/>
      <c r="M429" s="180" t="s">
        <v>1</v>
      </c>
      <c r="N429" s="181" t="s">
        <v>44</v>
      </c>
      <c r="O429" s="59"/>
      <c r="P429" s="182">
        <f>O429*H429</f>
        <v>0</v>
      </c>
      <c r="Q429" s="182">
        <v>8.4000000000000005E-2</v>
      </c>
      <c r="R429" s="182">
        <f>Q429*H429</f>
        <v>0.41269200000000006</v>
      </c>
      <c r="S429" s="182">
        <v>0</v>
      </c>
      <c r="T429" s="183">
        <f>S429*H429</f>
        <v>0</v>
      </c>
      <c r="AR429" s="16" t="s">
        <v>149</v>
      </c>
      <c r="AT429" s="16" t="s">
        <v>144</v>
      </c>
      <c r="AU429" s="16" t="s">
        <v>82</v>
      </c>
      <c r="AY429" s="16" t="s">
        <v>142</v>
      </c>
      <c r="BE429" s="184">
        <f>IF(N429="základní",J429,0)</f>
        <v>0</v>
      </c>
      <c r="BF429" s="184">
        <f>IF(N429="snížená",J429,0)</f>
        <v>0</v>
      </c>
      <c r="BG429" s="184">
        <f>IF(N429="zákl. přenesená",J429,0)</f>
        <v>0</v>
      </c>
      <c r="BH429" s="184">
        <f>IF(N429="sníž. přenesená",J429,0)</f>
        <v>0</v>
      </c>
      <c r="BI429" s="184">
        <f>IF(N429="nulová",J429,0)</f>
        <v>0</v>
      </c>
      <c r="BJ429" s="16" t="s">
        <v>21</v>
      </c>
      <c r="BK429" s="184">
        <f>ROUND(I429*H429,2)</f>
        <v>0</v>
      </c>
      <c r="BL429" s="16" t="s">
        <v>149</v>
      </c>
      <c r="BM429" s="16" t="s">
        <v>587</v>
      </c>
    </row>
    <row r="430" spans="2:65" s="11" customFormat="1" ht="11.25">
      <c r="B430" s="185"/>
      <c r="C430" s="186"/>
      <c r="D430" s="187" t="s">
        <v>159</v>
      </c>
      <c r="E430" s="188" t="s">
        <v>1</v>
      </c>
      <c r="F430" s="189" t="s">
        <v>588</v>
      </c>
      <c r="G430" s="186"/>
      <c r="H430" s="190">
        <v>4.9130000000000003</v>
      </c>
      <c r="I430" s="191"/>
      <c r="J430" s="186"/>
      <c r="K430" s="186"/>
      <c r="L430" s="192"/>
      <c r="M430" s="193"/>
      <c r="N430" s="194"/>
      <c r="O430" s="194"/>
      <c r="P430" s="194"/>
      <c r="Q430" s="194"/>
      <c r="R430" s="194"/>
      <c r="S430" s="194"/>
      <c r="T430" s="195"/>
      <c r="AT430" s="196" t="s">
        <v>159</v>
      </c>
      <c r="AU430" s="196" t="s">
        <v>82</v>
      </c>
      <c r="AV430" s="11" t="s">
        <v>82</v>
      </c>
      <c r="AW430" s="11" t="s">
        <v>36</v>
      </c>
      <c r="AX430" s="11" t="s">
        <v>21</v>
      </c>
      <c r="AY430" s="196" t="s">
        <v>142</v>
      </c>
    </row>
    <row r="431" spans="2:65" s="1" customFormat="1" ht="16.5" customHeight="1">
      <c r="B431" s="33"/>
      <c r="C431" s="173" t="s">
        <v>589</v>
      </c>
      <c r="D431" s="173" t="s">
        <v>144</v>
      </c>
      <c r="E431" s="174" t="s">
        <v>590</v>
      </c>
      <c r="F431" s="175" t="s">
        <v>591</v>
      </c>
      <c r="G431" s="176" t="s">
        <v>147</v>
      </c>
      <c r="H431" s="177">
        <v>71.5</v>
      </c>
      <c r="I431" s="178"/>
      <c r="J431" s="179">
        <f>ROUND(I431*H431,2)</f>
        <v>0</v>
      </c>
      <c r="K431" s="175" t="s">
        <v>148</v>
      </c>
      <c r="L431" s="37"/>
      <c r="M431" s="180" t="s">
        <v>1</v>
      </c>
      <c r="N431" s="181" t="s">
        <v>44</v>
      </c>
      <c r="O431" s="59"/>
      <c r="P431" s="182">
        <f>O431*H431</f>
        <v>0</v>
      </c>
      <c r="Q431" s="182">
        <v>0.26140999999999998</v>
      </c>
      <c r="R431" s="182">
        <f>Q431*H431</f>
        <v>18.690814999999997</v>
      </c>
      <c r="S431" s="182">
        <v>0</v>
      </c>
      <c r="T431" s="183">
        <f>S431*H431</f>
        <v>0</v>
      </c>
      <c r="AR431" s="16" t="s">
        <v>149</v>
      </c>
      <c r="AT431" s="16" t="s">
        <v>144</v>
      </c>
      <c r="AU431" s="16" t="s">
        <v>82</v>
      </c>
      <c r="AY431" s="16" t="s">
        <v>142</v>
      </c>
      <c r="BE431" s="184">
        <f>IF(N431="základní",J431,0)</f>
        <v>0</v>
      </c>
      <c r="BF431" s="184">
        <f>IF(N431="snížená",J431,0)</f>
        <v>0</v>
      </c>
      <c r="BG431" s="184">
        <f>IF(N431="zákl. přenesená",J431,0)</f>
        <v>0</v>
      </c>
      <c r="BH431" s="184">
        <f>IF(N431="sníž. přenesená",J431,0)</f>
        <v>0</v>
      </c>
      <c r="BI431" s="184">
        <f>IF(N431="nulová",J431,0)</f>
        <v>0</v>
      </c>
      <c r="BJ431" s="16" t="s">
        <v>21</v>
      </c>
      <c r="BK431" s="184">
        <f>ROUND(I431*H431,2)</f>
        <v>0</v>
      </c>
      <c r="BL431" s="16" t="s">
        <v>149</v>
      </c>
      <c r="BM431" s="16" t="s">
        <v>592</v>
      </c>
    </row>
    <row r="432" spans="2:65" s="11" customFormat="1" ht="11.25">
      <c r="B432" s="185"/>
      <c r="C432" s="186"/>
      <c r="D432" s="187" t="s">
        <v>159</v>
      </c>
      <c r="E432" s="188" t="s">
        <v>1</v>
      </c>
      <c r="F432" s="189" t="s">
        <v>593</v>
      </c>
      <c r="G432" s="186"/>
      <c r="H432" s="190">
        <v>71.5</v>
      </c>
      <c r="I432" s="191"/>
      <c r="J432" s="186"/>
      <c r="K432" s="186"/>
      <c r="L432" s="192"/>
      <c r="M432" s="193"/>
      <c r="N432" s="194"/>
      <c r="O432" s="194"/>
      <c r="P432" s="194"/>
      <c r="Q432" s="194"/>
      <c r="R432" s="194"/>
      <c r="S432" s="194"/>
      <c r="T432" s="195"/>
      <c r="AT432" s="196" t="s">
        <v>159</v>
      </c>
      <c r="AU432" s="196" t="s">
        <v>82</v>
      </c>
      <c r="AV432" s="11" t="s">
        <v>82</v>
      </c>
      <c r="AW432" s="11" t="s">
        <v>36</v>
      </c>
      <c r="AX432" s="11" t="s">
        <v>21</v>
      </c>
      <c r="AY432" s="196" t="s">
        <v>142</v>
      </c>
    </row>
    <row r="433" spans="2:65" s="1" customFormat="1" ht="16.5" customHeight="1">
      <c r="B433" s="33"/>
      <c r="C433" s="173" t="s">
        <v>594</v>
      </c>
      <c r="D433" s="173" t="s">
        <v>144</v>
      </c>
      <c r="E433" s="174" t="s">
        <v>595</v>
      </c>
      <c r="F433" s="175" t="s">
        <v>596</v>
      </c>
      <c r="G433" s="176" t="s">
        <v>153</v>
      </c>
      <c r="H433" s="177">
        <v>12</v>
      </c>
      <c r="I433" s="178"/>
      <c r="J433" s="179">
        <f>ROUND(I433*H433,2)</f>
        <v>0</v>
      </c>
      <c r="K433" s="175" t="s">
        <v>148</v>
      </c>
      <c r="L433" s="37"/>
      <c r="M433" s="180" t="s">
        <v>1</v>
      </c>
      <c r="N433" s="181" t="s">
        <v>44</v>
      </c>
      <c r="O433" s="59"/>
      <c r="P433" s="182">
        <f>O433*H433</f>
        <v>0</v>
      </c>
      <c r="Q433" s="182">
        <v>0</v>
      </c>
      <c r="R433" s="182">
        <f>Q433*H433</f>
        <v>0</v>
      </c>
      <c r="S433" s="182">
        <v>0</v>
      </c>
      <c r="T433" s="183">
        <f>S433*H433</f>
        <v>0</v>
      </c>
      <c r="AR433" s="16" t="s">
        <v>149</v>
      </c>
      <c r="AT433" s="16" t="s">
        <v>144</v>
      </c>
      <c r="AU433" s="16" t="s">
        <v>82</v>
      </c>
      <c r="AY433" s="16" t="s">
        <v>142</v>
      </c>
      <c r="BE433" s="184">
        <f>IF(N433="základní",J433,0)</f>
        <v>0</v>
      </c>
      <c r="BF433" s="184">
        <f>IF(N433="snížená",J433,0)</f>
        <v>0</v>
      </c>
      <c r="BG433" s="184">
        <f>IF(N433="zákl. přenesená",J433,0)</f>
        <v>0</v>
      </c>
      <c r="BH433" s="184">
        <f>IF(N433="sníž. přenesená",J433,0)</f>
        <v>0</v>
      </c>
      <c r="BI433" s="184">
        <f>IF(N433="nulová",J433,0)</f>
        <v>0</v>
      </c>
      <c r="BJ433" s="16" t="s">
        <v>21</v>
      </c>
      <c r="BK433" s="184">
        <f>ROUND(I433*H433,2)</f>
        <v>0</v>
      </c>
      <c r="BL433" s="16" t="s">
        <v>149</v>
      </c>
      <c r="BM433" s="16" t="s">
        <v>597</v>
      </c>
    </row>
    <row r="434" spans="2:65" s="11" customFormat="1" ht="11.25">
      <c r="B434" s="185"/>
      <c r="C434" s="186"/>
      <c r="D434" s="187" t="s">
        <v>159</v>
      </c>
      <c r="E434" s="188" t="s">
        <v>1</v>
      </c>
      <c r="F434" s="189" t="s">
        <v>198</v>
      </c>
      <c r="G434" s="186"/>
      <c r="H434" s="190">
        <v>12</v>
      </c>
      <c r="I434" s="191"/>
      <c r="J434" s="186"/>
      <c r="K434" s="186"/>
      <c r="L434" s="192"/>
      <c r="M434" s="193"/>
      <c r="N434" s="194"/>
      <c r="O434" s="194"/>
      <c r="P434" s="194"/>
      <c r="Q434" s="194"/>
      <c r="R434" s="194"/>
      <c r="S434" s="194"/>
      <c r="T434" s="195"/>
      <c r="AT434" s="196" t="s">
        <v>159</v>
      </c>
      <c r="AU434" s="196" t="s">
        <v>82</v>
      </c>
      <c r="AV434" s="11" t="s">
        <v>82</v>
      </c>
      <c r="AW434" s="11" t="s">
        <v>36</v>
      </c>
      <c r="AX434" s="11" t="s">
        <v>21</v>
      </c>
      <c r="AY434" s="196" t="s">
        <v>142</v>
      </c>
    </row>
    <row r="435" spans="2:65" s="1" customFormat="1" ht="16.5" customHeight="1">
      <c r="B435" s="33"/>
      <c r="C435" s="197" t="s">
        <v>598</v>
      </c>
      <c r="D435" s="197" t="s">
        <v>233</v>
      </c>
      <c r="E435" s="198" t="s">
        <v>599</v>
      </c>
      <c r="F435" s="199" t="s">
        <v>600</v>
      </c>
      <c r="G435" s="200" t="s">
        <v>153</v>
      </c>
      <c r="H435" s="201">
        <v>12</v>
      </c>
      <c r="I435" s="202"/>
      <c r="J435" s="203">
        <f>ROUND(I435*H435,2)</f>
        <v>0</v>
      </c>
      <c r="K435" s="199" t="s">
        <v>148</v>
      </c>
      <c r="L435" s="204"/>
      <c r="M435" s="205" t="s">
        <v>1</v>
      </c>
      <c r="N435" s="206" t="s">
        <v>44</v>
      </c>
      <c r="O435" s="59"/>
      <c r="P435" s="182">
        <f>O435*H435</f>
        <v>0</v>
      </c>
      <c r="Q435" s="182">
        <v>2.5000000000000001E-4</v>
      </c>
      <c r="R435" s="182">
        <f>Q435*H435</f>
        <v>3.0000000000000001E-3</v>
      </c>
      <c r="S435" s="182">
        <v>0</v>
      </c>
      <c r="T435" s="183">
        <f>S435*H435</f>
        <v>0</v>
      </c>
      <c r="AR435" s="16" t="s">
        <v>178</v>
      </c>
      <c r="AT435" s="16" t="s">
        <v>233</v>
      </c>
      <c r="AU435" s="16" t="s">
        <v>82</v>
      </c>
      <c r="AY435" s="16" t="s">
        <v>142</v>
      </c>
      <c r="BE435" s="184">
        <f>IF(N435="základní",J435,0)</f>
        <v>0</v>
      </c>
      <c r="BF435" s="184">
        <f>IF(N435="snížená",J435,0)</f>
        <v>0</v>
      </c>
      <c r="BG435" s="184">
        <f>IF(N435="zákl. přenesená",J435,0)</f>
        <v>0</v>
      </c>
      <c r="BH435" s="184">
        <f>IF(N435="sníž. přenesená",J435,0)</f>
        <v>0</v>
      </c>
      <c r="BI435" s="184">
        <f>IF(N435="nulová",J435,0)</f>
        <v>0</v>
      </c>
      <c r="BJ435" s="16" t="s">
        <v>21</v>
      </c>
      <c r="BK435" s="184">
        <f>ROUND(I435*H435,2)</f>
        <v>0</v>
      </c>
      <c r="BL435" s="16" t="s">
        <v>149</v>
      </c>
      <c r="BM435" s="16" t="s">
        <v>601</v>
      </c>
    </row>
    <row r="436" spans="2:65" s="1" customFormat="1" ht="22.5" customHeight="1">
      <c r="B436" s="33"/>
      <c r="C436" s="173" t="s">
        <v>602</v>
      </c>
      <c r="D436" s="173" t="s">
        <v>144</v>
      </c>
      <c r="E436" s="174" t="s">
        <v>603</v>
      </c>
      <c r="F436" s="175" t="s">
        <v>604</v>
      </c>
      <c r="G436" s="176" t="s">
        <v>605</v>
      </c>
      <c r="H436" s="177">
        <v>35</v>
      </c>
      <c r="I436" s="178"/>
      <c r="J436" s="179">
        <f>ROUND(I436*H436,2)</f>
        <v>0</v>
      </c>
      <c r="K436" s="175" t="s">
        <v>1</v>
      </c>
      <c r="L436" s="37"/>
      <c r="M436" s="180" t="s">
        <v>1</v>
      </c>
      <c r="N436" s="181" t="s">
        <v>44</v>
      </c>
      <c r="O436" s="59"/>
      <c r="P436" s="182">
        <f>O436*H436</f>
        <v>0</v>
      </c>
      <c r="Q436" s="182">
        <v>0</v>
      </c>
      <c r="R436" s="182">
        <f>Q436*H436</f>
        <v>0</v>
      </c>
      <c r="S436" s="182">
        <v>0</v>
      </c>
      <c r="T436" s="183">
        <f>S436*H436</f>
        <v>0</v>
      </c>
      <c r="AR436" s="16" t="s">
        <v>149</v>
      </c>
      <c r="AT436" s="16" t="s">
        <v>144</v>
      </c>
      <c r="AU436" s="16" t="s">
        <v>82</v>
      </c>
      <c r="AY436" s="16" t="s">
        <v>142</v>
      </c>
      <c r="BE436" s="184">
        <f>IF(N436="základní",J436,0)</f>
        <v>0</v>
      </c>
      <c r="BF436" s="184">
        <f>IF(N436="snížená",J436,0)</f>
        <v>0</v>
      </c>
      <c r="BG436" s="184">
        <f>IF(N436="zákl. přenesená",J436,0)</f>
        <v>0</v>
      </c>
      <c r="BH436" s="184">
        <f>IF(N436="sníž. přenesená",J436,0)</f>
        <v>0</v>
      </c>
      <c r="BI436" s="184">
        <f>IF(N436="nulová",J436,0)</f>
        <v>0</v>
      </c>
      <c r="BJ436" s="16" t="s">
        <v>21</v>
      </c>
      <c r="BK436" s="184">
        <f>ROUND(I436*H436,2)</f>
        <v>0</v>
      </c>
      <c r="BL436" s="16" t="s">
        <v>149</v>
      </c>
      <c r="BM436" s="16" t="s">
        <v>606</v>
      </c>
    </row>
    <row r="437" spans="2:65" s="11" customFormat="1" ht="11.25">
      <c r="B437" s="185"/>
      <c r="C437" s="186"/>
      <c r="D437" s="187" t="s">
        <v>159</v>
      </c>
      <c r="E437" s="188" t="s">
        <v>1</v>
      </c>
      <c r="F437" s="189" t="s">
        <v>310</v>
      </c>
      <c r="G437" s="186"/>
      <c r="H437" s="190">
        <v>35</v>
      </c>
      <c r="I437" s="191"/>
      <c r="J437" s="186"/>
      <c r="K437" s="186"/>
      <c r="L437" s="192"/>
      <c r="M437" s="193"/>
      <c r="N437" s="194"/>
      <c r="O437" s="194"/>
      <c r="P437" s="194"/>
      <c r="Q437" s="194"/>
      <c r="R437" s="194"/>
      <c r="S437" s="194"/>
      <c r="T437" s="195"/>
      <c r="AT437" s="196" t="s">
        <v>159</v>
      </c>
      <c r="AU437" s="196" t="s">
        <v>82</v>
      </c>
      <c r="AV437" s="11" t="s">
        <v>82</v>
      </c>
      <c r="AW437" s="11" t="s">
        <v>36</v>
      </c>
      <c r="AX437" s="11" t="s">
        <v>21</v>
      </c>
      <c r="AY437" s="196" t="s">
        <v>142</v>
      </c>
    </row>
    <row r="438" spans="2:65" s="1" customFormat="1" ht="22.5" customHeight="1">
      <c r="B438" s="33"/>
      <c r="C438" s="173" t="s">
        <v>607</v>
      </c>
      <c r="D438" s="173" t="s">
        <v>144</v>
      </c>
      <c r="E438" s="174" t="s">
        <v>608</v>
      </c>
      <c r="F438" s="175" t="s">
        <v>609</v>
      </c>
      <c r="G438" s="176" t="s">
        <v>605</v>
      </c>
      <c r="H438" s="177">
        <v>40</v>
      </c>
      <c r="I438" s="178"/>
      <c r="J438" s="179">
        <f>ROUND(I438*H438,2)</f>
        <v>0</v>
      </c>
      <c r="K438" s="175" t="s">
        <v>1</v>
      </c>
      <c r="L438" s="37"/>
      <c r="M438" s="180" t="s">
        <v>1</v>
      </c>
      <c r="N438" s="181" t="s">
        <v>44</v>
      </c>
      <c r="O438" s="59"/>
      <c r="P438" s="182">
        <f>O438*H438</f>
        <v>0</v>
      </c>
      <c r="Q438" s="182">
        <v>0</v>
      </c>
      <c r="R438" s="182">
        <f>Q438*H438</f>
        <v>0</v>
      </c>
      <c r="S438" s="182">
        <v>0</v>
      </c>
      <c r="T438" s="183">
        <f>S438*H438</f>
        <v>0</v>
      </c>
      <c r="AR438" s="16" t="s">
        <v>149</v>
      </c>
      <c r="AT438" s="16" t="s">
        <v>144</v>
      </c>
      <c r="AU438" s="16" t="s">
        <v>82</v>
      </c>
      <c r="AY438" s="16" t="s">
        <v>142</v>
      </c>
      <c r="BE438" s="184">
        <f>IF(N438="základní",J438,0)</f>
        <v>0</v>
      </c>
      <c r="BF438" s="184">
        <f>IF(N438="snížená",J438,0)</f>
        <v>0</v>
      </c>
      <c r="BG438" s="184">
        <f>IF(N438="zákl. přenesená",J438,0)</f>
        <v>0</v>
      </c>
      <c r="BH438" s="184">
        <f>IF(N438="sníž. přenesená",J438,0)</f>
        <v>0</v>
      </c>
      <c r="BI438" s="184">
        <f>IF(N438="nulová",J438,0)</f>
        <v>0</v>
      </c>
      <c r="BJ438" s="16" t="s">
        <v>21</v>
      </c>
      <c r="BK438" s="184">
        <f>ROUND(I438*H438,2)</f>
        <v>0</v>
      </c>
      <c r="BL438" s="16" t="s">
        <v>149</v>
      </c>
      <c r="BM438" s="16" t="s">
        <v>610</v>
      </c>
    </row>
    <row r="439" spans="2:65" s="11" customFormat="1" ht="11.25">
      <c r="B439" s="185"/>
      <c r="C439" s="186"/>
      <c r="D439" s="187" t="s">
        <v>159</v>
      </c>
      <c r="E439" s="188" t="s">
        <v>1</v>
      </c>
      <c r="F439" s="189" t="s">
        <v>332</v>
      </c>
      <c r="G439" s="186"/>
      <c r="H439" s="190">
        <v>40</v>
      </c>
      <c r="I439" s="191"/>
      <c r="J439" s="186"/>
      <c r="K439" s="186"/>
      <c r="L439" s="192"/>
      <c r="M439" s="193"/>
      <c r="N439" s="194"/>
      <c r="O439" s="194"/>
      <c r="P439" s="194"/>
      <c r="Q439" s="194"/>
      <c r="R439" s="194"/>
      <c r="S439" s="194"/>
      <c r="T439" s="195"/>
      <c r="AT439" s="196" t="s">
        <v>159</v>
      </c>
      <c r="AU439" s="196" t="s">
        <v>82</v>
      </c>
      <c r="AV439" s="11" t="s">
        <v>82</v>
      </c>
      <c r="AW439" s="11" t="s">
        <v>36</v>
      </c>
      <c r="AX439" s="11" t="s">
        <v>21</v>
      </c>
      <c r="AY439" s="196" t="s">
        <v>142</v>
      </c>
    </row>
    <row r="440" spans="2:65" s="1" customFormat="1" ht="16.5" customHeight="1">
      <c r="B440" s="33"/>
      <c r="C440" s="173" t="s">
        <v>611</v>
      </c>
      <c r="D440" s="173" t="s">
        <v>144</v>
      </c>
      <c r="E440" s="174" t="s">
        <v>612</v>
      </c>
      <c r="F440" s="175" t="s">
        <v>613</v>
      </c>
      <c r="G440" s="176" t="s">
        <v>605</v>
      </c>
      <c r="H440" s="177">
        <v>1</v>
      </c>
      <c r="I440" s="178"/>
      <c r="J440" s="179">
        <f>ROUND(I440*H440,2)</f>
        <v>0</v>
      </c>
      <c r="K440" s="175" t="s">
        <v>1</v>
      </c>
      <c r="L440" s="37"/>
      <c r="M440" s="180" t="s">
        <v>1</v>
      </c>
      <c r="N440" s="181" t="s">
        <v>44</v>
      </c>
      <c r="O440" s="59"/>
      <c r="P440" s="182">
        <f>O440*H440</f>
        <v>0</v>
      </c>
      <c r="Q440" s="182">
        <v>0</v>
      </c>
      <c r="R440" s="182">
        <f>Q440*H440</f>
        <v>0</v>
      </c>
      <c r="S440" s="182">
        <v>0</v>
      </c>
      <c r="T440" s="183">
        <f>S440*H440</f>
        <v>0</v>
      </c>
      <c r="AR440" s="16" t="s">
        <v>149</v>
      </c>
      <c r="AT440" s="16" t="s">
        <v>144</v>
      </c>
      <c r="AU440" s="16" t="s">
        <v>82</v>
      </c>
      <c r="AY440" s="16" t="s">
        <v>142</v>
      </c>
      <c r="BE440" s="184">
        <f>IF(N440="základní",J440,0)</f>
        <v>0</v>
      </c>
      <c r="BF440" s="184">
        <f>IF(N440="snížená",J440,0)</f>
        <v>0</v>
      </c>
      <c r="BG440" s="184">
        <f>IF(N440="zákl. přenesená",J440,0)</f>
        <v>0</v>
      </c>
      <c r="BH440" s="184">
        <f>IF(N440="sníž. přenesená",J440,0)</f>
        <v>0</v>
      </c>
      <c r="BI440" s="184">
        <f>IF(N440="nulová",J440,0)</f>
        <v>0</v>
      </c>
      <c r="BJ440" s="16" t="s">
        <v>21</v>
      </c>
      <c r="BK440" s="184">
        <f>ROUND(I440*H440,2)</f>
        <v>0</v>
      </c>
      <c r="BL440" s="16" t="s">
        <v>149</v>
      </c>
      <c r="BM440" s="16" t="s">
        <v>614</v>
      </c>
    </row>
    <row r="441" spans="2:65" s="10" customFormat="1" ht="22.9" customHeight="1">
      <c r="B441" s="157"/>
      <c r="C441" s="158"/>
      <c r="D441" s="159" t="s">
        <v>72</v>
      </c>
      <c r="E441" s="171" t="s">
        <v>184</v>
      </c>
      <c r="F441" s="171" t="s">
        <v>615</v>
      </c>
      <c r="G441" s="158"/>
      <c r="H441" s="158"/>
      <c r="I441" s="161"/>
      <c r="J441" s="172">
        <f>BK441</f>
        <v>0</v>
      </c>
      <c r="K441" s="158"/>
      <c r="L441" s="163"/>
      <c r="M441" s="164"/>
      <c r="N441" s="165"/>
      <c r="O441" s="165"/>
      <c r="P441" s="166">
        <f>SUM(P442:P572)</f>
        <v>0</v>
      </c>
      <c r="Q441" s="165"/>
      <c r="R441" s="166">
        <f>SUM(R442:R572)</f>
        <v>0.46381558000000001</v>
      </c>
      <c r="S441" s="165"/>
      <c r="T441" s="167">
        <f>SUM(T442:T572)</f>
        <v>64.901433000000011</v>
      </c>
      <c r="AR441" s="168" t="s">
        <v>21</v>
      </c>
      <c r="AT441" s="169" t="s">
        <v>72</v>
      </c>
      <c r="AU441" s="169" t="s">
        <v>21</v>
      </c>
      <c r="AY441" s="168" t="s">
        <v>142</v>
      </c>
      <c r="BK441" s="170">
        <f>SUM(BK442:BK572)</f>
        <v>0</v>
      </c>
    </row>
    <row r="442" spans="2:65" s="1" customFormat="1" ht="16.5" customHeight="1">
      <c r="B442" s="33"/>
      <c r="C442" s="173" t="s">
        <v>616</v>
      </c>
      <c r="D442" s="173" t="s">
        <v>144</v>
      </c>
      <c r="E442" s="174" t="s">
        <v>617</v>
      </c>
      <c r="F442" s="175" t="s">
        <v>618</v>
      </c>
      <c r="G442" s="176" t="s">
        <v>153</v>
      </c>
      <c r="H442" s="177">
        <v>2</v>
      </c>
      <c r="I442" s="178"/>
      <c r="J442" s="179">
        <f t="shared" ref="J442:J464" si="0">ROUND(I442*H442,2)</f>
        <v>0</v>
      </c>
      <c r="K442" s="175" t="s">
        <v>1</v>
      </c>
      <c r="L442" s="37"/>
      <c r="M442" s="180" t="s">
        <v>1</v>
      </c>
      <c r="N442" s="181" t="s">
        <v>44</v>
      </c>
      <c r="O442" s="59"/>
      <c r="P442" s="182">
        <f t="shared" ref="P442:P464" si="1">O442*H442</f>
        <v>0</v>
      </c>
      <c r="Q442" s="182">
        <v>0</v>
      </c>
      <c r="R442" s="182">
        <f t="shared" ref="R442:R464" si="2">Q442*H442</f>
        <v>0</v>
      </c>
      <c r="S442" s="182">
        <v>0</v>
      </c>
      <c r="T442" s="183">
        <f t="shared" ref="T442:T464" si="3">S442*H442</f>
        <v>0</v>
      </c>
      <c r="AR442" s="16" t="s">
        <v>149</v>
      </c>
      <c r="AT442" s="16" t="s">
        <v>144</v>
      </c>
      <c r="AU442" s="16" t="s">
        <v>82</v>
      </c>
      <c r="AY442" s="16" t="s">
        <v>142</v>
      </c>
      <c r="BE442" s="184">
        <f t="shared" ref="BE442:BE464" si="4">IF(N442="základní",J442,0)</f>
        <v>0</v>
      </c>
      <c r="BF442" s="184">
        <f t="shared" ref="BF442:BF464" si="5">IF(N442="snížená",J442,0)</f>
        <v>0</v>
      </c>
      <c r="BG442" s="184">
        <f t="shared" ref="BG442:BG464" si="6">IF(N442="zákl. přenesená",J442,0)</f>
        <v>0</v>
      </c>
      <c r="BH442" s="184">
        <f t="shared" ref="BH442:BH464" si="7">IF(N442="sníž. přenesená",J442,0)</f>
        <v>0</v>
      </c>
      <c r="BI442" s="184">
        <f t="shared" ref="BI442:BI464" si="8">IF(N442="nulová",J442,0)</f>
        <v>0</v>
      </c>
      <c r="BJ442" s="16" t="s">
        <v>21</v>
      </c>
      <c r="BK442" s="184">
        <f t="shared" ref="BK442:BK464" si="9">ROUND(I442*H442,2)</f>
        <v>0</v>
      </c>
      <c r="BL442" s="16" t="s">
        <v>149</v>
      </c>
      <c r="BM442" s="16" t="s">
        <v>619</v>
      </c>
    </row>
    <row r="443" spans="2:65" s="1" customFormat="1" ht="16.5" customHeight="1">
      <c r="B443" s="33"/>
      <c r="C443" s="173" t="s">
        <v>620</v>
      </c>
      <c r="D443" s="173" t="s">
        <v>144</v>
      </c>
      <c r="E443" s="174" t="s">
        <v>621</v>
      </c>
      <c r="F443" s="175" t="s">
        <v>622</v>
      </c>
      <c r="G443" s="176" t="s">
        <v>153</v>
      </c>
      <c r="H443" s="177">
        <v>1</v>
      </c>
      <c r="I443" s="178"/>
      <c r="J443" s="179">
        <f t="shared" si="0"/>
        <v>0</v>
      </c>
      <c r="K443" s="175" t="s">
        <v>1</v>
      </c>
      <c r="L443" s="37"/>
      <c r="M443" s="180" t="s">
        <v>1</v>
      </c>
      <c r="N443" s="181" t="s">
        <v>44</v>
      </c>
      <c r="O443" s="59"/>
      <c r="P443" s="182">
        <f t="shared" si="1"/>
        <v>0</v>
      </c>
      <c r="Q443" s="182">
        <v>0</v>
      </c>
      <c r="R443" s="182">
        <f t="shared" si="2"/>
        <v>0</v>
      </c>
      <c r="S443" s="182">
        <v>0</v>
      </c>
      <c r="T443" s="183">
        <f t="shared" si="3"/>
        <v>0</v>
      </c>
      <c r="AR443" s="16" t="s">
        <v>149</v>
      </c>
      <c r="AT443" s="16" t="s">
        <v>144</v>
      </c>
      <c r="AU443" s="16" t="s">
        <v>82</v>
      </c>
      <c r="AY443" s="16" t="s">
        <v>142</v>
      </c>
      <c r="BE443" s="184">
        <f t="shared" si="4"/>
        <v>0</v>
      </c>
      <c r="BF443" s="184">
        <f t="shared" si="5"/>
        <v>0</v>
      </c>
      <c r="BG443" s="184">
        <f t="shared" si="6"/>
        <v>0</v>
      </c>
      <c r="BH443" s="184">
        <f t="shared" si="7"/>
        <v>0</v>
      </c>
      <c r="BI443" s="184">
        <f t="shared" si="8"/>
        <v>0</v>
      </c>
      <c r="BJ443" s="16" t="s">
        <v>21</v>
      </c>
      <c r="BK443" s="184">
        <f t="shared" si="9"/>
        <v>0</v>
      </c>
      <c r="BL443" s="16" t="s">
        <v>149</v>
      </c>
      <c r="BM443" s="16" t="s">
        <v>623</v>
      </c>
    </row>
    <row r="444" spans="2:65" s="1" customFormat="1" ht="16.5" customHeight="1">
      <c r="B444" s="33"/>
      <c r="C444" s="173" t="s">
        <v>624</v>
      </c>
      <c r="D444" s="173" t="s">
        <v>144</v>
      </c>
      <c r="E444" s="174" t="s">
        <v>625</v>
      </c>
      <c r="F444" s="175" t="s">
        <v>626</v>
      </c>
      <c r="G444" s="176" t="s">
        <v>153</v>
      </c>
      <c r="H444" s="177">
        <v>1</v>
      </c>
      <c r="I444" s="178"/>
      <c r="J444" s="179">
        <f t="shared" si="0"/>
        <v>0</v>
      </c>
      <c r="K444" s="175" t="s">
        <v>1</v>
      </c>
      <c r="L444" s="37"/>
      <c r="M444" s="180" t="s">
        <v>1</v>
      </c>
      <c r="N444" s="181" t="s">
        <v>44</v>
      </c>
      <c r="O444" s="59"/>
      <c r="P444" s="182">
        <f t="shared" si="1"/>
        <v>0</v>
      </c>
      <c r="Q444" s="182">
        <v>0</v>
      </c>
      <c r="R444" s="182">
        <f t="shared" si="2"/>
        <v>0</v>
      </c>
      <c r="S444" s="182">
        <v>0</v>
      </c>
      <c r="T444" s="183">
        <f t="shared" si="3"/>
        <v>0</v>
      </c>
      <c r="AR444" s="16" t="s">
        <v>149</v>
      </c>
      <c r="AT444" s="16" t="s">
        <v>144</v>
      </c>
      <c r="AU444" s="16" t="s">
        <v>82</v>
      </c>
      <c r="AY444" s="16" t="s">
        <v>142</v>
      </c>
      <c r="BE444" s="184">
        <f t="shared" si="4"/>
        <v>0</v>
      </c>
      <c r="BF444" s="184">
        <f t="shared" si="5"/>
        <v>0</v>
      </c>
      <c r="BG444" s="184">
        <f t="shared" si="6"/>
        <v>0</v>
      </c>
      <c r="BH444" s="184">
        <f t="shared" si="7"/>
        <v>0</v>
      </c>
      <c r="BI444" s="184">
        <f t="shared" si="8"/>
        <v>0</v>
      </c>
      <c r="BJ444" s="16" t="s">
        <v>21</v>
      </c>
      <c r="BK444" s="184">
        <f t="shared" si="9"/>
        <v>0</v>
      </c>
      <c r="BL444" s="16" t="s">
        <v>149</v>
      </c>
      <c r="BM444" s="16" t="s">
        <v>627</v>
      </c>
    </row>
    <row r="445" spans="2:65" s="1" customFormat="1" ht="16.5" customHeight="1">
      <c r="B445" s="33"/>
      <c r="C445" s="173" t="s">
        <v>628</v>
      </c>
      <c r="D445" s="173" t="s">
        <v>144</v>
      </c>
      <c r="E445" s="174" t="s">
        <v>629</v>
      </c>
      <c r="F445" s="175" t="s">
        <v>630</v>
      </c>
      <c r="G445" s="176" t="s">
        <v>153</v>
      </c>
      <c r="H445" s="177">
        <v>3</v>
      </c>
      <c r="I445" s="178"/>
      <c r="J445" s="179">
        <f t="shared" si="0"/>
        <v>0</v>
      </c>
      <c r="K445" s="175" t="s">
        <v>1</v>
      </c>
      <c r="L445" s="37"/>
      <c r="M445" s="180" t="s">
        <v>1</v>
      </c>
      <c r="N445" s="181" t="s">
        <v>44</v>
      </c>
      <c r="O445" s="59"/>
      <c r="P445" s="182">
        <f t="shared" si="1"/>
        <v>0</v>
      </c>
      <c r="Q445" s="182">
        <v>0</v>
      </c>
      <c r="R445" s="182">
        <f t="shared" si="2"/>
        <v>0</v>
      </c>
      <c r="S445" s="182">
        <v>0</v>
      </c>
      <c r="T445" s="183">
        <f t="shared" si="3"/>
        <v>0</v>
      </c>
      <c r="AR445" s="16" t="s">
        <v>149</v>
      </c>
      <c r="AT445" s="16" t="s">
        <v>144</v>
      </c>
      <c r="AU445" s="16" t="s">
        <v>82</v>
      </c>
      <c r="AY445" s="16" t="s">
        <v>142</v>
      </c>
      <c r="BE445" s="184">
        <f t="shared" si="4"/>
        <v>0</v>
      </c>
      <c r="BF445" s="184">
        <f t="shared" si="5"/>
        <v>0</v>
      </c>
      <c r="BG445" s="184">
        <f t="shared" si="6"/>
        <v>0</v>
      </c>
      <c r="BH445" s="184">
        <f t="shared" si="7"/>
        <v>0</v>
      </c>
      <c r="BI445" s="184">
        <f t="shared" si="8"/>
        <v>0</v>
      </c>
      <c r="BJ445" s="16" t="s">
        <v>21</v>
      </c>
      <c r="BK445" s="184">
        <f t="shared" si="9"/>
        <v>0</v>
      </c>
      <c r="BL445" s="16" t="s">
        <v>149</v>
      </c>
      <c r="BM445" s="16" t="s">
        <v>631</v>
      </c>
    </row>
    <row r="446" spans="2:65" s="1" customFormat="1" ht="22.5" customHeight="1">
      <c r="B446" s="33"/>
      <c r="C446" s="173" t="s">
        <v>632</v>
      </c>
      <c r="D446" s="173" t="s">
        <v>144</v>
      </c>
      <c r="E446" s="174" t="s">
        <v>633</v>
      </c>
      <c r="F446" s="175" t="s">
        <v>634</v>
      </c>
      <c r="G446" s="176" t="s">
        <v>153</v>
      </c>
      <c r="H446" s="177">
        <v>1</v>
      </c>
      <c r="I446" s="178"/>
      <c r="J446" s="179">
        <f t="shared" si="0"/>
        <v>0</v>
      </c>
      <c r="K446" s="175" t="s">
        <v>1</v>
      </c>
      <c r="L446" s="37"/>
      <c r="M446" s="180" t="s">
        <v>1</v>
      </c>
      <c r="N446" s="181" t="s">
        <v>44</v>
      </c>
      <c r="O446" s="59"/>
      <c r="P446" s="182">
        <f t="shared" si="1"/>
        <v>0</v>
      </c>
      <c r="Q446" s="182">
        <v>0</v>
      </c>
      <c r="R446" s="182">
        <f t="shared" si="2"/>
        <v>0</v>
      </c>
      <c r="S446" s="182">
        <v>0</v>
      </c>
      <c r="T446" s="183">
        <f t="shared" si="3"/>
        <v>0</v>
      </c>
      <c r="AR446" s="16" t="s">
        <v>149</v>
      </c>
      <c r="AT446" s="16" t="s">
        <v>144</v>
      </c>
      <c r="AU446" s="16" t="s">
        <v>82</v>
      </c>
      <c r="AY446" s="16" t="s">
        <v>142</v>
      </c>
      <c r="BE446" s="184">
        <f t="shared" si="4"/>
        <v>0</v>
      </c>
      <c r="BF446" s="184">
        <f t="shared" si="5"/>
        <v>0</v>
      </c>
      <c r="BG446" s="184">
        <f t="shared" si="6"/>
        <v>0</v>
      </c>
      <c r="BH446" s="184">
        <f t="shared" si="7"/>
        <v>0</v>
      </c>
      <c r="BI446" s="184">
        <f t="shared" si="8"/>
        <v>0</v>
      </c>
      <c r="BJ446" s="16" t="s">
        <v>21</v>
      </c>
      <c r="BK446" s="184">
        <f t="shared" si="9"/>
        <v>0</v>
      </c>
      <c r="BL446" s="16" t="s">
        <v>149</v>
      </c>
      <c r="BM446" s="16" t="s">
        <v>635</v>
      </c>
    </row>
    <row r="447" spans="2:65" s="1" customFormat="1" ht="16.5" customHeight="1">
      <c r="B447" s="33"/>
      <c r="C447" s="173" t="s">
        <v>636</v>
      </c>
      <c r="D447" s="173" t="s">
        <v>144</v>
      </c>
      <c r="E447" s="174" t="s">
        <v>637</v>
      </c>
      <c r="F447" s="175" t="s">
        <v>638</v>
      </c>
      <c r="G447" s="176" t="s">
        <v>153</v>
      </c>
      <c r="H447" s="177">
        <v>1</v>
      </c>
      <c r="I447" s="178"/>
      <c r="J447" s="179">
        <f t="shared" si="0"/>
        <v>0</v>
      </c>
      <c r="K447" s="175" t="s">
        <v>1</v>
      </c>
      <c r="L447" s="37"/>
      <c r="M447" s="180" t="s">
        <v>1</v>
      </c>
      <c r="N447" s="181" t="s">
        <v>44</v>
      </c>
      <c r="O447" s="59"/>
      <c r="P447" s="182">
        <f t="shared" si="1"/>
        <v>0</v>
      </c>
      <c r="Q447" s="182">
        <v>0</v>
      </c>
      <c r="R447" s="182">
        <f t="shared" si="2"/>
        <v>0</v>
      </c>
      <c r="S447" s="182">
        <v>0</v>
      </c>
      <c r="T447" s="183">
        <f t="shared" si="3"/>
        <v>0</v>
      </c>
      <c r="AR447" s="16" t="s">
        <v>149</v>
      </c>
      <c r="AT447" s="16" t="s">
        <v>144</v>
      </c>
      <c r="AU447" s="16" t="s">
        <v>82</v>
      </c>
      <c r="AY447" s="16" t="s">
        <v>142</v>
      </c>
      <c r="BE447" s="184">
        <f t="shared" si="4"/>
        <v>0</v>
      </c>
      <c r="BF447" s="184">
        <f t="shared" si="5"/>
        <v>0</v>
      </c>
      <c r="BG447" s="184">
        <f t="shared" si="6"/>
        <v>0</v>
      </c>
      <c r="BH447" s="184">
        <f t="shared" si="7"/>
        <v>0</v>
      </c>
      <c r="BI447" s="184">
        <f t="shared" si="8"/>
        <v>0</v>
      </c>
      <c r="BJ447" s="16" t="s">
        <v>21</v>
      </c>
      <c r="BK447" s="184">
        <f t="shared" si="9"/>
        <v>0</v>
      </c>
      <c r="BL447" s="16" t="s">
        <v>149</v>
      </c>
      <c r="BM447" s="16" t="s">
        <v>639</v>
      </c>
    </row>
    <row r="448" spans="2:65" s="1" customFormat="1" ht="22.5" customHeight="1">
      <c r="B448" s="33"/>
      <c r="C448" s="173" t="s">
        <v>640</v>
      </c>
      <c r="D448" s="173" t="s">
        <v>144</v>
      </c>
      <c r="E448" s="174" t="s">
        <v>641</v>
      </c>
      <c r="F448" s="175" t="s">
        <v>642</v>
      </c>
      <c r="G448" s="176" t="s">
        <v>153</v>
      </c>
      <c r="H448" s="177">
        <v>1</v>
      </c>
      <c r="I448" s="178"/>
      <c r="J448" s="179">
        <f t="shared" si="0"/>
        <v>0</v>
      </c>
      <c r="K448" s="175" t="s">
        <v>1</v>
      </c>
      <c r="L448" s="37"/>
      <c r="M448" s="180" t="s">
        <v>1</v>
      </c>
      <c r="N448" s="181" t="s">
        <v>44</v>
      </c>
      <c r="O448" s="59"/>
      <c r="P448" s="182">
        <f t="shared" si="1"/>
        <v>0</v>
      </c>
      <c r="Q448" s="182">
        <v>0</v>
      </c>
      <c r="R448" s="182">
        <f t="shared" si="2"/>
        <v>0</v>
      </c>
      <c r="S448" s="182">
        <v>0</v>
      </c>
      <c r="T448" s="183">
        <f t="shared" si="3"/>
        <v>0</v>
      </c>
      <c r="AR448" s="16" t="s">
        <v>149</v>
      </c>
      <c r="AT448" s="16" t="s">
        <v>144</v>
      </c>
      <c r="AU448" s="16" t="s">
        <v>82</v>
      </c>
      <c r="AY448" s="16" t="s">
        <v>142</v>
      </c>
      <c r="BE448" s="184">
        <f t="shared" si="4"/>
        <v>0</v>
      </c>
      <c r="BF448" s="184">
        <f t="shared" si="5"/>
        <v>0</v>
      </c>
      <c r="BG448" s="184">
        <f t="shared" si="6"/>
        <v>0</v>
      </c>
      <c r="BH448" s="184">
        <f t="shared" si="7"/>
        <v>0</v>
      </c>
      <c r="BI448" s="184">
        <f t="shared" si="8"/>
        <v>0</v>
      </c>
      <c r="BJ448" s="16" t="s">
        <v>21</v>
      </c>
      <c r="BK448" s="184">
        <f t="shared" si="9"/>
        <v>0</v>
      </c>
      <c r="BL448" s="16" t="s">
        <v>149</v>
      </c>
      <c r="BM448" s="16" t="s">
        <v>643</v>
      </c>
    </row>
    <row r="449" spans="2:65" s="1" customFormat="1" ht="16.5" customHeight="1">
      <c r="B449" s="33"/>
      <c r="C449" s="173" t="s">
        <v>644</v>
      </c>
      <c r="D449" s="173" t="s">
        <v>144</v>
      </c>
      <c r="E449" s="174" t="s">
        <v>645</v>
      </c>
      <c r="F449" s="175" t="s">
        <v>646</v>
      </c>
      <c r="G449" s="176" t="s">
        <v>153</v>
      </c>
      <c r="H449" s="177">
        <v>1</v>
      </c>
      <c r="I449" s="178"/>
      <c r="J449" s="179">
        <f t="shared" si="0"/>
        <v>0</v>
      </c>
      <c r="K449" s="175" t="s">
        <v>1</v>
      </c>
      <c r="L449" s="37"/>
      <c r="M449" s="180" t="s">
        <v>1</v>
      </c>
      <c r="N449" s="181" t="s">
        <v>44</v>
      </c>
      <c r="O449" s="59"/>
      <c r="P449" s="182">
        <f t="shared" si="1"/>
        <v>0</v>
      </c>
      <c r="Q449" s="182">
        <v>0</v>
      </c>
      <c r="R449" s="182">
        <f t="shared" si="2"/>
        <v>0</v>
      </c>
      <c r="S449" s="182">
        <v>0</v>
      </c>
      <c r="T449" s="183">
        <f t="shared" si="3"/>
        <v>0</v>
      </c>
      <c r="AR449" s="16" t="s">
        <v>149</v>
      </c>
      <c r="AT449" s="16" t="s">
        <v>144</v>
      </c>
      <c r="AU449" s="16" t="s">
        <v>82</v>
      </c>
      <c r="AY449" s="16" t="s">
        <v>142</v>
      </c>
      <c r="BE449" s="184">
        <f t="shared" si="4"/>
        <v>0</v>
      </c>
      <c r="BF449" s="184">
        <f t="shared" si="5"/>
        <v>0</v>
      </c>
      <c r="BG449" s="184">
        <f t="shared" si="6"/>
        <v>0</v>
      </c>
      <c r="BH449" s="184">
        <f t="shared" si="7"/>
        <v>0</v>
      </c>
      <c r="BI449" s="184">
        <f t="shared" si="8"/>
        <v>0</v>
      </c>
      <c r="BJ449" s="16" t="s">
        <v>21</v>
      </c>
      <c r="BK449" s="184">
        <f t="shared" si="9"/>
        <v>0</v>
      </c>
      <c r="BL449" s="16" t="s">
        <v>149</v>
      </c>
      <c r="BM449" s="16" t="s">
        <v>647</v>
      </c>
    </row>
    <row r="450" spans="2:65" s="1" customFormat="1" ht="16.5" customHeight="1">
      <c r="B450" s="33"/>
      <c r="C450" s="173" t="s">
        <v>648</v>
      </c>
      <c r="D450" s="173" t="s">
        <v>144</v>
      </c>
      <c r="E450" s="174" t="s">
        <v>649</v>
      </c>
      <c r="F450" s="175" t="s">
        <v>650</v>
      </c>
      <c r="G450" s="176" t="s">
        <v>153</v>
      </c>
      <c r="H450" s="177">
        <v>1</v>
      </c>
      <c r="I450" s="178"/>
      <c r="J450" s="179">
        <f t="shared" si="0"/>
        <v>0</v>
      </c>
      <c r="K450" s="175" t="s">
        <v>1</v>
      </c>
      <c r="L450" s="37"/>
      <c r="M450" s="180" t="s">
        <v>1</v>
      </c>
      <c r="N450" s="181" t="s">
        <v>44</v>
      </c>
      <c r="O450" s="59"/>
      <c r="P450" s="182">
        <f t="shared" si="1"/>
        <v>0</v>
      </c>
      <c r="Q450" s="182">
        <v>0</v>
      </c>
      <c r="R450" s="182">
        <f t="shared" si="2"/>
        <v>0</v>
      </c>
      <c r="S450" s="182">
        <v>0</v>
      </c>
      <c r="T450" s="183">
        <f t="shared" si="3"/>
        <v>0</v>
      </c>
      <c r="AR450" s="16" t="s">
        <v>149</v>
      </c>
      <c r="AT450" s="16" t="s">
        <v>144</v>
      </c>
      <c r="AU450" s="16" t="s">
        <v>82</v>
      </c>
      <c r="AY450" s="16" t="s">
        <v>142</v>
      </c>
      <c r="BE450" s="184">
        <f t="shared" si="4"/>
        <v>0</v>
      </c>
      <c r="BF450" s="184">
        <f t="shared" si="5"/>
        <v>0</v>
      </c>
      <c r="BG450" s="184">
        <f t="shared" si="6"/>
        <v>0</v>
      </c>
      <c r="BH450" s="184">
        <f t="shared" si="7"/>
        <v>0</v>
      </c>
      <c r="BI450" s="184">
        <f t="shared" si="8"/>
        <v>0</v>
      </c>
      <c r="BJ450" s="16" t="s">
        <v>21</v>
      </c>
      <c r="BK450" s="184">
        <f t="shared" si="9"/>
        <v>0</v>
      </c>
      <c r="BL450" s="16" t="s">
        <v>149</v>
      </c>
      <c r="BM450" s="16" t="s">
        <v>651</v>
      </c>
    </row>
    <row r="451" spans="2:65" s="1" customFormat="1" ht="16.5" customHeight="1">
      <c r="B451" s="33"/>
      <c r="C451" s="173" t="s">
        <v>652</v>
      </c>
      <c r="D451" s="173" t="s">
        <v>144</v>
      </c>
      <c r="E451" s="174" t="s">
        <v>653</v>
      </c>
      <c r="F451" s="175" t="s">
        <v>654</v>
      </c>
      <c r="G451" s="176" t="s">
        <v>153</v>
      </c>
      <c r="H451" s="177">
        <v>1</v>
      </c>
      <c r="I451" s="178"/>
      <c r="J451" s="179">
        <f t="shared" si="0"/>
        <v>0</v>
      </c>
      <c r="K451" s="175" t="s">
        <v>1</v>
      </c>
      <c r="L451" s="37"/>
      <c r="M451" s="180" t="s">
        <v>1</v>
      </c>
      <c r="N451" s="181" t="s">
        <v>44</v>
      </c>
      <c r="O451" s="59"/>
      <c r="P451" s="182">
        <f t="shared" si="1"/>
        <v>0</v>
      </c>
      <c r="Q451" s="182">
        <v>0</v>
      </c>
      <c r="R451" s="182">
        <f t="shared" si="2"/>
        <v>0</v>
      </c>
      <c r="S451" s="182">
        <v>0</v>
      </c>
      <c r="T451" s="183">
        <f t="shared" si="3"/>
        <v>0</v>
      </c>
      <c r="AR451" s="16" t="s">
        <v>149</v>
      </c>
      <c r="AT451" s="16" t="s">
        <v>144</v>
      </c>
      <c r="AU451" s="16" t="s">
        <v>82</v>
      </c>
      <c r="AY451" s="16" t="s">
        <v>142</v>
      </c>
      <c r="BE451" s="184">
        <f t="shared" si="4"/>
        <v>0</v>
      </c>
      <c r="BF451" s="184">
        <f t="shared" si="5"/>
        <v>0</v>
      </c>
      <c r="BG451" s="184">
        <f t="shared" si="6"/>
        <v>0</v>
      </c>
      <c r="BH451" s="184">
        <f t="shared" si="7"/>
        <v>0</v>
      </c>
      <c r="BI451" s="184">
        <f t="shared" si="8"/>
        <v>0</v>
      </c>
      <c r="BJ451" s="16" t="s">
        <v>21</v>
      </c>
      <c r="BK451" s="184">
        <f t="shared" si="9"/>
        <v>0</v>
      </c>
      <c r="BL451" s="16" t="s">
        <v>149</v>
      </c>
      <c r="BM451" s="16" t="s">
        <v>655</v>
      </c>
    </row>
    <row r="452" spans="2:65" s="1" customFormat="1" ht="16.5" customHeight="1">
      <c r="B452" s="33"/>
      <c r="C452" s="173" t="s">
        <v>656</v>
      </c>
      <c r="D452" s="173" t="s">
        <v>144</v>
      </c>
      <c r="E452" s="174" t="s">
        <v>657</v>
      </c>
      <c r="F452" s="175" t="s">
        <v>658</v>
      </c>
      <c r="G452" s="176" t="s">
        <v>153</v>
      </c>
      <c r="H452" s="177">
        <v>1</v>
      </c>
      <c r="I452" s="178"/>
      <c r="J452" s="179">
        <f t="shared" si="0"/>
        <v>0</v>
      </c>
      <c r="K452" s="175" t="s">
        <v>1</v>
      </c>
      <c r="L452" s="37"/>
      <c r="M452" s="180" t="s">
        <v>1</v>
      </c>
      <c r="N452" s="181" t="s">
        <v>44</v>
      </c>
      <c r="O452" s="59"/>
      <c r="P452" s="182">
        <f t="shared" si="1"/>
        <v>0</v>
      </c>
      <c r="Q452" s="182">
        <v>0</v>
      </c>
      <c r="R452" s="182">
        <f t="shared" si="2"/>
        <v>0</v>
      </c>
      <c r="S452" s="182">
        <v>0</v>
      </c>
      <c r="T452" s="183">
        <f t="shared" si="3"/>
        <v>0</v>
      </c>
      <c r="AR452" s="16" t="s">
        <v>149</v>
      </c>
      <c r="AT452" s="16" t="s">
        <v>144</v>
      </c>
      <c r="AU452" s="16" t="s">
        <v>82</v>
      </c>
      <c r="AY452" s="16" t="s">
        <v>142</v>
      </c>
      <c r="BE452" s="184">
        <f t="shared" si="4"/>
        <v>0</v>
      </c>
      <c r="BF452" s="184">
        <f t="shared" si="5"/>
        <v>0</v>
      </c>
      <c r="BG452" s="184">
        <f t="shared" si="6"/>
        <v>0</v>
      </c>
      <c r="BH452" s="184">
        <f t="shared" si="7"/>
        <v>0</v>
      </c>
      <c r="BI452" s="184">
        <f t="shared" si="8"/>
        <v>0</v>
      </c>
      <c r="BJ452" s="16" t="s">
        <v>21</v>
      </c>
      <c r="BK452" s="184">
        <f t="shared" si="9"/>
        <v>0</v>
      </c>
      <c r="BL452" s="16" t="s">
        <v>149</v>
      </c>
      <c r="BM452" s="16" t="s">
        <v>659</v>
      </c>
    </row>
    <row r="453" spans="2:65" s="1" customFormat="1" ht="16.5" customHeight="1">
      <c r="B453" s="33"/>
      <c r="C453" s="173" t="s">
        <v>660</v>
      </c>
      <c r="D453" s="173" t="s">
        <v>144</v>
      </c>
      <c r="E453" s="174" t="s">
        <v>661</v>
      </c>
      <c r="F453" s="175" t="s">
        <v>662</v>
      </c>
      <c r="G453" s="176" t="s">
        <v>153</v>
      </c>
      <c r="H453" s="177">
        <v>2</v>
      </c>
      <c r="I453" s="178"/>
      <c r="J453" s="179">
        <f t="shared" si="0"/>
        <v>0</v>
      </c>
      <c r="K453" s="175" t="s">
        <v>1</v>
      </c>
      <c r="L453" s="37"/>
      <c r="M453" s="180" t="s">
        <v>1</v>
      </c>
      <c r="N453" s="181" t="s">
        <v>44</v>
      </c>
      <c r="O453" s="59"/>
      <c r="P453" s="182">
        <f t="shared" si="1"/>
        <v>0</v>
      </c>
      <c r="Q453" s="182">
        <v>0</v>
      </c>
      <c r="R453" s="182">
        <f t="shared" si="2"/>
        <v>0</v>
      </c>
      <c r="S453" s="182">
        <v>0</v>
      </c>
      <c r="T453" s="183">
        <f t="shared" si="3"/>
        <v>0</v>
      </c>
      <c r="AR453" s="16" t="s">
        <v>149</v>
      </c>
      <c r="AT453" s="16" t="s">
        <v>144</v>
      </c>
      <c r="AU453" s="16" t="s">
        <v>82</v>
      </c>
      <c r="AY453" s="16" t="s">
        <v>142</v>
      </c>
      <c r="BE453" s="184">
        <f t="shared" si="4"/>
        <v>0</v>
      </c>
      <c r="BF453" s="184">
        <f t="shared" si="5"/>
        <v>0</v>
      </c>
      <c r="BG453" s="184">
        <f t="shared" si="6"/>
        <v>0</v>
      </c>
      <c r="BH453" s="184">
        <f t="shared" si="7"/>
        <v>0</v>
      </c>
      <c r="BI453" s="184">
        <f t="shared" si="8"/>
        <v>0</v>
      </c>
      <c r="BJ453" s="16" t="s">
        <v>21</v>
      </c>
      <c r="BK453" s="184">
        <f t="shared" si="9"/>
        <v>0</v>
      </c>
      <c r="BL453" s="16" t="s">
        <v>149</v>
      </c>
      <c r="BM453" s="16" t="s">
        <v>663</v>
      </c>
    </row>
    <row r="454" spans="2:65" s="1" customFormat="1" ht="16.5" customHeight="1">
      <c r="B454" s="33"/>
      <c r="C454" s="173" t="s">
        <v>664</v>
      </c>
      <c r="D454" s="173" t="s">
        <v>144</v>
      </c>
      <c r="E454" s="174" t="s">
        <v>665</v>
      </c>
      <c r="F454" s="175" t="s">
        <v>666</v>
      </c>
      <c r="G454" s="176" t="s">
        <v>153</v>
      </c>
      <c r="H454" s="177">
        <v>1</v>
      </c>
      <c r="I454" s="178"/>
      <c r="J454" s="179">
        <f t="shared" si="0"/>
        <v>0</v>
      </c>
      <c r="K454" s="175" t="s">
        <v>1</v>
      </c>
      <c r="L454" s="37"/>
      <c r="M454" s="180" t="s">
        <v>1</v>
      </c>
      <c r="N454" s="181" t="s">
        <v>44</v>
      </c>
      <c r="O454" s="59"/>
      <c r="P454" s="182">
        <f t="shared" si="1"/>
        <v>0</v>
      </c>
      <c r="Q454" s="182">
        <v>0</v>
      </c>
      <c r="R454" s="182">
        <f t="shared" si="2"/>
        <v>0</v>
      </c>
      <c r="S454" s="182">
        <v>0</v>
      </c>
      <c r="T454" s="183">
        <f t="shared" si="3"/>
        <v>0</v>
      </c>
      <c r="AR454" s="16" t="s">
        <v>149</v>
      </c>
      <c r="AT454" s="16" t="s">
        <v>144</v>
      </c>
      <c r="AU454" s="16" t="s">
        <v>82</v>
      </c>
      <c r="AY454" s="16" t="s">
        <v>142</v>
      </c>
      <c r="BE454" s="184">
        <f t="shared" si="4"/>
        <v>0</v>
      </c>
      <c r="BF454" s="184">
        <f t="shared" si="5"/>
        <v>0</v>
      </c>
      <c r="BG454" s="184">
        <f t="shared" si="6"/>
        <v>0</v>
      </c>
      <c r="BH454" s="184">
        <f t="shared" si="7"/>
        <v>0</v>
      </c>
      <c r="BI454" s="184">
        <f t="shared" si="8"/>
        <v>0</v>
      </c>
      <c r="BJ454" s="16" t="s">
        <v>21</v>
      </c>
      <c r="BK454" s="184">
        <f t="shared" si="9"/>
        <v>0</v>
      </c>
      <c r="BL454" s="16" t="s">
        <v>149</v>
      </c>
      <c r="BM454" s="16" t="s">
        <v>667</v>
      </c>
    </row>
    <row r="455" spans="2:65" s="1" customFormat="1" ht="16.5" customHeight="1">
      <c r="B455" s="33"/>
      <c r="C455" s="173" t="s">
        <v>668</v>
      </c>
      <c r="D455" s="173" t="s">
        <v>144</v>
      </c>
      <c r="E455" s="174" t="s">
        <v>669</v>
      </c>
      <c r="F455" s="175" t="s">
        <v>670</v>
      </c>
      <c r="G455" s="176" t="s">
        <v>153</v>
      </c>
      <c r="H455" s="177">
        <v>1</v>
      </c>
      <c r="I455" s="178"/>
      <c r="J455" s="179">
        <f t="shared" si="0"/>
        <v>0</v>
      </c>
      <c r="K455" s="175" t="s">
        <v>1</v>
      </c>
      <c r="L455" s="37"/>
      <c r="M455" s="180" t="s">
        <v>1</v>
      </c>
      <c r="N455" s="181" t="s">
        <v>44</v>
      </c>
      <c r="O455" s="59"/>
      <c r="P455" s="182">
        <f t="shared" si="1"/>
        <v>0</v>
      </c>
      <c r="Q455" s="182">
        <v>0</v>
      </c>
      <c r="R455" s="182">
        <f t="shared" si="2"/>
        <v>0</v>
      </c>
      <c r="S455" s="182">
        <v>0</v>
      </c>
      <c r="T455" s="183">
        <f t="shared" si="3"/>
        <v>0</v>
      </c>
      <c r="AR455" s="16" t="s">
        <v>149</v>
      </c>
      <c r="AT455" s="16" t="s">
        <v>144</v>
      </c>
      <c r="AU455" s="16" t="s">
        <v>82</v>
      </c>
      <c r="AY455" s="16" t="s">
        <v>142</v>
      </c>
      <c r="BE455" s="184">
        <f t="shared" si="4"/>
        <v>0</v>
      </c>
      <c r="BF455" s="184">
        <f t="shared" si="5"/>
        <v>0</v>
      </c>
      <c r="BG455" s="184">
        <f t="shared" si="6"/>
        <v>0</v>
      </c>
      <c r="BH455" s="184">
        <f t="shared" si="7"/>
        <v>0</v>
      </c>
      <c r="BI455" s="184">
        <f t="shared" si="8"/>
        <v>0</v>
      </c>
      <c r="BJ455" s="16" t="s">
        <v>21</v>
      </c>
      <c r="BK455" s="184">
        <f t="shared" si="9"/>
        <v>0</v>
      </c>
      <c r="BL455" s="16" t="s">
        <v>149</v>
      </c>
      <c r="BM455" s="16" t="s">
        <v>671</v>
      </c>
    </row>
    <row r="456" spans="2:65" s="1" customFormat="1" ht="16.5" customHeight="1">
      <c r="B456" s="33"/>
      <c r="C456" s="173" t="s">
        <v>672</v>
      </c>
      <c r="D456" s="173" t="s">
        <v>144</v>
      </c>
      <c r="E456" s="174" t="s">
        <v>673</v>
      </c>
      <c r="F456" s="175" t="s">
        <v>674</v>
      </c>
      <c r="G456" s="176" t="s">
        <v>675</v>
      </c>
      <c r="H456" s="177">
        <v>1</v>
      </c>
      <c r="I456" s="178"/>
      <c r="J456" s="179">
        <f t="shared" si="0"/>
        <v>0</v>
      </c>
      <c r="K456" s="175" t="s">
        <v>1</v>
      </c>
      <c r="L456" s="37"/>
      <c r="M456" s="180" t="s">
        <v>1</v>
      </c>
      <c r="N456" s="181" t="s">
        <v>44</v>
      </c>
      <c r="O456" s="59"/>
      <c r="P456" s="182">
        <f t="shared" si="1"/>
        <v>0</v>
      </c>
      <c r="Q456" s="182">
        <v>0</v>
      </c>
      <c r="R456" s="182">
        <f t="shared" si="2"/>
        <v>0</v>
      </c>
      <c r="S456" s="182">
        <v>0</v>
      </c>
      <c r="T456" s="183">
        <f t="shared" si="3"/>
        <v>0</v>
      </c>
      <c r="AR456" s="16" t="s">
        <v>149</v>
      </c>
      <c r="AT456" s="16" t="s">
        <v>144</v>
      </c>
      <c r="AU456" s="16" t="s">
        <v>82</v>
      </c>
      <c r="AY456" s="16" t="s">
        <v>142</v>
      </c>
      <c r="BE456" s="184">
        <f t="shared" si="4"/>
        <v>0</v>
      </c>
      <c r="BF456" s="184">
        <f t="shared" si="5"/>
        <v>0</v>
      </c>
      <c r="BG456" s="184">
        <f t="shared" si="6"/>
        <v>0</v>
      </c>
      <c r="BH456" s="184">
        <f t="shared" si="7"/>
        <v>0</v>
      </c>
      <c r="BI456" s="184">
        <f t="shared" si="8"/>
        <v>0</v>
      </c>
      <c r="BJ456" s="16" t="s">
        <v>21</v>
      </c>
      <c r="BK456" s="184">
        <f t="shared" si="9"/>
        <v>0</v>
      </c>
      <c r="BL456" s="16" t="s">
        <v>149</v>
      </c>
      <c r="BM456" s="16" t="s">
        <v>676</v>
      </c>
    </row>
    <row r="457" spans="2:65" s="1" customFormat="1" ht="16.5" customHeight="1">
      <c r="B457" s="33"/>
      <c r="C457" s="173" t="s">
        <v>677</v>
      </c>
      <c r="D457" s="173" t="s">
        <v>144</v>
      </c>
      <c r="E457" s="174" t="s">
        <v>678</v>
      </c>
      <c r="F457" s="175" t="s">
        <v>679</v>
      </c>
      <c r="G457" s="176" t="s">
        <v>147</v>
      </c>
      <c r="H457" s="177">
        <v>70</v>
      </c>
      <c r="I457" s="178"/>
      <c r="J457" s="179">
        <f t="shared" si="0"/>
        <v>0</v>
      </c>
      <c r="K457" s="175" t="s">
        <v>1</v>
      </c>
      <c r="L457" s="37"/>
      <c r="M457" s="180" t="s">
        <v>1</v>
      </c>
      <c r="N457" s="181" t="s">
        <v>44</v>
      </c>
      <c r="O457" s="59"/>
      <c r="P457" s="182">
        <f t="shared" si="1"/>
        <v>0</v>
      </c>
      <c r="Q457" s="182">
        <v>0</v>
      </c>
      <c r="R457" s="182">
        <f t="shared" si="2"/>
        <v>0</v>
      </c>
      <c r="S457" s="182">
        <v>0</v>
      </c>
      <c r="T457" s="183">
        <f t="shared" si="3"/>
        <v>0</v>
      </c>
      <c r="AR457" s="16" t="s">
        <v>149</v>
      </c>
      <c r="AT457" s="16" t="s">
        <v>144</v>
      </c>
      <c r="AU457" s="16" t="s">
        <v>82</v>
      </c>
      <c r="AY457" s="16" t="s">
        <v>142</v>
      </c>
      <c r="BE457" s="184">
        <f t="shared" si="4"/>
        <v>0</v>
      </c>
      <c r="BF457" s="184">
        <f t="shared" si="5"/>
        <v>0</v>
      </c>
      <c r="BG457" s="184">
        <f t="shared" si="6"/>
        <v>0</v>
      </c>
      <c r="BH457" s="184">
        <f t="shared" si="7"/>
        <v>0</v>
      </c>
      <c r="BI457" s="184">
        <f t="shared" si="8"/>
        <v>0</v>
      </c>
      <c r="BJ457" s="16" t="s">
        <v>21</v>
      </c>
      <c r="BK457" s="184">
        <f t="shared" si="9"/>
        <v>0</v>
      </c>
      <c r="BL457" s="16" t="s">
        <v>149</v>
      </c>
      <c r="BM457" s="16" t="s">
        <v>680</v>
      </c>
    </row>
    <row r="458" spans="2:65" s="1" customFormat="1" ht="16.5" customHeight="1">
      <c r="B458" s="33"/>
      <c r="C458" s="173" t="s">
        <v>681</v>
      </c>
      <c r="D458" s="173" t="s">
        <v>144</v>
      </c>
      <c r="E458" s="174" t="s">
        <v>682</v>
      </c>
      <c r="F458" s="175" t="s">
        <v>683</v>
      </c>
      <c r="G458" s="176" t="s">
        <v>153</v>
      </c>
      <c r="H458" s="177">
        <v>3</v>
      </c>
      <c r="I458" s="178"/>
      <c r="J458" s="179">
        <f t="shared" si="0"/>
        <v>0</v>
      </c>
      <c r="K458" s="175" t="s">
        <v>1</v>
      </c>
      <c r="L458" s="37"/>
      <c r="M458" s="180" t="s">
        <v>1</v>
      </c>
      <c r="N458" s="181" t="s">
        <v>44</v>
      </c>
      <c r="O458" s="59"/>
      <c r="P458" s="182">
        <f t="shared" si="1"/>
        <v>0</v>
      </c>
      <c r="Q458" s="182">
        <v>0</v>
      </c>
      <c r="R458" s="182">
        <f t="shared" si="2"/>
        <v>0</v>
      </c>
      <c r="S458" s="182">
        <v>0</v>
      </c>
      <c r="T458" s="183">
        <f t="shared" si="3"/>
        <v>0</v>
      </c>
      <c r="AR458" s="16" t="s">
        <v>149</v>
      </c>
      <c r="AT458" s="16" t="s">
        <v>144</v>
      </c>
      <c r="AU458" s="16" t="s">
        <v>82</v>
      </c>
      <c r="AY458" s="16" t="s">
        <v>142</v>
      </c>
      <c r="BE458" s="184">
        <f t="shared" si="4"/>
        <v>0</v>
      </c>
      <c r="BF458" s="184">
        <f t="shared" si="5"/>
        <v>0</v>
      </c>
      <c r="BG458" s="184">
        <f t="shared" si="6"/>
        <v>0</v>
      </c>
      <c r="BH458" s="184">
        <f t="shared" si="7"/>
        <v>0</v>
      </c>
      <c r="BI458" s="184">
        <f t="shared" si="8"/>
        <v>0</v>
      </c>
      <c r="BJ458" s="16" t="s">
        <v>21</v>
      </c>
      <c r="BK458" s="184">
        <f t="shared" si="9"/>
        <v>0</v>
      </c>
      <c r="BL458" s="16" t="s">
        <v>149</v>
      </c>
      <c r="BM458" s="16" t="s">
        <v>684</v>
      </c>
    </row>
    <row r="459" spans="2:65" s="1" customFormat="1" ht="16.5" customHeight="1">
      <c r="B459" s="33"/>
      <c r="C459" s="173" t="s">
        <v>685</v>
      </c>
      <c r="D459" s="173" t="s">
        <v>144</v>
      </c>
      <c r="E459" s="174" t="s">
        <v>686</v>
      </c>
      <c r="F459" s="175" t="s">
        <v>687</v>
      </c>
      <c r="G459" s="176" t="s">
        <v>153</v>
      </c>
      <c r="H459" s="177">
        <v>1</v>
      </c>
      <c r="I459" s="178"/>
      <c r="J459" s="179">
        <f t="shared" si="0"/>
        <v>0</v>
      </c>
      <c r="K459" s="175" t="s">
        <v>1</v>
      </c>
      <c r="L459" s="37"/>
      <c r="M459" s="180" t="s">
        <v>1</v>
      </c>
      <c r="N459" s="181" t="s">
        <v>44</v>
      </c>
      <c r="O459" s="59"/>
      <c r="P459" s="182">
        <f t="shared" si="1"/>
        <v>0</v>
      </c>
      <c r="Q459" s="182">
        <v>0</v>
      </c>
      <c r="R459" s="182">
        <f t="shared" si="2"/>
        <v>0</v>
      </c>
      <c r="S459" s="182">
        <v>0</v>
      </c>
      <c r="T459" s="183">
        <f t="shared" si="3"/>
        <v>0</v>
      </c>
      <c r="AR459" s="16" t="s">
        <v>149</v>
      </c>
      <c r="AT459" s="16" t="s">
        <v>144</v>
      </c>
      <c r="AU459" s="16" t="s">
        <v>82</v>
      </c>
      <c r="AY459" s="16" t="s">
        <v>142</v>
      </c>
      <c r="BE459" s="184">
        <f t="shared" si="4"/>
        <v>0</v>
      </c>
      <c r="BF459" s="184">
        <f t="shared" si="5"/>
        <v>0</v>
      </c>
      <c r="BG459" s="184">
        <f t="shared" si="6"/>
        <v>0</v>
      </c>
      <c r="BH459" s="184">
        <f t="shared" si="7"/>
        <v>0</v>
      </c>
      <c r="BI459" s="184">
        <f t="shared" si="8"/>
        <v>0</v>
      </c>
      <c r="BJ459" s="16" t="s">
        <v>21</v>
      </c>
      <c r="BK459" s="184">
        <f t="shared" si="9"/>
        <v>0</v>
      </c>
      <c r="BL459" s="16" t="s">
        <v>149</v>
      </c>
      <c r="BM459" s="16" t="s">
        <v>688</v>
      </c>
    </row>
    <row r="460" spans="2:65" s="1" customFormat="1" ht="16.5" customHeight="1">
      <c r="B460" s="33"/>
      <c r="C460" s="173" t="s">
        <v>689</v>
      </c>
      <c r="D460" s="173" t="s">
        <v>144</v>
      </c>
      <c r="E460" s="174" t="s">
        <v>690</v>
      </c>
      <c r="F460" s="175" t="s">
        <v>691</v>
      </c>
      <c r="G460" s="176" t="s">
        <v>692</v>
      </c>
      <c r="H460" s="177">
        <v>12</v>
      </c>
      <c r="I460" s="178"/>
      <c r="J460" s="179">
        <f t="shared" si="0"/>
        <v>0</v>
      </c>
      <c r="K460" s="175" t="s">
        <v>1</v>
      </c>
      <c r="L460" s="37"/>
      <c r="M460" s="180" t="s">
        <v>1</v>
      </c>
      <c r="N460" s="181" t="s">
        <v>44</v>
      </c>
      <c r="O460" s="59"/>
      <c r="P460" s="182">
        <f t="shared" si="1"/>
        <v>0</v>
      </c>
      <c r="Q460" s="182">
        <v>0</v>
      </c>
      <c r="R460" s="182">
        <f t="shared" si="2"/>
        <v>0</v>
      </c>
      <c r="S460" s="182">
        <v>0</v>
      </c>
      <c r="T460" s="183">
        <f t="shared" si="3"/>
        <v>0</v>
      </c>
      <c r="AR460" s="16" t="s">
        <v>149</v>
      </c>
      <c r="AT460" s="16" t="s">
        <v>144</v>
      </c>
      <c r="AU460" s="16" t="s">
        <v>82</v>
      </c>
      <c r="AY460" s="16" t="s">
        <v>142</v>
      </c>
      <c r="BE460" s="184">
        <f t="shared" si="4"/>
        <v>0</v>
      </c>
      <c r="BF460" s="184">
        <f t="shared" si="5"/>
        <v>0</v>
      </c>
      <c r="BG460" s="184">
        <f t="shared" si="6"/>
        <v>0</v>
      </c>
      <c r="BH460" s="184">
        <f t="shared" si="7"/>
        <v>0</v>
      </c>
      <c r="BI460" s="184">
        <f t="shared" si="8"/>
        <v>0</v>
      </c>
      <c r="BJ460" s="16" t="s">
        <v>21</v>
      </c>
      <c r="BK460" s="184">
        <f t="shared" si="9"/>
        <v>0</v>
      </c>
      <c r="BL460" s="16" t="s">
        <v>149</v>
      </c>
      <c r="BM460" s="16" t="s">
        <v>693</v>
      </c>
    </row>
    <row r="461" spans="2:65" s="1" customFormat="1" ht="16.5" customHeight="1">
      <c r="B461" s="33"/>
      <c r="C461" s="173" t="s">
        <v>694</v>
      </c>
      <c r="D461" s="173" t="s">
        <v>144</v>
      </c>
      <c r="E461" s="174" t="s">
        <v>695</v>
      </c>
      <c r="F461" s="175" t="s">
        <v>696</v>
      </c>
      <c r="G461" s="176" t="s">
        <v>675</v>
      </c>
      <c r="H461" s="177">
        <v>1</v>
      </c>
      <c r="I461" s="178"/>
      <c r="J461" s="179">
        <f t="shared" si="0"/>
        <v>0</v>
      </c>
      <c r="K461" s="175" t="s">
        <v>1</v>
      </c>
      <c r="L461" s="37"/>
      <c r="M461" s="180" t="s">
        <v>1</v>
      </c>
      <c r="N461" s="181" t="s">
        <v>44</v>
      </c>
      <c r="O461" s="59"/>
      <c r="P461" s="182">
        <f t="shared" si="1"/>
        <v>0</v>
      </c>
      <c r="Q461" s="182">
        <v>0</v>
      </c>
      <c r="R461" s="182">
        <f t="shared" si="2"/>
        <v>0</v>
      </c>
      <c r="S461" s="182">
        <v>0</v>
      </c>
      <c r="T461" s="183">
        <f t="shared" si="3"/>
        <v>0</v>
      </c>
      <c r="AR461" s="16" t="s">
        <v>149</v>
      </c>
      <c r="AT461" s="16" t="s">
        <v>144</v>
      </c>
      <c r="AU461" s="16" t="s">
        <v>82</v>
      </c>
      <c r="AY461" s="16" t="s">
        <v>142</v>
      </c>
      <c r="BE461" s="184">
        <f t="shared" si="4"/>
        <v>0</v>
      </c>
      <c r="BF461" s="184">
        <f t="shared" si="5"/>
        <v>0</v>
      </c>
      <c r="BG461" s="184">
        <f t="shared" si="6"/>
        <v>0</v>
      </c>
      <c r="BH461" s="184">
        <f t="shared" si="7"/>
        <v>0</v>
      </c>
      <c r="BI461" s="184">
        <f t="shared" si="8"/>
        <v>0</v>
      </c>
      <c r="BJ461" s="16" t="s">
        <v>21</v>
      </c>
      <c r="BK461" s="184">
        <f t="shared" si="9"/>
        <v>0</v>
      </c>
      <c r="BL461" s="16" t="s">
        <v>149</v>
      </c>
      <c r="BM461" s="16" t="s">
        <v>697</v>
      </c>
    </row>
    <row r="462" spans="2:65" s="1" customFormat="1" ht="16.5" customHeight="1">
      <c r="B462" s="33"/>
      <c r="C462" s="173" t="s">
        <v>698</v>
      </c>
      <c r="D462" s="173" t="s">
        <v>144</v>
      </c>
      <c r="E462" s="174" t="s">
        <v>699</v>
      </c>
      <c r="F462" s="175" t="s">
        <v>700</v>
      </c>
      <c r="G462" s="176" t="s">
        <v>675</v>
      </c>
      <c r="H462" s="177">
        <v>1</v>
      </c>
      <c r="I462" s="178"/>
      <c r="J462" s="179">
        <f t="shared" si="0"/>
        <v>0</v>
      </c>
      <c r="K462" s="175" t="s">
        <v>1</v>
      </c>
      <c r="L462" s="37"/>
      <c r="M462" s="180" t="s">
        <v>1</v>
      </c>
      <c r="N462" s="181" t="s">
        <v>44</v>
      </c>
      <c r="O462" s="59"/>
      <c r="P462" s="182">
        <f t="shared" si="1"/>
        <v>0</v>
      </c>
      <c r="Q462" s="182">
        <v>0</v>
      </c>
      <c r="R462" s="182">
        <f t="shared" si="2"/>
        <v>0</v>
      </c>
      <c r="S462" s="182">
        <v>0</v>
      </c>
      <c r="T462" s="183">
        <f t="shared" si="3"/>
        <v>0</v>
      </c>
      <c r="AR462" s="16" t="s">
        <v>149</v>
      </c>
      <c r="AT462" s="16" t="s">
        <v>144</v>
      </c>
      <c r="AU462" s="16" t="s">
        <v>82</v>
      </c>
      <c r="AY462" s="16" t="s">
        <v>142</v>
      </c>
      <c r="BE462" s="184">
        <f t="shared" si="4"/>
        <v>0</v>
      </c>
      <c r="BF462" s="184">
        <f t="shared" si="5"/>
        <v>0</v>
      </c>
      <c r="BG462" s="184">
        <f t="shared" si="6"/>
        <v>0</v>
      </c>
      <c r="BH462" s="184">
        <f t="shared" si="7"/>
        <v>0</v>
      </c>
      <c r="BI462" s="184">
        <f t="shared" si="8"/>
        <v>0</v>
      </c>
      <c r="BJ462" s="16" t="s">
        <v>21</v>
      </c>
      <c r="BK462" s="184">
        <f t="shared" si="9"/>
        <v>0</v>
      </c>
      <c r="BL462" s="16" t="s">
        <v>149</v>
      </c>
      <c r="BM462" s="16" t="s">
        <v>701</v>
      </c>
    </row>
    <row r="463" spans="2:65" s="1" customFormat="1" ht="16.5" customHeight="1">
      <c r="B463" s="33"/>
      <c r="C463" s="173" t="s">
        <v>702</v>
      </c>
      <c r="D463" s="173" t="s">
        <v>144</v>
      </c>
      <c r="E463" s="174" t="s">
        <v>703</v>
      </c>
      <c r="F463" s="175" t="s">
        <v>704</v>
      </c>
      <c r="G463" s="176" t="s">
        <v>675</v>
      </c>
      <c r="H463" s="177">
        <v>1</v>
      </c>
      <c r="I463" s="178"/>
      <c r="J463" s="179">
        <f t="shared" si="0"/>
        <v>0</v>
      </c>
      <c r="K463" s="175" t="s">
        <v>1</v>
      </c>
      <c r="L463" s="37"/>
      <c r="M463" s="180" t="s">
        <v>1</v>
      </c>
      <c r="N463" s="181" t="s">
        <v>44</v>
      </c>
      <c r="O463" s="59"/>
      <c r="P463" s="182">
        <f t="shared" si="1"/>
        <v>0</v>
      </c>
      <c r="Q463" s="182">
        <v>0</v>
      </c>
      <c r="R463" s="182">
        <f t="shared" si="2"/>
        <v>0</v>
      </c>
      <c r="S463" s="182">
        <v>0</v>
      </c>
      <c r="T463" s="183">
        <f t="shared" si="3"/>
        <v>0</v>
      </c>
      <c r="AR463" s="16" t="s">
        <v>149</v>
      </c>
      <c r="AT463" s="16" t="s">
        <v>144</v>
      </c>
      <c r="AU463" s="16" t="s">
        <v>82</v>
      </c>
      <c r="AY463" s="16" t="s">
        <v>142</v>
      </c>
      <c r="BE463" s="184">
        <f t="shared" si="4"/>
        <v>0</v>
      </c>
      <c r="BF463" s="184">
        <f t="shared" si="5"/>
        <v>0</v>
      </c>
      <c r="BG463" s="184">
        <f t="shared" si="6"/>
        <v>0</v>
      </c>
      <c r="BH463" s="184">
        <f t="shared" si="7"/>
        <v>0</v>
      </c>
      <c r="BI463" s="184">
        <f t="shared" si="8"/>
        <v>0</v>
      </c>
      <c r="BJ463" s="16" t="s">
        <v>21</v>
      </c>
      <c r="BK463" s="184">
        <f t="shared" si="9"/>
        <v>0</v>
      </c>
      <c r="BL463" s="16" t="s">
        <v>149</v>
      </c>
      <c r="BM463" s="16" t="s">
        <v>705</v>
      </c>
    </row>
    <row r="464" spans="2:65" s="1" customFormat="1" ht="16.5" customHeight="1">
      <c r="B464" s="33"/>
      <c r="C464" s="173" t="s">
        <v>706</v>
      </c>
      <c r="D464" s="173" t="s">
        <v>144</v>
      </c>
      <c r="E464" s="174" t="s">
        <v>707</v>
      </c>
      <c r="F464" s="175" t="s">
        <v>708</v>
      </c>
      <c r="G464" s="176" t="s">
        <v>245</v>
      </c>
      <c r="H464" s="177">
        <v>51.1</v>
      </c>
      <c r="I464" s="178"/>
      <c r="J464" s="179">
        <f t="shared" si="0"/>
        <v>0</v>
      </c>
      <c r="K464" s="175" t="s">
        <v>148</v>
      </c>
      <c r="L464" s="37"/>
      <c r="M464" s="180" t="s">
        <v>1</v>
      </c>
      <c r="N464" s="181" t="s">
        <v>44</v>
      </c>
      <c r="O464" s="59"/>
      <c r="P464" s="182">
        <f t="shared" si="1"/>
        <v>0</v>
      </c>
      <c r="Q464" s="182">
        <v>0</v>
      </c>
      <c r="R464" s="182">
        <f t="shared" si="2"/>
        <v>0</v>
      </c>
      <c r="S464" s="182">
        <v>0</v>
      </c>
      <c r="T464" s="183">
        <f t="shared" si="3"/>
        <v>0</v>
      </c>
      <c r="AR464" s="16" t="s">
        <v>149</v>
      </c>
      <c r="AT464" s="16" t="s">
        <v>144</v>
      </c>
      <c r="AU464" s="16" t="s">
        <v>82</v>
      </c>
      <c r="AY464" s="16" t="s">
        <v>142</v>
      </c>
      <c r="BE464" s="184">
        <f t="shared" si="4"/>
        <v>0</v>
      </c>
      <c r="BF464" s="184">
        <f t="shared" si="5"/>
        <v>0</v>
      </c>
      <c r="BG464" s="184">
        <f t="shared" si="6"/>
        <v>0</v>
      </c>
      <c r="BH464" s="184">
        <f t="shared" si="7"/>
        <v>0</v>
      </c>
      <c r="BI464" s="184">
        <f t="shared" si="8"/>
        <v>0</v>
      </c>
      <c r="BJ464" s="16" t="s">
        <v>21</v>
      </c>
      <c r="BK464" s="184">
        <f t="shared" si="9"/>
        <v>0</v>
      </c>
      <c r="BL464" s="16" t="s">
        <v>149</v>
      </c>
      <c r="BM464" s="16" t="s">
        <v>709</v>
      </c>
    </row>
    <row r="465" spans="2:65" s="11" customFormat="1" ht="11.25">
      <c r="B465" s="185"/>
      <c r="C465" s="186"/>
      <c r="D465" s="187" t="s">
        <v>159</v>
      </c>
      <c r="E465" s="188" t="s">
        <v>1</v>
      </c>
      <c r="F465" s="189" t="s">
        <v>710</v>
      </c>
      <c r="G465" s="186"/>
      <c r="H465" s="190">
        <v>51.1</v>
      </c>
      <c r="I465" s="191"/>
      <c r="J465" s="186"/>
      <c r="K465" s="186"/>
      <c r="L465" s="192"/>
      <c r="M465" s="193"/>
      <c r="N465" s="194"/>
      <c r="O465" s="194"/>
      <c r="P465" s="194"/>
      <c r="Q465" s="194"/>
      <c r="R465" s="194"/>
      <c r="S465" s="194"/>
      <c r="T465" s="195"/>
      <c r="AT465" s="196" t="s">
        <v>159</v>
      </c>
      <c r="AU465" s="196" t="s">
        <v>82</v>
      </c>
      <c r="AV465" s="11" t="s">
        <v>82</v>
      </c>
      <c r="AW465" s="11" t="s">
        <v>36</v>
      </c>
      <c r="AX465" s="11" t="s">
        <v>21</v>
      </c>
      <c r="AY465" s="196" t="s">
        <v>142</v>
      </c>
    </row>
    <row r="466" spans="2:65" s="1" customFormat="1" ht="16.5" customHeight="1">
      <c r="B466" s="33"/>
      <c r="C466" s="173" t="s">
        <v>711</v>
      </c>
      <c r="D466" s="173" t="s">
        <v>144</v>
      </c>
      <c r="E466" s="174" t="s">
        <v>712</v>
      </c>
      <c r="F466" s="175" t="s">
        <v>713</v>
      </c>
      <c r="G466" s="176" t="s">
        <v>245</v>
      </c>
      <c r="H466" s="177">
        <v>51.1</v>
      </c>
      <c r="I466" s="178"/>
      <c r="J466" s="179">
        <f>ROUND(I466*H466,2)</f>
        <v>0</v>
      </c>
      <c r="K466" s="175" t="s">
        <v>148</v>
      </c>
      <c r="L466" s="37"/>
      <c r="M466" s="180" t="s">
        <v>1</v>
      </c>
      <c r="N466" s="181" t="s">
        <v>44</v>
      </c>
      <c r="O466" s="59"/>
      <c r="P466" s="182">
        <f>O466*H466</f>
        <v>0</v>
      </c>
      <c r="Q466" s="182">
        <v>2.0000000000000002E-5</v>
      </c>
      <c r="R466" s="182">
        <f>Q466*H466</f>
        <v>1.0220000000000001E-3</v>
      </c>
      <c r="S466" s="182">
        <v>0</v>
      </c>
      <c r="T466" s="183">
        <f>S466*H466</f>
        <v>0</v>
      </c>
      <c r="AR466" s="16" t="s">
        <v>149</v>
      </c>
      <c r="AT466" s="16" t="s">
        <v>144</v>
      </c>
      <c r="AU466" s="16" t="s">
        <v>82</v>
      </c>
      <c r="AY466" s="16" t="s">
        <v>142</v>
      </c>
      <c r="BE466" s="184">
        <f>IF(N466="základní",J466,0)</f>
        <v>0</v>
      </c>
      <c r="BF466" s="184">
        <f>IF(N466="snížená",J466,0)</f>
        <v>0</v>
      </c>
      <c r="BG466" s="184">
        <f>IF(N466="zákl. přenesená",J466,0)</f>
        <v>0</v>
      </c>
      <c r="BH466" s="184">
        <f>IF(N466="sníž. přenesená",J466,0)</f>
        <v>0</v>
      </c>
      <c r="BI466" s="184">
        <f>IF(N466="nulová",J466,0)</f>
        <v>0</v>
      </c>
      <c r="BJ466" s="16" t="s">
        <v>21</v>
      </c>
      <c r="BK466" s="184">
        <f>ROUND(I466*H466,2)</f>
        <v>0</v>
      </c>
      <c r="BL466" s="16" t="s">
        <v>149</v>
      </c>
      <c r="BM466" s="16" t="s">
        <v>714</v>
      </c>
    </row>
    <row r="467" spans="2:65" s="1" customFormat="1" ht="16.5" customHeight="1">
      <c r="B467" s="33"/>
      <c r="C467" s="173" t="s">
        <v>715</v>
      </c>
      <c r="D467" s="173" t="s">
        <v>144</v>
      </c>
      <c r="E467" s="174" t="s">
        <v>716</v>
      </c>
      <c r="F467" s="175" t="s">
        <v>717</v>
      </c>
      <c r="G467" s="176" t="s">
        <v>245</v>
      </c>
      <c r="H467" s="177">
        <v>4.6500000000000004</v>
      </c>
      <c r="I467" s="178"/>
      <c r="J467" s="179">
        <f>ROUND(I467*H467,2)</f>
        <v>0</v>
      </c>
      <c r="K467" s="175" t="s">
        <v>148</v>
      </c>
      <c r="L467" s="37"/>
      <c r="M467" s="180" t="s">
        <v>1</v>
      </c>
      <c r="N467" s="181" t="s">
        <v>44</v>
      </c>
      <c r="O467" s="59"/>
      <c r="P467" s="182">
        <f>O467*H467</f>
        <v>0</v>
      </c>
      <c r="Q467" s="182">
        <v>3.0000000000000001E-5</v>
      </c>
      <c r="R467" s="182">
        <f>Q467*H467</f>
        <v>1.395E-4</v>
      </c>
      <c r="S467" s="182">
        <v>0</v>
      </c>
      <c r="T467" s="183">
        <f>S467*H467</f>
        <v>0</v>
      </c>
      <c r="AR467" s="16" t="s">
        <v>149</v>
      </c>
      <c r="AT467" s="16" t="s">
        <v>144</v>
      </c>
      <c r="AU467" s="16" t="s">
        <v>82</v>
      </c>
      <c r="AY467" s="16" t="s">
        <v>142</v>
      </c>
      <c r="BE467" s="184">
        <f>IF(N467="základní",J467,0)</f>
        <v>0</v>
      </c>
      <c r="BF467" s="184">
        <f>IF(N467="snížená",J467,0)</f>
        <v>0</v>
      </c>
      <c r="BG467" s="184">
        <f>IF(N467="zákl. přenesená",J467,0)</f>
        <v>0</v>
      </c>
      <c r="BH467" s="184">
        <f>IF(N467="sníž. přenesená",J467,0)</f>
        <v>0</v>
      </c>
      <c r="BI467" s="184">
        <f>IF(N467="nulová",J467,0)</f>
        <v>0</v>
      </c>
      <c r="BJ467" s="16" t="s">
        <v>21</v>
      </c>
      <c r="BK467" s="184">
        <f>ROUND(I467*H467,2)</f>
        <v>0</v>
      </c>
      <c r="BL467" s="16" t="s">
        <v>149</v>
      </c>
      <c r="BM467" s="16" t="s">
        <v>718</v>
      </c>
    </row>
    <row r="468" spans="2:65" s="11" customFormat="1" ht="11.25">
      <c r="B468" s="185"/>
      <c r="C468" s="186"/>
      <c r="D468" s="187" t="s">
        <v>159</v>
      </c>
      <c r="E468" s="188" t="s">
        <v>1</v>
      </c>
      <c r="F468" s="189" t="s">
        <v>719</v>
      </c>
      <c r="G468" s="186"/>
      <c r="H468" s="190">
        <v>4.6500000000000004</v>
      </c>
      <c r="I468" s="191"/>
      <c r="J468" s="186"/>
      <c r="K468" s="186"/>
      <c r="L468" s="192"/>
      <c r="M468" s="193"/>
      <c r="N468" s="194"/>
      <c r="O468" s="194"/>
      <c r="P468" s="194"/>
      <c r="Q468" s="194"/>
      <c r="R468" s="194"/>
      <c r="S468" s="194"/>
      <c r="T468" s="195"/>
      <c r="AT468" s="196" t="s">
        <v>159</v>
      </c>
      <c r="AU468" s="196" t="s">
        <v>82</v>
      </c>
      <c r="AV468" s="11" t="s">
        <v>82</v>
      </c>
      <c r="AW468" s="11" t="s">
        <v>36</v>
      </c>
      <c r="AX468" s="11" t="s">
        <v>21</v>
      </c>
      <c r="AY468" s="196" t="s">
        <v>142</v>
      </c>
    </row>
    <row r="469" spans="2:65" s="1" customFormat="1" ht="22.5" customHeight="1">
      <c r="B469" s="33"/>
      <c r="C469" s="173" t="s">
        <v>720</v>
      </c>
      <c r="D469" s="173" t="s">
        <v>144</v>
      </c>
      <c r="E469" s="174" t="s">
        <v>721</v>
      </c>
      <c r="F469" s="175" t="s">
        <v>722</v>
      </c>
      <c r="G469" s="176" t="s">
        <v>147</v>
      </c>
      <c r="H469" s="177">
        <v>1112.2149999999999</v>
      </c>
      <c r="I469" s="178"/>
      <c r="J469" s="179">
        <f>ROUND(I469*H469,2)</f>
        <v>0</v>
      </c>
      <c r="K469" s="175" t="s">
        <v>148</v>
      </c>
      <c r="L469" s="37"/>
      <c r="M469" s="180" t="s">
        <v>1</v>
      </c>
      <c r="N469" s="181" t="s">
        <v>44</v>
      </c>
      <c r="O469" s="59"/>
      <c r="P469" s="182">
        <f>O469*H469</f>
        <v>0</v>
      </c>
      <c r="Q469" s="182">
        <v>0</v>
      </c>
      <c r="R469" s="182">
        <f>Q469*H469</f>
        <v>0</v>
      </c>
      <c r="S469" s="182">
        <v>0</v>
      </c>
      <c r="T469" s="183">
        <f>S469*H469</f>
        <v>0</v>
      </c>
      <c r="AR469" s="16" t="s">
        <v>149</v>
      </c>
      <c r="AT469" s="16" t="s">
        <v>144</v>
      </c>
      <c r="AU469" s="16" t="s">
        <v>82</v>
      </c>
      <c r="AY469" s="16" t="s">
        <v>142</v>
      </c>
      <c r="BE469" s="184">
        <f>IF(N469="základní",J469,0)</f>
        <v>0</v>
      </c>
      <c r="BF469" s="184">
        <f>IF(N469="snížená",J469,0)</f>
        <v>0</v>
      </c>
      <c r="BG469" s="184">
        <f>IF(N469="zákl. přenesená",J469,0)</f>
        <v>0</v>
      </c>
      <c r="BH469" s="184">
        <f>IF(N469="sníž. přenesená",J469,0)</f>
        <v>0</v>
      </c>
      <c r="BI469" s="184">
        <f>IF(N469="nulová",J469,0)</f>
        <v>0</v>
      </c>
      <c r="BJ469" s="16" t="s">
        <v>21</v>
      </c>
      <c r="BK469" s="184">
        <f>ROUND(I469*H469,2)</f>
        <v>0</v>
      </c>
      <c r="BL469" s="16" t="s">
        <v>149</v>
      </c>
      <c r="BM469" s="16" t="s">
        <v>723</v>
      </c>
    </row>
    <row r="470" spans="2:65" s="11" customFormat="1" ht="11.25">
      <c r="B470" s="185"/>
      <c r="C470" s="186"/>
      <c r="D470" s="187" t="s">
        <v>159</v>
      </c>
      <c r="E470" s="188" t="s">
        <v>1</v>
      </c>
      <c r="F470" s="189" t="s">
        <v>724</v>
      </c>
      <c r="G470" s="186"/>
      <c r="H470" s="190">
        <v>298.85000000000002</v>
      </c>
      <c r="I470" s="191"/>
      <c r="J470" s="186"/>
      <c r="K470" s="186"/>
      <c r="L470" s="192"/>
      <c r="M470" s="193"/>
      <c r="N470" s="194"/>
      <c r="O470" s="194"/>
      <c r="P470" s="194"/>
      <c r="Q470" s="194"/>
      <c r="R470" s="194"/>
      <c r="S470" s="194"/>
      <c r="T470" s="195"/>
      <c r="AT470" s="196" t="s">
        <v>159</v>
      </c>
      <c r="AU470" s="196" t="s">
        <v>82</v>
      </c>
      <c r="AV470" s="11" t="s">
        <v>82</v>
      </c>
      <c r="AW470" s="11" t="s">
        <v>36</v>
      </c>
      <c r="AX470" s="11" t="s">
        <v>73</v>
      </c>
      <c r="AY470" s="196" t="s">
        <v>142</v>
      </c>
    </row>
    <row r="471" spans="2:65" s="11" customFormat="1" ht="11.25">
      <c r="B471" s="185"/>
      <c r="C471" s="186"/>
      <c r="D471" s="187" t="s">
        <v>159</v>
      </c>
      <c r="E471" s="188" t="s">
        <v>1</v>
      </c>
      <c r="F471" s="189" t="s">
        <v>725</v>
      </c>
      <c r="G471" s="186"/>
      <c r="H471" s="190">
        <v>227.53</v>
      </c>
      <c r="I471" s="191"/>
      <c r="J471" s="186"/>
      <c r="K471" s="186"/>
      <c r="L471" s="192"/>
      <c r="M471" s="193"/>
      <c r="N471" s="194"/>
      <c r="O471" s="194"/>
      <c r="P471" s="194"/>
      <c r="Q471" s="194"/>
      <c r="R471" s="194"/>
      <c r="S471" s="194"/>
      <c r="T471" s="195"/>
      <c r="AT471" s="196" t="s">
        <v>159</v>
      </c>
      <c r="AU471" s="196" t="s">
        <v>82</v>
      </c>
      <c r="AV471" s="11" t="s">
        <v>82</v>
      </c>
      <c r="AW471" s="11" t="s">
        <v>36</v>
      </c>
      <c r="AX471" s="11" t="s">
        <v>73</v>
      </c>
      <c r="AY471" s="196" t="s">
        <v>142</v>
      </c>
    </row>
    <row r="472" spans="2:65" s="11" customFormat="1" ht="11.25">
      <c r="B472" s="185"/>
      <c r="C472" s="186"/>
      <c r="D472" s="187" t="s">
        <v>159</v>
      </c>
      <c r="E472" s="188" t="s">
        <v>1</v>
      </c>
      <c r="F472" s="189" t="s">
        <v>726</v>
      </c>
      <c r="G472" s="186"/>
      <c r="H472" s="190">
        <v>423.92</v>
      </c>
      <c r="I472" s="191"/>
      <c r="J472" s="186"/>
      <c r="K472" s="186"/>
      <c r="L472" s="192"/>
      <c r="M472" s="193"/>
      <c r="N472" s="194"/>
      <c r="O472" s="194"/>
      <c r="P472" s="194"/>
      <c r="Q472" s="194"/>
      <c r="R472" s="194"/>
      <c r="S472" s="194"/>
      <c r="T472" s="195"/>
      <c r="AT472" s="196" t="s">
        <v>159</v>
      </c>
      <c r="AU472" s="196" t="s">
        <v>82</v>
      </c>
      <c r="AV472" s="11" t="s">
        <v>82</v>
      </c>
      <c r="AW472" s="11" t="s">
        <v>36</v>
      </c>
      <c r="AX472" s="11" t="s">
        <v>73</v>
      </c>
      <c r="AY472" s="196" t="s">
        <v>142</v>
      </c>
    </row>
    <row r="473" spans="2:65" s="11" customFormat="1" ht="11.25">
      <c r="B473" s="185"/>
      <c r="C473" s="186"/>
      <c r="D473" s="187" t="s">
        <v>159</v>
      </c>
      <c r="E473" s="188" t="s">
        <v>1</v>
      </c>
      <c r="F473" s="189" t="s">
        <v>727</v>
      </c>
      <c r="G473" s="186"/>
      <c r="H473" s="190">
        <v>92.88</v>
      </c>
      <c r="I473" s="191"/>
      <c r="J473" s="186"/>
      <c r="K473" s="186"/>
      <c r="L473" s="192"/>
      <c r="M473" s="193"/>
      <c r="N473" s="194"/>
      <c r="O473" s="194"/>
      <c r="P473" s="194"/>
      <c r="Q473" s="194"/>
      <c r="R473" s="194"/>
      <c r="S473" s="194"/>
      <c r="T473" s="195"/>
      <c r="AT473" s="196" t="s">
        <v>159</v>
      </c>
      <c r="AU473" s="196" t="s">
        <v>82</v>
      </c>
      <c r="AV473" s="11" t="s">
        <v>82</v>
      </c>
      <c r="AW473" s="11" t="s">
        <v>36</v>
      </c>
      <c r="AX473" s="11" t="s">
        <v>73</v>
      </c>
      <c r="AY473" s="196" t="s">
        <v>142</v>
      </c>
    </row>
    <row r="474" spans="2:65" s="11" customFormat="1" ht="11.25">
      <c r="B474" s="185"/>
      <c r="C474" s="186"/>
      <c r="D474" s="187" t="s">
        <v>159</v>
      </c>
      <c r="E474" s="188" t="s">
        <v>1</v>
      </c>
      <c r="F474" s="189" t="s">
        <v>728</v>
      </c>
      <c r="G474" s="186"/>
      <c r="H474" s="190">
        <v>69.034999999999997</v>
      </c>
      <c r="I474" s="191"/>
      <c r="J474" s="186"/>
      <c r="K474" s="186"/>
      <c r="L474" s="192"/>
      <c r="M474" s="193"/>
      <c r="N474" s="194"/>
      <c r="O474" s="194"/>
      <c r="P474" s="194"/>
      <c r="Q474" s="194"/>
      <c r="R474" s="194"/>
      <c r="S474" s="194"/>
      <c r="T474" s="195"/>
      <c r="AT474" s="196" t="s">
        <v>159</v>
      </c>
      <c r="AU474" s="196" t="s">
        <v>82</v>
      </c>
      <c r="AV474" s="11" t="s">
        <v>82</v>
      </c>
      <c r="AW474" s="11" t="s">
        <v>36</v>
      </c>
      <c r="AX474" s="11" t="s">
        <v>73</v>
      </c>
      <c r="AY474" s="196" t="s">
        <v>142</v>
      </c>
    </row>
    <row r="475" spans="2:65" s="12" customFormat="1" ht="11.25">
      <c r="B475" s="207"/>
      <c r="C475" s="208"/>
      <c r="D475" s="187" t="s">
        <v>159</v>
      </c>
      <c r="E475" s="209" t="s">
        <v>1</v>
      </c>
      <c r="F475" s="210" t="s">
        <v>285</v>
      </c>
      <c r="G475" s="208"/>
      <c r="H475" s="211">
        <v>1112.2149999999999</v>
      </c>
      <c r="I475" s="212"/>
      <c r="J475" s="208"/>
      <c r="K475" s="208"/>
      <c r="L475" s="213"/>
      <c r="M475" s="214"/>
      <c r="N475" s="215"/>
      <c r="O475" s="215"/>
      <c r="P475" s="215"/>
      <c r="Q475" s="215"/>
      <c r="R475" s="215"/>
      <c r="S475" s="215"/>
      <c r="T475" s="216"/>
      <c r="AT475" s="217" t="s">
        <v>159</v>
      </c>
      <c r="AU475" s="217" t="s">
        <v>82</v>
      </c>
      <c r="AV475" s="12" t="s">
        <v>149</v>
      </c>
      <c r="AW475" s="12" t="s">
        <v>36</v>
      </c>
      <c r="AX475" s="12" t="s">
        <v>21</v>
      </c>
      <c r="AY475" s="217" t="s">
        <v>142</v>
      </c>
    </row>
    <row r="476" spans="2:65" s="1" customFormat="1" ht="22.5" customHeight="1">
      <c r="B476" s="33"/>
      <c r="C476" s="173" t="s">
        <v>729</v>
      </c>
      <c r="D476" s="173" t="s">
        <v>144</v>
      </c>
      <c r="E476" s="174" t="s">
        <v>730</v>
      </c>
      <c r="F476" s="175" t="s">
        <v>731</v>
      </c>
      <c r="G476" s="176" t="s">
        <v>147</v>
      </c>
      <c r="H476" s="177">
        <v>66732.899999999994</v>
      </c>
      <c r="I476" s="178"/>
      <c r="J476" s="179">
        <f>ROUND(I476*H476,2)</f>
        <v>0</v>
      </c>
      <c r="K476" s="175" t="s">
        <v>148</v>
      </c>
      <c r="L476" s="37"/>
      <c r="M476" s="180" t="s">
        <v>1</v>
      </c>
      <c r="N476" s="181" t="s">
        <v>44</v>
      </c>
      <c r="O476" s="59"/>
      <c r="P476" s="182">
        <f>O476*H476</f>
        <v>0</v>
      </c>
      <c r="Q476" s="182">
        <v>0</v>
      </c>
      <c r="R476" s="182">
        <f>Q476*H476</f>
        <v>0</v>
      </c>
      <c r="S476" s="182">
        <v>0</v>
      </c>
      <c r="T476" s="183">
        <f>S476*H476</f>
        <v>0</v>
      </c>
      <c r="AR476" s="16" t="s">
        <v>149</v>
      </c>
      <c r="AT476" s="16" t="s">
        <v>144</v>
      </c>
      <c r="AU476" s="16" t="s">
        <v>82</v>
      </c>
      <c r="AY476" s="16" t="s">
        <v>142</v>
      </c>
      <c r="BE476" s="184">
        <f>IF(N476="základní",J476,0)</f>
        <v>0</v>
      </c>
      <c r="BF476" s="184">
        <f>IF(N476="snížená",J476,0)</f>
        <v>0</v>
      </c>
      <c r="BG476" s="184">
        <f>IF(N476="zákl. přenesená",J476,0)</f>
        <v>0</v>
      </c>
      <c r="BH476" s="184">
        <f>IF(N476="sníž. přenesená",J476,0)</f>
        <v>0</v>
      </c>
      <c r="BI476" s="184">
        <f>IF(N476="nulová",J476,0)</f>
        <v>0</v>
      </c>
      <c r="BJ476" s="16" t="s">
        <v>21</v>
      </c>
      <c r="BK476" s="184">
        <f>ROUND(I476*H476,2)</f>
        <v>0</v>
      </c>
      <c r="BL476" s="16" t="s">
        <v>149</v>
      </c>
      <c r="BM476" s="16" t="s">
        <v>732</v>
      </c>
    </row>
    <row r="477" spans="2:65" s="11" customFormat="1" ht="11.25">
      <c r="B477" s="185"/>
      <c r="C477" s="186"/>
      <c r="D477" s="187" t="s">
        <v>159</v>
      </c>
      <c r="E477" s="186"/>
      <c r="F477" s="189" t="s">
        <v>733</v>
      </c>
      <c r="G477" s="186"/>
      <c r="H477" s="190">
        <v>66732.899999999994</v>
      </c>
      <c r="I477" s="191"/>
      <c r="J477" s="186"/>
      <c r="K477" s="186"/>
      <c r="L477" s="192"/>
      <c r="M477" s="193"/>
      <c r="N477" s="194"/>
      <c r="O477" s="194"/>
      <c r="P477" s="194"/>
      <c r="Q477" s="194"/>
      <c r="R477" s="194"/>
      <c r="S477" s="194"/>
      <c r="T477" s="195"/>
      <c r="AT477" s="196" t="s">
        <v>159</v>
      </c>
      <c r="AU477" s="196" t="s">
        <v>82</v>
      </c>
      <c r="AV477" s="11" t="s">
        <v>82</v>
      </c>
      <c r="AW477" s="11" t="s">
        <v>4</v>
      </c>
      <c r="AX477" s="11" t="s">
        <v>21</v>
      </c>
      <c r="AY477" s="196" t="s">
        <v>142</v>
      </c>
    </row>
    <row r="478" spans="2:65" s="1" customFormat="1" ht="22.5" customHeight="1">
      <c r="B478" s="33"/>
      <c r="C478" s="173" t="s">
        <v>734</v>
      </c>
      <c r="D478" s="173" t="s">
        <v>144</v>
      </c>
      <c r="E478" s="174" t="s">
        <v>735</v>
      </c>
      <c r="F478" s="175" t="s">
        <v>736</v>
      </c>
      <c r="G478" s="176" t="s">
        <v>147</v>
      </c>
      <c r="H478" s="177">
        <v>1112.2149999999999</v>
      </c>
      <c r="I478" s="178"/>
      <c r="J478" s="179">
        <f>ROUND(I478*H478,2)</f>
        <v>0</v>
      </c>
      <c r="K478" s="175" t="s">
        <v>148</v>
      </c>
      <c r="L478" s="37"/>
      <c r="M478" s="180" t="s">
        <v>1</v>
      </c>
      <c r="N478" s="181" t="s">
        <v>44</v>
      </c>
      <c r="O478" s="59"/>
      <c r="P478" s="182">
        <f>O478*H478</f>
        <v>0</v>
      </c>
      <c r="Q478" s="182">
        <v>0</v>
      </c>
      <c r="R478" s="182">
        <f>Q478*H478</f>
        <v>0</v>
      </c>
      <c r="S478" s="182">
        <v>0</v>
      </c>
      <c r="T478" s="183">
        <f>S478*H478</f>
        <v>0</v>
      </c>
      <c r="AR478" s="16" t="s">
        <v>149</v>
      </c>
      <c r="AT478" s="16" t="s">
        <v>144</v>
      </c>
      <c r="AU478" s="16" t="s">
        <v>82</v>
      </c>
      <c r="AY478" s="16" t="s">
        <v>142</v>
      </c>
      <c r="BE478" s="184">
        <f>IF(N478="základní",J478,0)</f>
        <v>0</v>
      </c>
      <c r="BF478" s="184">
        <f>IF(N478="snížená",J478,0)</f>
        <v>0</v>
      </c>
      <c r="BG478" s="184">
        <f>IF(N478="zákl. přenesená",J478,0)</f>
        <v>0</v>
      </c>
      <c r="BH478" s="184">
        <f>IF(N478="sníž. přenesená",J478,0)</f>
        <v>0</v>
      </c>
      <c r="BI478" s="184">
        <f>IF(N478="nulová",J478,0)</f>
        <v>0</v>
      </c>
      <c r="BJ478" s="16" t="s">
        <v>21</v>
      </c>
      <c r="BK478" s="184">
        <f>ROUND(I478*H478,2)</f>
        <v>0</v>
      </c>
      <c r="BL478" s="16" t="s">
        <v>149</v>
      </c>
      <c r="BM478" s="16" t="s">
        <v>737</v>
      </c>
    </row>
    <row r="479" spans="2:65" s="1" customFormat="1" ht="33.75" customHeight="1">
      <c r="B479" s="33"/>
      <c r="C479" s="173" t="s">
        <v>738</v>
      </c>
      <c r="D479" s="173" t="s">
        <v>144</v>
      </c>
      <c r="E479" s="174" t="s">
        <v>739</v>
      </c>
      <c r="F479" s="175" t="s">
        <v>740</v>
      </c>
      <c r="G479" s="176" t="s">
        <v>147</v>
      </c>
      <c r="H479" s="177">
        <v>1060.662</v>
      </c>
      <c r="I479" s="178"/>
      <c r="J479" s="179">
        <f>ROUND(I479*H479,2)</f>
        <v>0</v>
      </c>
      <c r="K479" s="175" t="s">
        <v>148</v>
      </c>
      <c r="L479" s="37"/>
      <c r="M479" s="180" t="s">
        <v>1</v>
      </c>
      <c r="N479" s="181" t="s">
        <v>44</v>
      </c>
      <c r="O479" s="59"/>
      <c r="P479" s="182">
        <f>O479*H479</f>
        <v>0</v>
      </c>
      <c r="Q479" s="182">
        <v>4.0000000000000003E-5</v>
      </c>
      <c r="R479" s="182">
        <f>Q479*H479</f>
        <v>4.2426480000000003E-2</v>
      </c>
      <c r="S479" s="182">
        <v>0</v>
      </c>
      <c r="T479" s="183">
        <f>S479*H479</f>
        <v>0</v>
      </c>
      <c r="AR479" s="16" t="s">
        <v>149</v>
      </c>
      <c r="AT479" s="16" t="s">
        <v>144</v>
      </c>
      <c r="AU479" s="16" t="s">
        <v>82</v>
      </c>
      <c r="AY479" s="16" t="s">
        <v>142</v>
      </c>
      <c r="BE479" s="184">
        <f>IF(N479="základní",J479,0)</f>
        <v>0</v>
      </c>
      <c r="BF479" s="184">
        <f>IF(N479="snížená",J479,0)</f>
        <v>0</v>
      </c>
      <c r="BG479" s="184">
        <f>IF(N479="zákl. přenesená",J479,0)</f>
        <v>0</v>
      </c>
      <c r="BH479" s="184">
        <f>IF(N479="sníž. přenesená",J479,0)</f>
        <v>0</v>
      </c>
      <c r="BI479" s="184">
        <f>IF(N479="nulová",J479,0)</f>
        <v>0</v>
      </c>
      <c r="BJ479" s="16" t="s">
        <v>21</v>
      </c>
      <c r="BK479" s="184">
        <f>ROUND(I479*H479,2)</f>
        <v>0</v>
      </c>
      <c r="BL479" s="16" t="s">
        <v>149</v>
      </c>
      <c r="BM479" s="16" t="s">
        <v>741</v>
      </c>
    </row>
    <row r="480" spans="2:65" s="11" customFormat="1" ht="11.25">
      <c r="B480" s="185"/>
      <c r="C480" s="186"/>
      <c r="D480" s="187" t="s">
        <v>159</v>
      </c>
      <c r="E480" s="188" t="s">
        <v>1</v>
      </c>
      <c r="F480" s="189" t="s">
        <v>742</v>
      </c>
      <c r="G480" s="186"/>
      <c r="H480" s="190">
        <v>1060.662</v>
      </c>
      <c r="I480" s="191"/>
      <c r="J480" s="186"/>
      <c r="K480" s="186"/>
      <c r="L480" s="192"/>
      <c r="M480" s="193"/>
      <c r="N480" s="194"/>
      <c r="O480" s="194"/>
      <c r="P480" s="194"/>
      <c r="Q480" s="194"/>
      <c r="R480" s="194"/>
      <c r="S480" s="194"/>
      <c r="T480" s="195"/>
      <c r="AT480" s="196" t="s">
        <v>159</v>
      </c>
      <c r="AU480" s="196" t="s">
        <v>82</v>
      </c>
      <c r="AV480" s="11" t="s">
        <v>82</v>
      </c>
      <c r="AW480" s="11" t="s">
        <v>36</v>
      </c>
      <c r="AX480" s="11" t="s">
        <v>21</v>
      </c>
      <c r="AY480" s="196" t="s">
        <v>142</v>
      </c>
    </row>
    <row r="481" spans="2:65" s="1" customFormat="1" ht="22.5" customHeight="1">
      <c r="B481" s="33"/>
      <c r="C481" s="173" t="s">
        <v>743</v>
      </c>
      <c r="D481" s="173" t="s">
        <v>144</v>
      </c>
      <c r="E481" s="174" t="s">
        <v>744</v>
      </c>
      <c r="F481" s="175" t="s">
        <v>745</v>
      </c>
      <c r="G481" s="176" t="s">
        <v>181</v>
      </c>
      <c r="H481" s="177">
        <v>1.3680000000000001</v>
      </c>
      <c r="I481" s="178"/>
      <c r="J481" s="179">
        <f>ROUND(I481*H481,2)</f>
        <v>0</v>
      </c>
      <c r="K481" s="175" t="s">
        <v>148</v>
      </c>
      <c r="L481" s="37"/>
      <c r="M481" s="180" t="s">
        <v>1</v>
      </c>
      <c r="N481" s="181" t="s">
        <v>44</v>
      </c>
      <c r="O481" s="59"/>
      <c r="P481" s="182">
        <f>O481*H481</f>
        <v>0</v>
      </c>
      <c r="Q481" s="182">
        <v>0</v>
      </c>
      <c r="R481" s="182">
        <f>Q481*H481</f>
        <v>0</v>
      </c>
      <c r="S481" s="182">
        <v>1.8</v>
      </c>
      <c r="T481" s="183">
        <f>S481*H481</f>
        <v>2.4624000000000001</v>
      </c>
      <c r="AR481" s="16" t="s">
        <v>149</v>
      </c>
      <c r="AT481" s="16" t="s">
        <v>144</v>
      </c>
      <c r="AU481" s="16" t="s">
        <v>82</v>
      </c>
      <c r="AY481" s="16" t="s">
        <v>142</v>
      </c>
      <c r="BE481" s="184">
        <f>IF(N481="základní",J481,0)</f>
        <v>0</v>
      </c>
      <c r="BF481" s="184">
        <f>IF(N481="snížená",J481,0)</f>
        <v>0</v>
      </c>
      <c r="BG481" s="184">
        <f>IF(N481="zákl. přenesená",J481,0)</f>
        <v>0</v>
      </c>
      <c r="BH481" s="184">
        <f>IF(N481="sníž. přenesená",J481,0)</f>
        <v>0</v>
      </c>
      <c r="BI481" s="184">
        <f>IF(N481="nulová",J481,0)</f>
        <v>0</v>
      </c>
      <c r="BJ481" s="16" t="s">
        <v>21</v>
      </c>
      <c r="BK481" s="184">
        <f>ROUND(I481*H481,2)</f>
        <v>0</v>
      </c>
      <c r="BL481" s="16" t="s">
        <v>149</v>
      </c>
      <c r="BM481" s="16" t="s">
        <v>746</v>
      </c>
    </row>
    <row r="482" spans="2:65" s="11" customFormat="1" ht="11.25">
      <c r="B482" s="185"/>
      <c r="C482" s="186"/>
      <c r="D482" s="187" t="s">
        <v>159</v>
      </c>
      <c r="E482" s="188" t="s">
        <v>1</v>
      </c>
      <c r="F482" s="189" t="s">
        <v>747</v>
      </c>
      <c r="G482" s="186"/>
      <c r="H482" s="190">
        <v>1.3680000000000001</v>
      </c>
      <c r="I482" s="191"/>
      <c r="J482" s="186"/>
      <c r="K482" s="186"/>
      <c r="L482" s="192"/>
      <c r="M482" s="193"/>
      <c r="N482" s="194"/>
      <c r="O482" s="194"/>
      <c r="P482" s="194"/>
      <c r="Q482" s="194"/>
      <c r="R482" s="194"/>
      <c r="S482" s="194"/>
      <c r="T482" s="195"/>
      <c r="AT482" s="196" t="s">
        <v>159</v>
      </c>
      <c r="AU482" s="196" t="s">
        <v>82</v>
      </c>
      <c r="AV482" s="11" t="s">
        <v>82</v>
      </c>
      <c r="AW482" s="11" t="s">
        <v>36</v>
      </c>
      <c r="AX482" s="11" t="s">
        <v>21</v>
      </c>
      <c r="AY482" s="196" t="s">
        <v>142</v>
      </c>
    </row>
    <row r="483" spans="2:65" s="1" customFormat="1" ht="22.5" customHeight="1">
      <c r="B483" s="33"/>
      <c r="C483" s="173" t="s">
        <v>748</v>
      </c>
      <c r="D483" s="173" t="s">
        <v>144</v>
      </c>
      <c r="E483" s="174" t="s">
        <v>749</v>
      </c>
      <c r="F483" s="175" t="s">
        <v>750</v>
      </c>
      <c r="G483" s="176" t="s">
        <v>181</v>
      </c>
      <c r="H483" s="177">
        <v>15.805999999999999</v>
      </c>
      <c r="I483" s="178"/>
      <c r="J483" s="179">
        <f>ROUND(I483*H483,2)</f>
        <v>0</v>
      </c>
      <c r="K483" s="175" t="s">
        <v>148</v>
      </c>
      <c r="L483" s="37"/>
      <c r="M483" s="180" t="s">
        <v>1</v>
      </c>
      <c r="N483" s="181" t="s">
        <v>44</v>
      </c>
      <c r="O483" s="59"/>
      <c r="P483" s="182">
        <f>O483*H483</f>
        <v>0</v>
      </c>
      <c r="Q483" s="182">
        <v>0</v>
      </c>
      <c r="R483" s="182">
        <f>Q483*H483</f>
        <v>0</v>
      </c>
      <c r="S483" s="182">
        <v>1.175</v>
      </c>
      <c r="T483" s="183">
        <f>S483*H483</f>
        <v>18.572050000000001</v>
      </c>
      <c r="AR483" s="16" t="s">
        <v>149</v>
      </c>
      <c r="AT483" s="16" t="s">
        <v>144</v>
      </c>
      <c r="AU483" s="16" t="s">
        <v>82</v>
      </c>
      <c r="AY483" s="16" t="s">
        <v>142</v>
      </c>
      <c r="BE483" s="184">
        <f>IF(N483="základní",J483,0)</f>
        <v>0</v>
      </c>
      <c r="BF483" s="184">
        <f>IF(N483="snížená",J483,0)</f>
        <v>0</v>
      </c>
      <c r="BG483" s="184">
        <f>IF(N483="zákl. přenesená",J483,0)</f>
        <v>0</v>
      </c>
      <c r="BH483" s="184">
        <f>IF(N483="sníž. přenesená",J483,0)</f>
        <v>0</v>
      </c>
      <c r="BI483" s="184">
        <f>IF(N483="nulová",J483,0)</f>
        <v>0</v>
      </c>
      <c r="BJ483" s="16" t="s">
        <v>21</v>
      </c>
      <c r="BK483" s="184">
        <f>ROUND(I483*H483,2)</f>
        <v>0</v>
      </c>
      <c r="BL483" s="16" t="s">
        <v>149</v>
      </c>
      <c r="BM483" s="16" t="s">
        <v>751</v>
      </c>
    </row>
    <row r="484" spans="2:65" s="11" customFormat="1" ht="11.25">
      <c r="B484" s="185"/>
      <c r="C484" s="186"/>
      <c r="D484" s="187" t="s">
        <v>159</v>
      </c>
      <c r="E484" s="188" t="s">
        <v>1</v>
      </c>
      <c r="F484" s="189" t="s">
        <v>752</v>
      </c>
      <c r="G484" s="186"/>
      <c r="H484" s="190">
        <v>15.805999999999999</v>
      </c>
      <c r="I484" s="191"/>
      <c r="J484" s="186"/>
      <c r="K484" s="186"/>
      <c r="L484" s="192"/>
      <c r="M484" s="193"/>
      <c r="N484" s="194"/>
      <c r="O484" s="194"/>
      <c r="P484" s="194"/>
      <c r="Q484" s="194"/>
      <c r="R484" s="194"/>
      <c r="S484" s="194"/>
      <c r="T484" s="195"/>
      <c r="AT484" s="196" t="s">
        <v>159</v>
      </c>
      <c r="AU484" s="196" t="s">
        <v>82</v>
      </c>
      <c r="AV484" s="11" t="s">
        <v>82</v>
      </c>
      <c r="AW484" s="11" t="s">
        <v>36</v>
      </c>
      <c r="AX484" s="11" t="s">
        <v>21</v>
      </c>
      <c r="AY484" s="196" t="s">
        <v>142</v>
      </c>
    </row>
    <row r="485" spans="2:65" s="1" customFormat="1" ht="16.5" customHeight="1">
      <c r="B485" s="33"/>
      <c r="C485" s="173" t="s">
        <v>753</v>
      </c>
      <c r="D485" s="173" t="s">
        <v>144</v>
      </c>
      <c r="E485" s="174" t="s">
        <v>754</v>
      </c>
      <c r="F485" s="175" t="s">
        <v>755</v>
      </c>
      <c r="G485" s="176" t="s">
        <v>181</v>
      </c>
      <c r="H485" s="177">
        <v>1</v>
      </c>
      <c r="I485" s="178"/>
      <c r="J485" s="179">
        <f>ROUND(I485*H485,2)</f>
        <v>0</v>
      </c>
      <c r="K485" s="175" t="s">
        <v>148</v>
      </c>
      <c r="L485" s="37"/>
      <c r="M485" s="180" t="s">
        <v>1</v>
      </c>
      <c r="N485" s="181" t="s">
        <v>44</v>
      </c>
      <c r="O485" s="59"/>
      <c r="P485" s="182">
        <f>O485*H485</f>
        <v>0</v>
      </c>
      <c r="Q485" s="182">
        <v>0</v>
      </c>
      <c r="R485" s="182">
        <f>Q485*H485</f>
        <v>0</v>
      </c>
      <c r="S485" s="182">
        <v>2.4</v>
      </c>
      <c r="T485" s="183">
        <f>S485*H485</f>
        <v>2.4</v>
      </c>
      <c r="AR485" s="16" t="s">
        <v>149</v>
      </c>
      <c r="AT485" s="16" t="s">
        <v>144</v>
      </c>
      <c r="AU485" s="16" t="s">
        <v>82</v>
      </c>
      <c r="AY485" s="16" t="s">
        <v>142</v>
      </c>
      <c r="BE485" s="184">
        <f>IF(N485="základní",J485,0)</f>
        <v>0</v>
      </c>
      <c r="BF485" s="184">
        <f>IF(N485="snížená",J485,0)</f>
        <v>0</v>
      </c>
      <c r="BG485" s="184">
        <f>IF(N485="zákl. přenesená",J485,0)</f>
        <v>0</v>
      </c>
      <c r="BH485" s="184">
        <f>IF(N485="sníž. přenesená",J485,0)</f>
        <v>0</v>
      </c>
      <c r="BI485" s="184">
        <f>IF(N485="nulová",J485,0)</f>
        <v>0</v>
      </c>
      <c r="BJ485" s="16" t="s">
        <v>21</v>
      </c>
      <c r="BK485" s="184">
        <f>ROUND(I485*H485,2)</f>
        <v>0</v>
      </c>
      <c r="BL485" s="16" t="s">
        <v>149</v>
      </c>
      <c r="BM485" s="16" t="s">
        <v>756</v>
      </c>
    </row>
    <row r="486" spans="2:65" s="11" customFormat="1" ht="11.25">
      <c r="B486" s="185"/>
      <c r="C486" s="186"/>
      <c r="D486" s="187" t="s">
        <v>159</v>
      </c>
      <c r="E486" s="188" t="s">
        <v>1</v>
      </c>
      <c r="F486" s="189" t="s">
        <v>757</v>
      </c>
      <c r="G486" s="186"/>
      <c r="H486" s="190">
        <v>1</v>
      </c>
      <c r="I486" s="191"/>
      <c r="J486" s="186"/>
      <c r="K486" s="186"/>
      <c r="L486" s="192"/>
      <c r="M486" s="193"/>
      <c r="N486" s="194"/>
      <c r="O486" s="194"/>
      <c r="P486" s="194"/>
      <c r="Q486" s="194"/>
      <c r="R486" s="194"/>
      <c r="S486" s="194"/>
      <c r="T486" s="195"/>
      <c r="AT486" s="196" t="s">
        <v>159</v>
      </c>
      <c r="AU486" s="196" t="s">
        <v>82</v>
      </c>
      <c r="AV486" s="11" t="s">
        <v>82</v>
      </c>
      <c r="AW486" s="11" t="s">
        <v>36</v>
      </c>
      <c r="AX486" s="11" t="s">
        <v>21</v>
      </c>
      <c r="AY486" s="196" t="s">
        <v>142</v>
      </c>
    </row>
    <row r="487" spans="2:65" s="1" customFormat="1" ht="22.5" customHeight="1">
      <c r="B487" s="33"/>
      <c r="C487" s="173" t="s">
        <v>758</v>
      </c>
      <c r="D487" s="173" t="s">
        <v>144</v>
      </c>
      <c r="E487" s="174" t="s">
        <v>759</v>
      </c>
      <c r="F487" s="175" t="s">
        <v>760</v>
      </c>
      <c r="G487" s="176" t="s">
        <v>147</v>
      </c>
      <c r="H487" s="177">
        <v>21.472999999999999</v>
      </c>
      <c r="I487" s="178"/>
      <c r="J487" s="179">
        <f>ROUND(I487*H487,2)</f>
        <v>0</v>
      </c>
      <c r="K487" s="175" t="s">
        <v>148</v>
      </c>
      <c r="L487" s="37"/>
      <c r="M487" s="180" t="s">
        <v>1</v>
      </c>
      <c r="N487" s="181" t="s">
        <v>44</v>
      </c>
      <c r="O487" s="59"/>
      <c r="P487" s="182">
        <f>O487*H487</f>
        <v>0</v>
      </c>
      <c r="Q487" s="182">
        <v>0</v>
      </c>
      <c r="R487" s="182">
        <f>Q487*H487</f>
        <v>0</v>
      </c>
      <c r="S487" s="182">
        <v>0.113</v>
      </c>
      <c r="T487" s="183">
        <f>S487*H487</f>
        <v>2.4264489999999999</v>
      </c>
      <c r="AR487" s="16" t="s">
        <v>214</v>
      </c>
      <c r="AT487" s="16" t="s">
        <v>144</v>
      </c>
      <c r="AU487" s="16" t="s">
        <v>82</v>
      </c>
      <c r="AY487" s="16" t="s">
        <v>142</v>
      </c>
      <c r="BE487" s="184">
        <f>IF(N487="základní",J487,0)</f>
        <v>0</v>
      </c>
      <c r="BF487" s="184">
        <f>IF(N487="snížená",J487,0)</f>
        <v>0</v>
      </c>
      <c r="BG487" s="184">
        <f>IF(N487="zákl. přenesená",J487,0)</f>
        <v>0</v>
      </c>
      <c r="BH487" s="184">
        <f>IF(N487="sníž. přenesená",J487,0)</f>
        <v>0</v>
      </c>
      <c r="BI487" s="184">
        <f>IF(N487="nulová",J487,0)</f>
        <v>0</v>
      </c>
      <c r="BJ487" s="16" t="s">
        <v>21</v>
      </c>
      <c r="BK487" s="184">
        <f>ROUND(I487*H487,2)</f>
        <v>0</v>
      </c>
      <c r="BL487" s="16" t="s">
        <v>214</v>
      </c>
      <c r="BM487" s="16" t="s">
        <v>761</v>
      </c>
    </row>
    <row r="488" spans="2:65" s="11" customFormat="1" ht="11.25">
      <c r="B488" s="185"/>
      <c r="C488" s="186"/>
      <c r="D488" s="187" t="s">
        <v>159</v>
      </c>
      <c r="E488" s="188" t="s">
        <v>1</v>
      </c>
      <c r="F488" s="189" t="s">
        <v>762</v>
      </c>
      <c r="G488" s="186"/>
      <c r="H488" s="190">
        <v>21.472999999999999</v>
      </c>
      <c r="I488" s="191"/>
      <c r="J488" s="186"/>
      <c r="K488" s="186"/>
      <c r="L488" s="192"/>
      <c r="M488" s="193"/>
      <c r="N488" s="194"/>
      <c r="O488" s="194"/>
      <c r="P488" s="194"/>
      <c r="Q488" s="194"/>
      <c r="R488" s="194"/>
      <c r="S488" s="194"/>
      <c r="T488" s="195"/>
      <c r="AT488" s="196" t="s">
        <v>159</v>
      </c>
      <c r="AU488" s="196" t="s">
        <v>82</v>
      </c>
      <c r="AV488" s="11" t="s">
        <v>82</v>
      </c>
      <c r="AW488" s="11" t="s">
        <v>36</v>
      </c>
      <c r="AX488" s="11" t="s">
        <v>21</v>
      </c>
      <c r="AY488" s="196" t="s">
        <v>142</v>
      </c>
    </row>
    <row r="489" spans="2:65" s="1" customFormat="1" ht="16.5" customHeight="1">
      <c r="B489" s="33"/>
      <c r="C489" s="173" t="s">
        <v>763</v>
      </c>
      <c r="D489" s="173" t="s">
        <v>144</v>
      </c>
      <c r="E489" s="174" t="s">
        <v>764</v>
      </c>
      <c r="F489" s="175" t="s">
        <v>765</v>
      </c>
      <c r="G489" s="176" t="s">
        <v>181</v>
      </c>
      <c r="H489" s="177">
        <v>0.55800000000000005</v>
      </c>
      <c r="I489" s="178"/>
      <c r="J489" s="179">
        <f>ROUND(I489*H489,2)</f>
        <v>0</v>
      </c>
      <c r="K489" s="175" t="s">
        <v>148</v>
      </c>
      <c r="L489" s="37"/>
      <c r="M489" s="180" t="s">
        <v>1</v>
      </c>
      <c r="N489" s="181" t="s">
        <v>44</v>
      </c>
      <c r="O489" s="59"/>
      <c r="P489" s="182">
        <f>O489*H489</f>
        <v>0</v>
      </c>
      <c r="Q489" s="182">
        <v>0</v>
      </c>
      <c r="R489" s="182">
        <f>Q489*H489</f>
        <v>0</v>
      </c>
      <c r="S489" s="182">
        <v>2.2000000000000002</v>
      </c>
      <c r="T489" s="183">
        <f>S489*H489</f>
        <v>1.2276000000000002</v>
      </c>
      <c r="AR489" s="16" t="s">
        <v>149</v>
      </c>
      <c r="AT489" s="16" t="s">
        <v>144</v>
      </c>
      <c r="AU489" s="16" t="s">
        <v>82</v>
      </c>
      <c r="AY489" s="16" t="s">
        <v>142</v>
      </c>
      <c r="BE489" s="184">
        <f>IF(N489="základní",J489,0)</f>
        <v>0</v>
      </c>
      <c r="BF489" s="184">
        <f>IF(N489="snížená",J489,0)</f>
        <v>0</v>
      </c>
      <c r="BG489" s="184">
        <f>IF(N489="zákl. přenesená",J489,0)</f>
        <v>0</v>
      </c>
      <c r="BH489" s="184">
        <f>IF(N489="sníž. přenesená",J489,0)</f>
        <v>0</v>
      </c>
      <c r="BI489" s="184">
        <f>IF(N489="nulová",J489,0)</f>
        <v>0</v>
      </c>
      <c r="BJ489" s="16" t="s">
        <v>21</v>
      </c>
      <c r="BK489" s="184">
        <f>ROUND(I489*H489,2)</f>
        <v>0</v>
      </c>
      <c r="BL489" s="16" t="s">
        <v>149</v>
      </c>
      <c r="BM489" s="16" t="s">
        <v>766</v>
      </c>
    </row>
    <row r="490" spans="2:65" s="11" customFormat="1" ht="11.25">
      <c r="B490" s="185"/>
      <c r="C490" s="186"/>
      <c r="D490" s="187" t="s">
        <v>159</v>
      </c>
      <c r="E490" s="188" t="s">
        <v>1</v>
      </c>
      <c r="F490" s="189" t="s">
        <v>767</v>
      </c>
      <c r="G490" s="186"/>
      <c r="H490" s="190">
        <v>0.55800000000000005</v>
      </c>
      <c r="I490" s="191"/>
      <c r="J490" s="186"/>
      <c r="K490" s="186"/>
      <c r="L490" s="192"/>
      <c r="M490" s="193"/>
      <c r="N490" s="194"/>
      <c r="O490" s="194"/>
      <c r="P490" s="194"/>
      <c r="Q490" s="194"/>
      <c r="R490" s="194"/>
      <c r="S490" s="194"/>
      <c r="T490" s="195"/>
      <c r="AT490" s="196" t="s">
        <v>159</v>
      </c>
      <c r="AU490" s="196" t="s">
        <v>82</v>
      </c>
      <c r="AV490" s="11" t="s">
        <v>82</v>
      </c>
      <c r="AW490" s="11" t="s">
        <v>36</v>
      </c>
      <c r="AX490" s="11" t="s">
        <v>21</v>
      </c>
      <c r="AY490" s="196" t="s">
        <v>142</v>
      </c>
    </row>
    <row r="491" spans="2:65" s="1" customFormat="1" ht="22.5" customHeight="1">
      <c r="B491" s="33"/>
      <c r="C491" s="173" t="s">
        <v>768</v>
      </c>
      <c r="D491" s="173" t="s">
        <v>144</v>
      </c>
      <c r="E491" s="174" t="s">
        <v>769</v>
      </c>
      <c r="F491" s="175" t="s">
        <v>770</v>
      </c>
      <c r="G491" s="176" t="s">
        <v>147</v>
      </c>
      <c r="H491" s="177">
        <v>3.72</v>
      </c>
      <c r="I491" s="178"/>
      <c r="J491" s="179">
        <f>ROUND(I491*H491,2)</f>
        <v>0</v>
      </c>
      <c r="K491" s="175" t="s">
        <v>148</v>
      </c>
      <c r="L491" s="37"/>
      <c r="M491" s="180" t="s">
        <v>1</v>
      </c>
      <c r="N491" s="181" t="s">
        <v>44</v>
      </c>
      <c r="O491" s="59"/>
      <c r="P491" s="182">
        <f>O491*H491</f>
        <v>0</v>
      </c>
      <c r="Q491" s="182">
        <v>0</v>
      </c>
      <c r="R491" s="182">
        <f>Q491*H491</f>
        <v>0</v>
      </c>
      <c r="S491" s="182">
        <v>0.09</v>
      </c>
      <c r="T491" s="183">
        <f>S491*H491</f>
        <v>0.33479999999999999</v>
      </c>
      <c r="AR491" s="16" t="s">
        <v>149</v>
      </c>
      <c r="AT491" s="16" t="s">
        <v>144</v>
      </c>
      <c r="AU491" s="16" t="s">
        <v>82</v>
      </c>
      <c r="AY491" s="16" t="s">
        <v>142</v>
      </c>
      <c r="BE491" s="184">
        <f>IF(N491="základní",J491,0)</f>
        <v>0</v>
      </c>
      <c r="BF491" s="184">
        <f>IF(N491="snížená",J491,0)</f>
        <v>0</v>
      </c>
      <c r="BG491" s="184">
        <f>IF(N491="zákl. přenesená",J491,0)</f>
        <v>0</v>
      </c>
      <c r="BH491" s="184">
        <f>IF(N491="sníž. přenesená",J491,0)</f>
        <v>0</v>
      </c>
      <c r="BI491" s="184">
        <f>IF(N491="nulová",J491,0)</f>
        <v>0</v>
      </c>
      <c r="BJ491" s="16" t="s">
        <v>21</v>
      </c>
      <c r="BK491" s="184">
        <f>ROUND(I491*H491,2)</f>
        <v>0</v>
      </c>
      <c r="BL491" s="16" t="s">
        <v>149</v>
      </c>
      <c r="BM491" s="16" t="s">
        <v>771</v>
      </c>
    </row>
    <row r="492" spans="2:65" s="11" customFormat="1" ht="11.25">
      <c r="B492" s="185"/>
      <c r="C492" s="186"/>
      <c r="D492" s="187" t="s">
        <v>159</v>
      </c>
      <c r="E492" s="188" t="s">
        <v>1</v>
      </c>
      <c r="F492" s="189" t="s">
        <v>772</v>
      </c>
      <c r="G492" s="186"/>
      <c r="H492" s="190">
        <v>3.72</v>
      </c>
      <c r="I492" s="191"/>
      <c r="J492" s="186"/>
      <c r="K492" s="186"/>
      <c r="L492" s="192"/>
      <c r="M492" s="193"/>
      <c r="N492" s="194"/>
      <c r="O492" s="194"/>
      <c r="P492" s="194"/>
      <c r="Q492" s="194"/>
      <c r="R492" s="194"/>
      <c r="S492" s="194"/>
      <c r="T492" s="195"/>
      <c r="AT492" s="196" t="s">
        <v>159</v>
      </c>
      <c r="AU492" s="196" t="s">
        <v>82</v>
      </c>
      <c r="AV492" s="11" t="s">
        <v>82</v>
      </c>
      <c r="AW492" s="11" t="s">
        <v>36</v>
      </c>
      <c r="AX492" s="11" t="s">
        <v>21</v>
      </c>
      <c r="AY492" s="196" t="s">
        <v>142</v>
      </c>
    </row>
    <row r="493" spans="2:65" s="1" customFormat="1" ht="22.5" customHeight="1">
      <c r="B493" s="33"/>
      <c r="C493" s="173" t="s">
        <v>773</v>
      </c>
      <c r="D493" s="173" t="s">
        <v>144</v>
      </c>
      <c r="E493" s="174" t="s">
        <v>774</v>
      </c>
      <c r="F493" s="175" t="s">
        <v>775</v>
      </c>
      <c r="G493" s="176" t="s">
        <v>147</v>
      </c>
      <c r="H493" s="177">
        <v>35.520000000000003</v>
      </c>
      <c r="I493" s="178"/>
      <c r="J493" s="179">
        <f>ROUND(I493*H493,2)</f>
        <v>0</v>
      </c>
      <c r="K493" s="175" t="s">
        <v>148</v>
      </c>
      <c r="L493" s="37"/>
      <c r="M493" s="180" t="s">
        <v>1</v>
      </c>
      <c r="N493" s="181" t="s">
        <v>44</v>
      </c>
      <c r="O493" s="59"/>
      <c r="P493" s="182">
        <f>O493*H493</f>
        <v>0</v>
      </c>
      <c r="Q493" s="182">
        <v>0</v>
      </c>
      <c r="R493" s="182">
        <f>Q493*H493</f>
        <v>0</v>
      </c>
      <c r="S493" s="182">
        <v>0.27500000000000002</v>
      </c>
      <c r="T493" s="183">
        <f>S493*H493</f>
        <v>9.7680000000000025</v>
      </c>
      <c r="AR493" s="16" t="s">
        <v>149</v>
      </c>
      <c r="AT493" s="16" t="s">
        <v>144</v>
      </c>
      <c r="AU493" s="16" t="s">
        <v>82</v>
      </c>
      <c r="AY493" s="16" t="s">
        <v>142</v>
      </c>
      <c r="BE493" s="184">
        <f>IF(N493="základní",J493,0)</f>
        <v>0</v>
      </c>
      <c r="BF493" s="184">
        <f>IF(N493="snížená",J493,0)</f>
        <v>0</v>
      </c>
      <c r="BG493" s="184">
        <f>IF(N493="zákl. přenesená",J493,0)</f>
        <v>0</v>
      </c>
      <c r="BH493" s="184">
        <f>IF(N493="sníž. přenesená",J493,0)</f>
        <v>0</v>
      </c>
      <c r="BI493" s="184">
        <f>IF(N493="nulová",J493,0)</f>
        <v>0</v>
      </c>
      <c r="BJ493" s="16" t="s">
        <v>21</v>
      </c>
      <c r="BK493" s="184">
        <f>ROUND(I493*H493,2)</f>
        <v>0</v>
      </c>
      <c r="BL493" s="16" t="s">
        <v>149</v>
      </c>
      <c r="BM493" s="16" t="s">
        <v>776</v>
      </c>
    </row>
    <row r="494" spans="2:65" s="11" customFormat="1" ht="11.25">
      <c r="B494" s="185"/>
      <c r="C494" s="186"/>
      <c r="D494" s="187" t="s">
        <v>159</v>
      </c>
      <c r="E494" s="188" t="s">
        <v>1</v>
      </c>
      <c r="F494" s="189" t="s">
        <v>777</v>
      </c>
      <c r="G494" s="186"/>
      <c r="H494" s="190">
        <v>8.64</v>
      </c>
      <c r="I494" s="191"/>
      <c r="J494" s="186"/>
      <c r="K494" s="186"/>
      <c r="L494" s="192"/>
      <c r="M494" s="193"/>
      <c r="N494" s="194"/>
      <c r="O494" s="194"/>
      <c r="P494" s="194"/>
      <c r="Q494" s="194"/>
      <c r="R494" s="194"/>
      <c r="S494" s="194"/>
      <c r="T494" s="195"/>
      <c r="AT494" s="196" t="s">
        <v>159</v>
      </c>
      <c r="AU494" s="196" t="s">
        <v>82</v>
      </c>
      <c r="AV494" s="11" t="s">
        <v>82</v>
      </c>
      <c r="AW494" s="11" t="s">
        <v>36</v>
      </c>
      <c r="AX494" s="11" t="s">
        <v>73</v>
      </c>
      <c r="AY494" s="196" t="s">
        <v>142</v>
      </c>
    </row>
    <row r="495" spans="2:65" s="11" customFormat="1" ht="11.25">
      <c r="B495" s="185"/>
      <c r="C495" s="186"/>
      <c r="D495" s="187" t="s">
        <v>159</v>
      </c>
      <c r="E495" s="188" t="s">
        <v>1</v>
      </c>
      <c r="F495" s="189" t="s">
        <v>778</v>
      </c>
      <c r="G495" s="186"/>
      <c r="H495" s="190">
        <v>8.16</v>
      </c>
      <c r="I495" s="191"/>
      <c r="J495" s="186"/>
      <c r="K495" s="186"/>
      <c r="L495" s="192"/>
      <c r="M495" s="193"/>
      <c r="N495" s="194"/>
      <c r="O495" s="194"/>
      <c r="P495" s="194"/>
      <c r="Q495" s="194"/>
      <c r="R495" s="194"/>
      <c r="S495" s="194"/>
      <c r="T495" s="195"/>
      <c r="AT495" s="196" t="s">
        <v>159</v>
      </c>
      <c r="AU495" s="196" t="s">
        <v>82</v>
      </c>
      <c r="AV495" s="11" t="s">
        <v>82</v>
      </c>
      <c r="AW495" s="11" t="s">
        <v>36</v>
      </c>
      <c r="AX495" s="11" t="s">
        <v>73</v>
      </c>
      <c r="AY495" s="196" t="s">
        <v>142</v>
      </c>
    </row>
    <row r="496" spans="2:65" s="11" customFormat="1" ht="11.25">
      <c r="B496" s="185"/>
      <c r="C496" s="186"/>
      <c r="D496" s="187" t="s">
        <v>159</v>
      </c>
      <c r="E496" s="188" t="s">
        <v>1</v>
      </c>
      <c r="F496" s="189" t="s">
        <v>779</v>
      </c>
      <c r="G496" s="186"/>
      <c r="H496" s="190">
        <v>6</v>
      </c>
      <c r="I496" s="191"/>
      <c r="J496" s="186"/>
      <c r="K496" s="186"/>
      <c r="L496" s="192"/>
      <c r="M496" s="193"/>
      <c r="N496" s="194"/>
      <c r="O496" s="194"/>
      <c r="P496" s="194"/>
      <c r="Q496" s="194"/>
      <c r="R496" s="194"/>
      <c r="S496" s="194"/>
      <c r="T496" s="195"/>
      <c r="AT496" s="196" t="s">
        <v>159</v>
      </c>
      <c r="AU496" s="196" t="s">
        <v>82</v>
      </c>
      <c r="AV496" s="11" t="s">
        <v>82</v>
      </c>
      <c r="AW496" s="11" t="s">
        <v>36</v>
      </c>
      <c r="AX496" s="11" t="s">
        <v>73</v>
      </c>
      <c r="AY496" s="196" t="s">
        <v>142</v>
      </c>
    </row>
    <row r="497" spans="2:65" s="11" customFormat="1" ht="11.25">
      <c r="B497" s="185"/>
      <c r="C497" s="186"/>
      <c r="D497" s="187" t="s">
        <v>159</v>
      </c>
      <c r="E497" s="188" t="s">
        <v>1</v>
      </c>
      <c r="F497" s="189" t="s">
        <v>780</v>
      </c>
      <c r="G497" s="186"/>
      <c r="H497" s="190">
        <v>12.72</v>
      </c>
      <c r="I497" s="191"/>
      <c r="J497" s="186"/>
      <c r="K497" s="186"/>
      <c r="L497" s="192"/>
      <c r="M497" s="193"/>
      <c r="N497" s="194"/>
      <c r="O497" s="194"/>
      <c r="P497" s="194"/>
      <c r="Q497" s="194"/>
      <c r="R497" s="194"/>
      <c r="S497" s="194"/>
      <c r="T497" s="195"/>
      <c r="AT497" s="196" t="s">
        <v>159</v>
      </c>
      <c r="AU497" s="196" t="s">
        <v>82</v>
      </c>
      <c r="AV497" s="11" t="s">
        <v>82</v>
      </c>
      <c r="AW497" s="11" t="s">
        <v>36</v>
      </c>
      <c r="AX497" s="11" t="s">
        <v>73</v>
      </c>
      <c r="AY497" s="196" t="s">
        <v>142</v>
      </c>
    </row>
    <row r="498" spans="2:65" s="12" customFormat="1" ht="11.25">
      <c r="B498" s="207"/>
      <c r="C498" s="208"/>
      <c r="D498" s="187" t="s">
        <v>159</v>
      </c>
      <c r="E498" s="209" t="s">
        <v>1</v>
      </c>
      <c r="F498" s="210" t="s">
        <v>285</v>
      </c>
      <c r="G498" s="208"/>
      <c r="H498" s="211">
        <v>35.520000000000003</v>
      </c>
      <c r="I498" s="212"/>
      <c r="J498" s="208"/>
      <c r="K498" s="208"/>
      <c r="L498" s="213"/>
      <c r="M498" s="214"/>
      <c r="N498" s="215"/>
      <c r="O498" s="215"/>
      <c r="P498" s="215"/>
      <c r="Q498" s="215"/>
      <c r="R498" s="215"/>
      <c r="S498" s="215"/>
      <c r="T498" s="216"/>
      <c r="AT498" s="217" t="s">
        <v>159</v>
      </c>
      <c r="AU498" s="217" t="s">
        <v>82</v>
      </c>
      <c r="AV498" s="12" t="s">
        <v>149</v>
      </c>
      <c r="AW498" s="12" t="s">
        <v>36</v>
      </c>
      <c r="AX498" s="12" t="s">
        <v>21</v>
      </c>
      <c r="AY498" s="217" t="s">
        <v>142</v>
      </c>
    </row>
    <row r="499" spans="2:65" s="1" customFormat="1" ht="22.5" customHeight="1">
      <c r="B499" s="33"/>
      <c r="C499" s="173" t="s">
        <v>781</v>
      </c>
      <c r="D499" s="173" t="s">
        <v>144</v>
      </c>
      <c r="E499" s="174" t="s">
        <v>782</v>
      </c>
      <c r="F499" s="175" t="s">
        <v>783</v>
      </c>
      <c r="G499" s="176" t="s">
        <v>147</v>
      </c>
      <c r="H499" s="177">
        <v>1.98</v>
      </c>
      <c r="I499" s="178"/>
      <c r="J499" s="179">
        <f>ROUND(I499*H499,2)</f>
        <v>0</v>
      </c>
      <c r="K499" s="175" t="s">
        <v>148</v>
      </c>
      <c r="L499" s="37"/>
      <c r="M499" s="180" t="s">
        <v>1</v>
      </c>
      <c r="N499" s="181" t="s">
        <v>44</v>
      </c>
      <c r="O499" s="59"/>
      <c r="P499" s="182">
        <f>O499*H499</f>
        <v>0</v>
      </c>
      <c r="Q499" s="182">
        <v>0</v>
      </c>
      <c r="R499" s="182">
        <f>Q499*H499</f>
        <v>0</v>
      </c>
      <c r="S499" s="182">
        <v>4.1000000000000002E-2</v>
      </c>
      <c r="T499" s="183">
        <f>S499*H499</f>
        <v>8.1180000000000002E-2</v>
      </c>
      <c r="AR499" s="16" t="s">
        <v>149</v>
      </c>
      <c r="AT499" s="16" t="s">
        <v>144</v>
      </c>
      <c r="AU499" s="16" t="s">
        <v>82</v>
      </c>
      <c r="AY499" s="16" t="s">
        <v>142</v>
      </c>
      <c r="BE499" s="184">
        <f>IF(N499="základní",J499,0)</f>
        <v>0</v>
      </c>
      <c r="BF499" s="184">
        <f>IF(N499="snížená",J499,0)</f>
        <v>0</v>
      </c>
      <c r="BG499" s="184">
        <f>IF(N499="zákl. přenesená",J499,0)</f>
        <v>0</v>
      </c>
      <c r="BH499" s="184">
        <f>IF(N499="sníž. přenesená",J499,0)</f>
        <v>0</v>
      </c>
      <c r="BI499" s="184">
        <f>IF(N499="nulová",J499,0)</f>
        <v>0</v>
      </c>
      <c r="BJ499" s="16" t="s">
        <v>21</v>
      </c>
      <c r="BK499" s="184">
        <f>ROUND(I499*H499,2)</f>
        <v>0</v>
      </c>
      <c r="BL499" s="16" t="s">
        <v>149</v>
      </c>
      <c r="BM499" s="16" t="s">
        <v>784</v>
      </c>
    </row>
    <row r="500" spans="2:65" s="11" customFormat="1" ht="11.25">
      <c r="B500" s="185"/>
      <c r="C500" s="186"/>
      <c r="D500" s="187" t="s">
        <v>159</v>
      </c>
      <c r="E500" s="188" t="s">
        <v>1</v>
      </c>
      <c r="F500" s="189" t="s">
        <v>785</v>
      </c>
      <c r="G500" s="186"/>
      <c r="H500" s="190">
        <v>1.98</v>
      </c>
      <c r="I500" s="191"/>
      <c r="J500" s="186"/>
      <c r="K500" s="186"/>
      <c r="L500" s="192"/>
      <c r="M500" s="193"/>
      <c r="N500" s="194"/>
      <c r="O500" s="194"/>
      <c r="P500" s="194"/>
      <c r="Q500" s="194"/>
      <c r="R500" s="194"/>
      <c r="S500" s="194"/>
      <c r="T500" s="195"/>
      <c r="AT500" s="196" t="s">
        <v>159</v>
      </c>
      <c r="AU500" s="196" t="s">
        <v>82</v>
      </c>
      <c r="AV500" s="11" t="s">
        <v>82</v>
      </c>
      <c r="AW500" s="11" t="s">
        <v>36</v>
      </c>
      <c r="AX500" s="11" t="s">
        <v>21</v>
      </c>
      <c r="AY500" s="196" t="s">
        <v>142</v>
      </c>
    </row>
    <row r="501" spans="2:65" s="1" customFormat="1" ht="22.5" customHeight="1">
      <c r="B501" s="33"/>
      <c r="C501" s="173" t="s">
        <v>786</v>
      </c>
      <c r="D501" s="173" t="s">
        <v>144</v>
      </c>
      <c r="E501" s="174" t="s">
        <v>787</v>
      </c>
      <c r="F501" s="175" t="s">
        <v>788</v>
      </c>
      <c r="G501" s="176" t="s">
        <v>147</v>
      </c>
      <c r="H501" s="177">
        <v>4.32</v>
      </c>
      <c r="I501" s="178"/>
      <c r="J501" s="179">
        <f>ROUND(I501*H501,2)</f>
        <v>0</v>
      </c>
      <c r="K501" s="175" t="s">
        <v>148</v>
      </c>
      <c r="L501" s="37"/>
      <c r="M501" s="180" t="s">
        <v>1</v>
      </c>
      <c r="N501" s="181" t="s">
        <v>44</v>
      </c>
      <c r="O501" s="59"/>
      <c r="P501" s="182">
        <f>O501*H501</f>
        <v>0</v>
      </c>
      <c r="Q501" s="182">
        <v>0</v>
      </c>
      <c r="R501" s="182">
        <f>Q501*H501</f>
        <v>0</v>
      </c>
      <c r="S501" s="182">
        <v>3.1E-2</v>
      </c>
      <c r="T501" s="183">
        <f>S501*H501</f>
        <v>0.13392000000000001</v>
      </c>
      <c r="AR501" s="16" t="s">
        <v>149</v>
      </c>
      <c r="AT501" s="16" t="s">
        <v>144</v>
      </c>
      <c r="AU501" s="16" t="s">
        <v>82</v>
      </c>
      <c r="AY501" s="16" t="s">
        <v>142</v>
      </c>
      <c r="BE501" s="184">
        <f>IF(N501="základní",J501,0)</f>
        <v>0</v>
      </c>
      <c r="BF501" s="184">
        <f>IF(N501="snížená",J501,0)</f>
        <v>0</v>
      </c>
      <c r="BG501" s="184">
        <f>IF(N501="zákl. přenesená",J501,0)</f>
        <v>0</v>
      </c>
      <c r="BH501" s="184">
        <f>IF(N501="sníž. přenesená",J501,0)</f>
        <v>0</v>
      </c>
      <c r="BI501" s="184">
        <f>IF(N501="nulová",J501,0)</f>
        <v>0</v>
      </c>
      <c r="BJ501" s="16" t="s">
        <v>21</v>
      </c>
      <c r="BK501" s="184">
        <f>ROUND(I501*H501,2)</f>
        <v>0</v>
      </c>
      <c r="BL501" s="16" t="s">
        <v>149</v>
      </c>
      <c r="BM501" s="16" t="s">
        <v>789</v>
      </c>
    </row>
    <row r="502" spans="2:65" s="11" customFormat="1" ht="11.25">
      <c r="B502" s="185"/>
      <c r="C502" s="186"/>
      <c r="D502" s="187" t="s">
        <v>159</v>
      </c>
      <c r="E502" s="188" t="s">
        <v>1</v>
      </c>
      <c r="F502" s="189" t="s">
        <v>790</v>
      </c>
      <c r="G502" s="186"/>
      <c r="H502" s="190">
        <v>4.32</v>
      </c>
      <c r="I502" s="191"/>
      <c r="J502" s="186"/>
      <c r="K502" s="186"/>
      <c r="L502" s="192"/>
      <c r="M502" s="193"/>
      <c r="N502" s="194"/>
      <c r="O502" s="194"/>
      <c r="P502" s="194"/>
      <c r="Q502" s="194"/>
      <c r="R502" s="194"/>
      <c r="S502" s="194"/>
      <c r="T502" s="195"/>
      <c r="AT502" s="196" t="s">
        <v>159</v>
      </c>
      <c r="AU502" s="196" t="s">
        <v>82</v>
      </c>
      <c r="AV502" s="11" t="s">
        <v>82</v>
      </c>
      <c r="AW502" s="11" t="s">
        <v>36</v>
      </c>
      <c r="AX502" s="11" t="s">
        <v>21</v>
      </c>
      <c r="AY502" s="196" t="s">
        <v>142</v>
      </c>
    </row>
    <row r="503" spans="2:65" s="1" customFormat="1" ht="22.5" customHeight="1">
      <c r="B503" s="33"/>
      <c r="C503" s="173" t="s">
        <v>791</v>
      </c>
      <c r="D503" s="173" t="s">
        <v>144</v>
      </c>
      <c r="E503" s="174" t="s">
        <v>792</v>
      </c>
      <c r="F503" s="175" t="s">
        <v>793</v>
      </c>
      <c r="G503" s="176" t="s">
        <v>147</v>
      </c>
      <c r="H503" s="177">
        <v>7.95</v>
      </c>
      <c r="I503" s="178"/>
      <c r="J503" s="179">
        <f>ROUND(I503*H503,2)</f>
        <v>0</v>
      </c>
      <c r="K503" s="175" t="s">
        <v>148</v>
      </c>
      <c r="L503" s="37"/>
      <c r="M503" s="180" t="s">
        <v>1</v>
      </c>
      <c r="N503" s="181" t="s">
        <v>44</v>
      </c>
      <c r="O503" s="59"/>
      <c r="P503" s="182">
        <f>O503*H503</f>
        <v>0</v>
      </c>
      <c r="Q503" s="182">
        <v>0</v>
      </c>
      <c r="R503" s="182">
        <f>Q503*H503</f>
        <v>0</v>
      </c>
      <c r="S503" s="182">
        <v>6.7000000000000004E-2</v>
      </c>
      <c r="T503" s="183">
        <f>S503*H503</f>
        <v>0.53265000000000007</v>
      </c>
      <c r="AR503" s="16" t="s">
        <v>149</v>
      </c>
      <c r="AT503" s="16" t="s">
        <v>144</v>
      </c>
      <c r="AU503" s="16" t="s">
        <v>82</v>
      </c>
      <c r="AY503" s="16" t="s">
        <v>142</v>
      </c>
      <c r="BE503" s="184">
        <f>IF(N503="základní",J503,0)</f>
        <v>0</v>
      </c>
      <c r="BF503" s="184">
        <f>IF(N503="snížená",J503,0)</f>
        <v>0</v>
      </c>
      <c r="BG503" s="184">
        <f>IF(N503="zákl. přenesená",J503,0)</f>
        <v>0</v>
      </c>
      <c r="BH503" s="184">
        <f>IF(N503="sníž. přenesená",J503,0)</f>
        <v>0</v>
      </c>
      <c r="BI503" s="184">
        <f>IF(N503="nulová",J503,0)</f>
        <v>0</v>
      </c>
      <c r="BJ503" s="16" t="s">
        <v>21</v>
      </c>
      <c r="BK503" s="184">
        <f>ROUND(I503*H503,2)</f>
        <v>0</v>
      </c>
      <c r="BL503" s="16" t="s">
        <v>149</v>
      </c>
      <c r="BM503" s="16" t="s">
        <v>794</v>
      </c>
    </row>
    <row r="504" spans="2:65" s="11" customFormat="1" ht="11.25">
      <c r="B504" s="185"/>
      <c r="C504" s="186"/>
      <c r="D504" s="187" t="s">
        <v>159</v>
      </c>
      <c r="E504" s="188" t="s">
        <v>1</v>
      </c>
      <c r="F504" s="189" t="s">
        <v>795</v>
      </c>
      <c r="G504" s="186"/>
      <c r="H504" s="190">
        <v>7.95</v>
      </c>
      <c r="I504" s="191"/>
      <c r="J504" s="186"/>
      <c r="K504" s="186"/>
      <c r="L504" s="192"/>
      <c r="M504" s="193"/>
      <c r="N504" s="194"/>
      <c r="O504" s="194"/>
      <c r="P504" s="194"/>
      <c r="Q504" s="194"/>
      <c r="R504" s="194"/>
      <c r="S504" s="194"/>
      <c r="T504" s="195"/>
      <c r="AT504" s="196" t="s">
        <v>159</v>
      </c>
      <c r="AU504" s="196" t="s">
        <v>82</v>
      </c>
      <c r="AV504" s="11" t="s">
        <v>82</v>
      </c>
      <c r="AW504" s="11" t="s">
        <v>36</v>
      </c>
      <c r="AX504" s="11" t="s">
        <v>21</v>
      </c>
      <c r="AY504" s="196" t="s">
        <v>142</v>
      </c>
    </row>
    <row r="505" spans="2:65" s="1" customFormat="1" ht="16.5" customHeight="1">
      <c r="B505" s="33"/>
      <c r="C505" s="173" t="s">
        <v>796</v>
      </c>
      <c r="D505" s="173" t="s">
        <v>144</v>
      </c>
      <c r="E505" s="174" t="s">
        <v>797</v>
      </c>
      <c r="F505" s="175" t="s">
        <v>798</v>
      </c>
      <c r="G505" s="176" t="s">
        <v>147</v>
      </c>
      <c r="H505" s="177">
        <v>6.48</v>
      </c>
      <c r="I505" s="178"/>
      <c r="J505" s="179">
        <f>ROUND(I505*H505,2)</f>
        <v>0</v>
      </c>
      <c r="K505" s="175" t="s">
        <v>148</v>
      </c>
      <c r="L505" s="37"/>
      <c r="M505" s="180" t="s">
        <v>1</v>
      </c>
      <c r="N505" s="181" t="s">
        <v>44</v>
      </c>
      <c r="O505" s="59"/>
      <c r="P505" s="182">
        <f>O505*H505</f>
        <v>0</v>
      </c>
      <c r="Q505" s="182">
        <v>0</v>
      </c>
      <c r="R505" s="182">
        <f>Q505*H505</f>
        <v>0</v>
      </c>
      <c r="S505" s="182">
        <v>5.1999999999999998E-2</v>
      </c>
      <c r="T505" s="183">
        <f>S505*H505</f>
        <v>0.33695999999999998</v>
      </c>
      <c r="AR505" s="16" t="s">
        <v>149</v>
      </c>
      <c r="AT505" s="16" t="s">
        <v>144</v>
      </c>
      <c r="AU505" s="16" t="s">
        <v>82</v>
      </c>
      <c r="AY505" s="16" t="s">
        <v>142</v>
      </c>
      <c r="BE505" s="184">
        <f>IF(N505="základní",J505,0)</f>
        <v>0</v>
      </c>
      <c r="BF505" s="184">
        <f>IF(N505="snížená",J505,0)</f>
        <v>0</v>
      </c>
      <c r="BG505" s="184">
        <f>IF(N505="zákl. přenesená",J505,0)</f>
        <v>0</v>
      </c>
      <c r="BH505" s="184">
        <f>IF(N505="sníž. přenesená",J505,0)</f>
        <v>0</v>
      </c>
      <c r="BI505" s="184">
        <f>IF(N505="nulová",J505,0)</f>
        <v>0</v>
      </c>
      <c r="BJ505" s="16" t="s">
        <v>21</v>
      </c>
      <c r="BK505" s="184">
        <f>ROUND(I505*H505,2)</f>
        <v>0</v>
      </c>
      <c r="BL505" s="16" t="s">
        <v>149</v>
      </c>
      <c r="BM505" s="16" t="s">
        <v>799</v>
      </c>
    </row>
    <row r="506" spans="2:65" s="11" customFormat="1" ht="11.25">
      <c r="B506" s="185"/>
      <c r="C506" s="186"/>
      <c r="D506" s="187" t="s">
        <v>159</v>
      </c>
      <c r="E506" s="188" t="s">
        <v>1</v>
      </c>
      <c r="F506" s="189" t="s">
        <v>800</v>
      </c>
      <c r="G506" s="186"/>
      <c r="H506" s="190">
        <v>6.48</v>
      </c>
      <c r="I506" s="191"/>
      <c r="J506" s="186"/>
      <c r="K506" s="186"/>
      <c r="L506" s="192"/>
      <c r="M506" s="193"/>
      <c r="N506" s="194"/>
      <c r="O506" s="194"/>
      <c r="P506" s="194"/>
      <c r="Q506" s="194"/>
      <c r="R506" s="194"/>
      <c r="S506" s="194"/>
      <c r="T506" s="195"/>
      <c r="AT506" s="196" t="s">
        <v>159</v>
      </c>
      <c r="AU506" s="196" t="s">
        <v>82</v>
      </c>
      <c r="AV506" s="11" t="s">
        <v>82</v>
      </c>
      <c r="AW506" s="11" t="s">
        <v>36</v>
      </c>
      <c r="AX506" s="11" t="s">
        <v>21</v>
      </c>
      <c r="AY506" s="196" t="s">
        <v>142</v>
      </c>
    </row>
    <row r="507" spans="2:65" s="1" customFormat="1" ht="16.5" customHeight="1">
      <c r="B507" s="33"/>
      <c r="C507" s="173" t="s">
        <v>801</v>
      </c>
      <c r="D507" s="173" t="s">
        <v>144</v>
      </c>
      <c r="E507" s="174" t="s">
        <v>802</v>
      </c>
      <c r="F507" s="175" t="s">
        <v>803</v>
      </c>
      <c r="G507" s="176" t="s">
        <v>147</v>
      </c>
      <c r="H507" s="177">
        <v>5.1219999999999999</v>
      </c>
      <c r="I507" s="178"/>
      <c r="J507" s="179">
        <f>ROUND(I507*H507,2)</f>
        <v>0</v>
      </c>
      <c r="K507" s="175" t="s">
        <v>148</v>
      </c>
      <c r="L507" s="37"/>
      <c r="M507" s="180" t="s">
        <v>1</v>
      </c>
      <c r="N507" s="181" t="s">
        <v>44</v>
      </c>
      <c r="O507" s="59"/>
      <c r="P507" s="182">
        <f>O507*H507</f>
        <v>0</v>
      </c>
      <c r="Q507" s="182">
        <v>0</v>
      </c>
      <c r="R507" s="182">
        <f>Q507*H507</f>
        <v>0</v>
      </c>
      <c r="S507" s="182">
        <v>7.5999999999999998E-2</v>
      </c>
      <c r="T507" s="183">
        <f>S507*H507</f>
        <v>0.38927200000000001</v>
      </c>
      <c r="AR507" s="16" t="s">
        <v>149</v>
      </c>
      <c r="AT507" s="16" t="s">
        <v>144</v>
      </c>
      <c r="AU507" s="16" t="s">
        <v>82</v>
      </c>
      <c r="AY507" s="16" t="s">
        <v>142</v>
      </c>
      <c r="BE507" s="184">
        <f>IF(N507="základní",J507,0)</f>
        <v>0</v>
      </c>
      <c r="BF507" s="184">
        <f>IF(N507="snížená",J507,0)</f>
        <v>0</v>
      </c>
      <c r="BG507" s="184">
        <f>IF(N507="zákl. přenesená",J507,0)</f>
        <v>0</v>
      </c>
      <c r="BH507" s="184">
        <f>IF(N507="sníž. přenesená",J507,0)</f>
        <v>0</v>
      </c>
      <c r="BI507" s="184">
        <f>IF(N507="nulová",J507,0)</f>
        <v>0</v>
      </c>
      <c r="BJ507" s="16" t="s">
        <v>21</v>
      </c>
      <c r="BK507" s="184">
        <f>ROUND(I507*H507,2)</f>
        <v>0</v>
      </c>
      <c r="BL507" s="16" t="s">
        <v>149</v>
      </c>
      <c r="BM507" s="16" t="s">
        <v>804</v>
      </c>
    </row>
    <row r="508" spans="2:65" s="11" customFormat="1" ht="11.25">
      <c r="B508" s="185"/>
      <c r="C508" s="186"/>
      <c r="D508" s="187" t="s">
        <v>159</v>
      </c>
      <c r="E508" s="188" t="s">
        <v>1</v>
      </c>
      <c r="F508" s="189" t="s">
        <v>805</v>
      </c>
      <c r="G508" s="186"/>
      <c r="H508" s="190">
        <v>3.5459999999999998</v>
      </c>
      <c r="I508" s="191"/>
      <c r="J508" s="186"/>
      <c r="K508" s="186"/>
      <c r="L508" s="192"/>
      <c r="M508" s="193"/>
      <c r="N508" s="194"/>
      <c r="O508" s="194"/>
      <c r="P508" s="194"/>
      <c r="Q508" s="194"/>
      <c r="R508" s="194"/>
      <c r="S508" s="194"/>
      <c r="T508" s="195"/>
      <c r="AT508" s="196" t="s">
        <v>159</v>
      </c>
      <c r="AU508" s="196" t="s">
        <v>82</v>
      </c>
      <c r="AV508" s="11" t="s">
        <v>82</v>
      </c>
      <c r="AW508" s="11" t="s">
        <v>36</v>
      </c>
      <c r="AX508" s="11" t="s">
        <v>73</v>
      </c>
      <c r="AY508" s="196" t="s">
        <v>142</v>
      </c>
    </row>
    <row r="509" spans="2:65" s="11" customFormat="1" ht="11.25">
      <c r="B509" s="185"/>
      <c r="C509" s="186"/>
      <c r="D509" s="187" t="s">
        <v>159</v>
      </c>
      <c r="E509" s="188" t="s">
        <v>1</v>
      </c>
      <c r="F509" s="189" t="s">
        <v>806</v>
      </c>
      <c r="G509" s="186"/>
      <c r="H509" s="190">
        <v>1.5760000000000001</v>
      </c>
      <c r="I509" s="191"/>
      <c r="J509" s="186"/>
      <c r="K509" s="186"/>
      <c r="L509" s="192"/>
      <c r="M509" s="193"/>
      <c r="N509" s="194"/>
      <c r="O509" s="194"/>
      <c r="P509" s="194"/>
      <c r="Q509" s="194"/>
      <c r="R509" s="194"/>
      <c r="S509" s="194"/>
      <c r="T509" s="195"/>
      <c r="AT509" s="196" t="s">
        <v>159</v>
      </c>
      <c r="AU509" s="196" t="s">
        <v>82</v>
      </c>
      <c r="AV509" s="11" t="s">
        <v>82</v>
      </c>
      <c r="AW509" s="11" t="s">
        <v>36</v>
      </c>
      <c r="AX509" s="11" t="s">
        <v>73</v>
      </c>
      <c r="AY509" s="196" t="s">
        <v>142</v>
      </c>
    </row>
    <row r="510" spans="2:65" s="12" customFormat="1" ht="11.25">
      <c r="B510" s="207"/>
      <c r="C510" s="208"/>
      <c r="D510" s="187" t="s">
        <v>159</v>
      </c>
      <c r="E510" s="209" t="s">
        <v>1</v>
      </c>
      <c r="F510" s="210" t="s">
        <v>285</v>
      </c>
      <c r="G510" s="208"/>
      <c r="H510" s="211">
        <v>5.1219999999999999</v>
      </c>
      <c r="I510" s="212"/>
      <c r="J510" s="208"/>
      <c r="K510" s="208"/>
      <c r="L510" s="213"/>
      <c r="M510" s="214"/>
      <c r="N510" s="215"/>
      <c r="O510" s="215"/>
      <c r="P510" s="215"/>
      <c r="Q510" s="215"/>
      <c r="R510" s="215"/>
      <c r="S510" s="215"/>
      <c r="T510" s="216"/>
      <c r="AT510" s="217" t="s">
        <v>159</v>
      </c>
      <c r="AU510" s="217" t="s">
        <v>82</v>
      </c>
      <c r="AV510" s="12" t="s">
        <v>149</v>
      </c>
      <c r="AW510" s="12" t="s">
        <v>36</v>
      </c>
      <c r="AX510" s="12" t="s">
        <v>21</v>
      </c>
      <c r="AY510" s="217" t="s">
        <v>142</v>
      </c>
    </row>
    <row r="511" spans="2:65" s="1" customFormat="1" ht="16.5" customHeight="1">
      <c r="B511" s="33"/>
      <c r="C511" s="173" t="s">
        <v>807</v>
      </c>
      <c r="D511" s="173" t="s">
        <v>144</v>
      </c>
      <c r="E511" s="174" t="s">
        <v>808</v>
      </c>
      <c r="F511" s="175" t="s">
        <v>809</v>
      </c>
      <c r="G511" s="176" t="s">
        <v>147</v>
      </c>
      <c r="H511" s="177">
        <v>1.62</v>
      </c>
      <c r="I511" s="178"/>
      <c r="J511" s="179">
        <f>ROUND(I511*H511,2)</f>
        <v>0</v>
      </c>
      <c r="K511" s="175" t="s">
        <v>148</v>
      </c>
      <c r="L511" s="37"/>
      <c r="M511" s="180" t="s">
        <v>1</v>
      </c>
      <c r="N511" s="181" t="s">
        <v>44</v>
      </c>
      <c r="O511" s="59"/>
      <c r="P511" s="182">
        <f>O511*H511</f>
        <v>0</v>
      </c>
      <c r="Q511" s="182">
        <v>0</v>
      </c>
      <c r="R511" s="182">
        <f>Q511*H511</f>
        <v>0</v>
      </c>
      <c r="S511" s="182">
        <v>7.2999999999999995E-2</v>
      </c>
      <c r="T511" s="183">
        <f>S511*H511</f>
        <v>0.11826</v>
      </c>
      <c r="AR511" s="16" t="s">
        <v>149</v>
      </c>
      <c r="AT511" s="16" t="s">
        <v>144</v>
      </c>
      <c r="AU511" s="16" t="s">
        <v>82</v>
      </c>
      <c r="AY511" s="16" t="s">
        <v>142</v>
      </c>
      <c r="BE511" s="184">
        <f>IF(N511="základní",J511,0)</f>
        <v>0</v>
      </c>
      <c r="BF511" s="184">
        <f>IF(N511="snížená",J511,0)</f>
        <v>0</v>
      </c>
      <c r="BG511" s="184">
        <f>IF(N511="zákl. přenesená",J511,0)</f>
        <v>0</v>
      </c>
      <c r="BH511" s="184">
        <f>IF(N511="sníž. přenesená",J511,0)</f>
        <v>0</v>
      </c>
      <c r="BI511" s="184">
        <f>IF(N511="nulová",J511,0)</f>
        <v>0</v>
      </c>
      <c r="BJ511" s="16" t="s">
        <v>21</v>
      </c>
      <c r="BK511" s="184">
        <f>ROUND(I511*H511,2)</f>
        <v>0</v>
      </c>
      <c r="BL511" s="16" t="s">
        <v>149</v>
      </c>
      <c r="BM511" s="16" t="s">
        <v>810</v>
      </c>
    </row>
    <row r="512" spans="2:65" s="11" customFormat="1" ht="11.25">
      <c r="B512" s="185"/>
      <c r="C512" s="186"/>
      <c r="D512" s="187" t="s">
        <v>159</v>
      </c>
      <c r="E512" s="188" t="s">
        <v>1</v>
      </c>
      <c r="F512" s="189" t="s">
        <v>811</v>
      </c>
      <c r="G512" s="186"/>
      <c r="H512" s="190">
        <v>1.62</v>
      </c>
      <c r="I512" s="191"/>
      <c r="J512" s="186"/>
      <c r="K512" s="186"/>
      <c r="L512" s="192"/>
      <c r="M512" s="193"/>
      <c r="N512" s="194"/>
      <c r="O512" s="194"/>
      <c r="P512" s="194"/>
      <c r="Q512" s="194"/>
      <c r="R512" s="194"/>
      <c r="S512" s="194"/>
      <c r="T512" s="195"/>
      <c r="AT512" s="196" t="s">
        <v>159</v>
      </c>
      <c r="AU512" s="196" t="s">
        <v>82</v>
      </c>
      <c r="AV512" s="11" t="s">
        <v>82</v>
      </c>
      <c r="AW512" s="11" t="s">
        <v>36</v>
      </c>
      <c r="AX512" s="11" t="s">
        <v>21</v>
      </c>
      <c r="AY512" s="196" t="s">
        <v>142</v>
      </c>
    </row>
    <row r="513" spans="2:65" s="1" customFormat="1" ht="16.5" customHeight="1">
      <c r="B513" s="33"/>
      <c r="C513" s="173" t="s">
        <v>812</v>
      </c>
      <c r="D513" s="173" t="s">
        <v>144</v>
      </c>
      <c r="E513" s="174" t="s">
        <v>813</v>
      </c>
      <c r="F513" s="175" t="s">
        <v>814</v>
      </c>
      <c r="G513" s="176" t="s">
        <v>147</v>
      </c>
      <c r="H513" s="177">
        <v>4.8</v>
      </c>
      <c r="I513" s="178"/>
      <c r="J513" s="179">
        <f>ROUND(I513*H513,2)</f>
        <v>0</v>
      </c>
      <c r="K513" s="175" t="s">
        <v>148</v>
      </c>
      <c r="L513" s="37"/>
      <c r="M513" s="180" t="s">
        <v>1</v>
      </c>
      <c r="N513" s="181" t="s">
        <v>44</v>
      </c>
      <c r="O513" s="59"/>
      <c r="P513" s="182">
        <f>O513*H513</f>
        <v>0</v>
      </c>
      <c r="Q513" s="182">
        <v>0</v>
      </c>
      <c r="R513" s="182">
        <f>Q513*H513</f>
        <v>0</v>
      </c>
      <c r="S513" s="182">
        <v>5.8999999999999997E-2</v>
      </c>
      <c r="T513" s="183">
        <f>S513*H513</f>
        <v>0.28319999999999995</v>
      </c>
      <c r="AR513" s="16" t="s">
        <v>149</v>
      </c>
      <c r="AT513" s="16" t="s">
        <v>144</v>
      </c>
      <c r="AU513" s="16" t="s">
        <v>82</v>
      </c>
      <c r="AY513" s="16" t="s">
        <v>142</v>
      </c>
      <c r="BE513" s="184">
        <f>IF(N513="základní",J513,0)</f>
        <v>0</v>
      </c>
      <c r="BF513" s="184">
        <f>IF(N513="snížená",J513,0)</f>
        <v>0</v>
      </c>
      <c r="BG513" s="184">
        <f>IF(N513="zákl. přenesená",J513,0)</f>
        <v>0</v>
      </c>
      <c r="BH513" s="184">
        <f>IF(N513="sníž. přenesená",J513,0)</f>
        <v>0</v>
      </c>
      <c r="BI513" s="184">
        <f>IF(N513="nulová",J513,0)</f>
        <v>0</v>
      </c>
      <c r="BJ513" s="16" t="s">
        <v>21</v>
      </c>
      <c r="BK513" s="184">
        <f>ROUND(I513*H513,2)</f>
        <v>0</v>
      </c>
      <c r="BL513" s="16" t="s">
        <v>149</v>
      </c>
      <c r="BM513" s="16" t="s">
        <v>815</v>
      </c>
    </row>
    <row r="514" spans="2:65" s="11" customFormat="1" ht="11.25">
      <c r="B514" s="185"/>
      <c r="C514" s="186"/>
      <c r="D514" s="187" t="s">
        <v>159</v>
      </c>
      <c r="E514" s="188" t="s">
        <v>1</v>
      </c>
      <c r="F514" s="189" t="s">
        <v>816</v>
      </c>
      <c r="G514" s="186"/>
      <c r="H514" s="190">
        <v>4.8</v>
      </c>
      <c r="I514" s="191"/>
      <c r="J514" s="186"/>
      <c r="K514" s="186"/>
      <c r="L514" s="192"/>
      <c r="M514" s="193"/>
      <c r="N514" s="194"/>
      <c r="O514" s="194"/>
      <c r="P514" s="194"/>
      <c r="Q514" s="194"/>
      <c r="R514" s="194"/>
      <c r="S514" s="194"/>
      <c r="T514" s="195"/>
      <c r="AT514" s="196" t="s">
        <v>159</v>
      </c>
      <c r="AU514" s="196" t="s">
        <v>82</v>
      </c>
      <c r="AV514" s="11" t="s">
        <v>82</v>
      </c>
      <c r="AW514" s="11" t="s">
        <v>36</v>
      </c>
      <c r="AX514" s="11" t="s">
        <v>21</v>
      </c>
      <c r="AY514" s="196" t="s">
        <v>142</v>
      </c>
    </row>
    <row r="515" spans="2:65" s="1" customFormat="1" ht="16.5" customHeight="1">
      <c r="B515" s="33"/>
      <c r="C515" s="173" t="s">
        <v>817</v>
      </c>
      <c r="D515" s="173" t="s">
        <v>144</v>
      </c>
      <c r="E515" s="174" t="s">
        <v>818</v>
      </c>
      <c r="F515" s="175" t="s">
        <v>819</v>
      </c>
      <c r="G515" s="176" t="s">
        <v>147</v>
      </c>
      <c r="H515" s="177">
        <v>52.56</v>
      </c>
      <c r="I515" s="178"/>
      <c r="J515" s="179">
        <f>ROUND(I515*H515,2)</f>
        <v>0</v>
      </c>
      <c r="K515" s="175" t="s">
        <v>148</v>
      </c>
      <c r="L515" s="37"/>
      <c r="M515" s="180" t="s">
        <v>1</v>
      </c>
      <c r="N515" s="181" t="s">
        <v>44</v>
      </c>
      <c r="O515" s="59"/>
      <c r="P515" s="182">
        <f>O515*H515</f>
        <v>0</v>
      </c>
      <c r="Q515" s="182">
        <v>0</v>
      </c>
      <c r="R515" s="182">
        <f>Q515*H515</f>
        <v>0</v>
      </c>
      <c r="S515" s="182">
        <v>5.0999999999999997E-2</v>
      </c>
      <c r="T515" s="183">
        <f>S515*H515</f>
        <v>2.6805599999999998</v>
      </c>
      <c r="AR515" s="16" t="s">
        <v>149</v>
      </c>
      <c r="AT515" s="16" t="s">
        <v>144</v>
      </c>
      <c r="AU515" s="16" t="s">
        <v>82</v>
      </c>
      <c r="AY515" s="16" t="s">
        <v>142</v>
      </c>
      <c r="BE515" s="184">
        <f>IF(N515="základní",J515,0)</f>
        <v>0</v>
      </c>
      <c r="BF515" s="184">
        <f>IF(N515="snížená",J515,0)</f>
        <v>0</v>
      </c>
      <c r="BG515" s="184">
        <f>IF(N515="zákl. přenesená",J515,0)</f>
        <v>0</v>
      </c>
      <c r="BH515" s="184">
        <f>IF(N515="sníž. přenesená",J515,0)</f>
        <v>0</v>
      </c>
      <c r="BI515" s="184">
        <f>IF(N515="nulová",J515,0)</f>
        <v>0</v>
      </c>
      <c r="BJ515" s="16" t="s">
        <v>21</v>
      </c>
      <c r="BK515" s="184">
        <f>ROUND(I515*H515,2)</f>
        <v>0</v>
      </c>
      <c r="BL515" s="16" t="s">
        <v>149</v>
      </c>
      <c r="BM515" s="16" t="s">
        <v>820</v>
      </c>
    </row>
    <row r="516" spans="2:65" s="11" customFormat="1" ht="11.25">
      <c r="B516" s="185"/>
      <c r="C516" s="186"/>
      <c r="D516" s="187" t="s">
        <v>159</v>
      </c>
      <c r="E516" s="188" t="s">
        <v>1</v>
      </c>
      <c r="F516" s="189" t="s">
        <v>821</v>
      </c>
      <c r="G516" s="186"/>
      <c r="H516" s="190">
        <v>5.76</v>
      </c>
      <c r="I516" s="191"/>
      <c r="J516" s="186"/>
      <c r="K516" s="186"/>
      <c r="L516" s="192"/>
      <c r="M516" s="193"/>
      <c r="N516" s="194"/>
      <c r="O516" s="194"/>
      <c r="P516" s="194"/>
      <c r="Q516" s="194"/>
      <c r="R516" s="194"/>
      <c r="S516" s="194"/>
      <c r="T516" s="195"/>
      <c r="AT516" s="196" t="s">
        <v>159</v>
      </c>
      <c r="AU516" s="196" t="s">
        <v>82</v>
      </c>
      <c r="AV516" s="11" t="s">
        <v>82</v>
      </c>
      <c r="AW516" s="11" t="s">
        <v>36</v>
      </c>
      <c r="AX516" s="11" t="s">
        <v>73</v>
      </c>
      <c r="AY516" s="196" t="s">
        <v>142</v>
      </c>
    </row>
    <row r="517" spans="2:65" s="11" customFormat="1" ht="11.25">
      <c r="B517" s="185"/>
      <c r="C517" s="186"/>
      <c r="D517" s="187" t="s">
        <v>159</v>
      </c>
      <c r="E517" s="188" t="s">
        <v>1</v>
      </c>
      <c r="F517" s="189" t="s">
        <v>822</v>
      </c>
      <c r="G517" s="186"/>
      <c r="H517" s="190">
        <v>19.440000000000001</v>
      </c>
      <c r="I517" s="191"/>
      <c r="J517" s="186"/>
      <c r="K517" s="186"/>
      <c r="L517" s="192"/>
      <c r="M517" s="193"/>
      <c r="N517" s="194"/>
      <c r="O517" s="194"/>
      <c r="P517" s="194"/>
      <c r="Q517" s="194"/>
      <c r="R517" s="194"/>
      <c r="S517" s="194"/>
      <c r="T517" s="195"/>
      <c r="AT517" s="196" t="s">
        <v>159</v>
      </c>
      <c r="AU517" s="196" t="s">
        <v>82</v>
      </c>
      <c r="AV517" s="11" t="s">
        <v>82</v>
      </c>
      <c r="AW517" s="11" t="s">
        <v>36</v>
      </c>
      <c r="AX517" s="11" t="s">
        <v>73</v>
      </c>
      <c r="AY517" s="196" t="s">
        <v>142</v>
      </c>
    </row>
    <row r="518" spans="2:65" s="11" customFormat="1" ht="11.25">
      <c r="B518" s="185"/>
      <c r="C518" s="186"/>
      <c r="D518" s="187" t="s">
        <v>159</v>
      </c>
      <c r="E518" s="188" t="s">
        <v>1</v>
      </c>
      <c r="F518" s="189" t="s">
        <v>823</v>
      </c>
      <c r="G518" s="186"/>
      <c r="H518" s="190">
        <v>7.92</v>
      </c>
      <c r="I518" s="191"/>
      <c r="J518" s="186"/>
      <c r="K518" s="186"/>
      <c r="L518" s="192"/>
      <c r="M518" s="193"/>
      <c r="N518" s="194"/>
      <c r="O518" s="194"/>
      <c r="P518" s="194"/>
      <c r="Q518" s="194"/>
      <c r="R518" s="194"/>
      <c r="S518" s="194"/>
      <c r="T518" s="195"/>
      <c r="AT518" s="196" t="s">
        <v>159</v>
      </c>
      <c r="AU518" s="196" t="s">
        <v>82</v>
      </c>
      <c r="AV518" s="11" t="s">
        <v>82</v>
      </c>
      <c r="AW518" s="11" t="s">
        <v>36</v>
      </c>
      <c r="AX518" s="11" t="s">
        <v>73</v>
      </c>
      <c r="AY518" s="196" t="s">
        <v>142</v>
      </c>
    </row>
    <row r="519" spans="2:65" s="11" customFormat="1" ht="11.25">
      <c r="B519" s="185"/>
      <c r="C519" s="186"/>
      <c r="D519" s="187" t="s">
        <v>159</v>
      </c>
      <c r="E519" s="188" t="s">
        <v>1</v>
      </c>
      <c r="F519" s="189" t="s">
        <v>824</v>
      </c>
      <c r="G519" s="186"/>
      <c r="H519" s="190">
        <v>17.28</v>
      </c>
      <c r="I519" s="191"/>
      <c r="J519" s="186"/>
      <c r="K519" s="186"/>
      <c r="L519" s="192"/>
      <c r="M519" s="193"/>
      <c r="N519" s="194"/>
      <c r="O519" s="194"/>
      <c r="P519" s="194"/>
      <c r="Q519" s="194"/>
      <c r="R519" s="194"/>
      <c r="S519" s="194"/>
      <c r="T519" s="195"/>
      <c r="AT519" s="196" t="s">
        <v>159</v>
      </c>
      <c r="AU519" s="196" t="s">
        <v>82</v>
      </c>
      <c r="AV519" s="11" t="s">
        <v>82</v>
      </c>
      <c r="AW519" s="11" t="s">
        <v>36</v>
      </c>
      <c r="AX519" s="11" t="s">
        <v>73</v>
      </c>
      <c r="AY519" s="196" t="s">
        <v>142</v>
      </c>
    </row>
    <row r="520" spans="2:65" s="11" customFormat="1" ht="11.25">
      <c r="B520" s="185"/>
      <c r="C520" s="186"/>
      <c r="D520" s="187" t="s">
        <v>159</v>
      </c>
      <c r="E520" s="188" t="s">
        <v>1</v>
      </c>
      <c r="F520" s="189" t="s">
        <v>825</v>
      </c>
      <c r="G520" s="186"/>
      <c r="H520" s="190">
        <v>2.16</v>
      </c>
      <c r="I520" s="191"/>
      <c r="J520" s="186"/>
      <c r="K520" s="186"/>
      <c r="L520" s="192"/>
      <c r="M520" s="193"/>
      <c r="N520" s="194"/>
      <c r="O520" s="194"/>
      <c r="P520" s="194"/>
      <c r="Q520" s="194"/>
      <c r="R520" s="194"/>
      <c r="S520" s="194"/>
      <c r="T520" s="195"/>
      <c r="AT520" s="196" t="s">
        <v>159</v>
      </c>
      <c r="AU520" s="196" t="s">
        <v>82</v>
      </c>
      <c r="AV520" s="11" t="s">
        <v>82</v>
      </c>
      <c r="AW520" s="11" t="s">
        <v>36</v>
      </c>
      <c r="AX520" s="11" t="s">
        <v>73</v>
      </c>
      <c r="AY520" s="196" t="s">
        <v>142</v>
      </c>
    </row>
    <row r="521" spans="2:65" s="12" customFormat="1" ht="11.25">
      <c r="B521" s="207"/>
      <c r="C521" s="208"/>
      <c r="D521" s="187" t="s">
        <v>159</v>
      </c>
      <c r="E521" s="209" t="s">
        <v>1</v>
      </c>
      <c r="F521" s="210" t="s">
        <v>285</v>
      </c>
      <c r="G521" s="208"/>
      <c r="H521" s="211">
        <v>52.56</v>
      </c>
      <c r="I521" s="212"/>
      <c r="J521" s="208"/>
      <c r="K521" s="208"/>
      <c r="L521" s="213"/>
      <c r="M521" s="214"/>
      <c r="N521" s="215"/>
      <c r="O521" s="215"/>
      <c r="P521" s="215"/>
      <c r="Q521" s="215"/>
      <c r="R521" s="215"/>
      <c r="S521" s="215"/>
      <c r="T521" s="216"/>
      <c r="AT521" s="217" t="s">
        <v>159</v>
      </c>
      <c r="AU521" s="217" t="s">
        <v>82</v>
      </c>
      <c r="AV521" s="12" t="s">
        <v>149</v>
      </c>
      <c r="AW521" s="12" t="s">
        <v>36</v>
      </c>
      <c r="AX521" s="12" t="s">
        <v>21</v>
      </c>
      <c r="AY521" s="217" t="s">
        <v>142</v>
      </c>
    </row>
    <row r="522" spans="2:65" s="1" customFormat="1" ht="16.5" customHeight="1">
      <c r="B522" s="33"/>
      <c r="C522" s="173" t="s">
        <v>826</v>
      </c>
      <c r="D522" s="173" t="s">
        <v>144</v>
      </c>
      <c r="E522" s="174" t="s">
        <v>827</v>
      </c>
      <c r="F522" s="175" t="s">
        <v>828</v>
      </c>
      <c r="G522" s="176" t="s">
        <v>147</v>
      </c>
      <c r="H522" s="177">
        <v>118.8</v>
      </c>
      <c r="I522" s="178"/>
      <c r="J522" s="179">
        <f>ROUND(I522*H522,2)</f>
        <v>0</v>
      </c>
      <c r="K522" s="175" t="s">
        <v>148</v>
      </c>
      <c r="L522" s="37"/>
      <c r="M522" s="180" t="s">
        <v>1</v>
      </c>
      <c r="N522" s="181" t="s">
        <v>44</v>
      </c>
      <c r="O522" s="59"/>
      <c r="P522" s="182">
        <f>O522*H522</f>
        <v>0</v>
      </c>
      <c r="Q522" s="182">
        <v>0</v>
      </c>
      <c r="R522" s="182">
        <f>Q522*H522</f>
        <v>0</v>
      </c>
      <c r="S522" s="182">
        <v>4.2999999999999997E-2</v>
      </c>
      <c r="T522" s="183">
        <f>S522*H522</f>
        <v>5.1083999999999996</v>
      </c>
      <c r="AR522" s="16" t="s">
        <v>149</v>
      </c>
      <c r="AT522" s="16" t="s">
        <v>144</v>
      </c>
      <c r="AU522" s="16" t="s">
        <v>82</v>
      </c>
      <c r="AY522" s="16" t="s">
        <v>142</v>
      </c>
      <c r="BE522" s="184">
        <f>IF(N522="základní",J522,0)</f>
        <v>0</v>
      </c>
      <c r="BF522" s="184">
        <f>IF(N522="snížená",J522,0)</f>
        <v>0</v>
      </c>
      <c r="BG522" s="184">
        <f>IF(N522="zákl. přenesená",J522,0)</f>
        <v>0</v>
      </c>
      <c r="BH522" s="184">
        <f>IF(N522="sníž. přenesená",J522,0)</f>
        <v>0</v>
      </c>
      <c r="BI522" s="184">
        <f>IF(N522="nulová",J522,0)</f>
        <v>0</v>
      </c>
      <c r="BJ522" s="16" t="s">
        <v>21</v>
      </c>
      <c r="BK522" s="184">
        <f>ROUND(I522*H522,2)</f>
        <v>0</v>
      </c>
      <c r="BL522" s="16" t="s">
        <v>149</v>
      </c>
      <c r="BM522" s="16" t="s">
        <v>829</v>
      </c>
    </row>
    <row r="523" spans="2:65" s="11" customFormat="1" ht="11.25">
      <c r="B523" s="185"/>
      <c r="C523" s="186"/>
      <c r="D523" s="187" t="s">
        <v>159</v>
      </c>
      <c r="E523" s="188" t="s">
        <v>1</v>
      </c>
      <c r="F523" s="189" t="s">
        <v>830</v>
      </c>
      <c r="G523" s="186"/>
      <c r="H523" s="190">
        <v>25.92</v>
      </c>
      <c r="I523" s="191"/>
      <c r="J523" s="186"/>
      <c r="K523" s="186"/>
      <c r="L523" s="192"/>
      <c r="M523" s="193"/>
      <c r="N523" s="194"/>
      <c r="O523" s="194"/>
      <c r="P523" s="194"/>
      <c r="Q523" s="194"/>
      <c r="R523" s="194"/>
      <c r="S523" s="194"/>
      <c r="T523" s="195"/>
      <c r="AT523" s="196" t="s">
        <v>159</v>
      </c>
      <c r="AU523" s="196" t="s">
        <v>82</v>
      </c>
      <c r="AV523" s="11" t="s">
        <v>82</v>
      </c>
      <c r="AW523" s="11" t="s">
        <v>36</v>
      </c>
      <c r="AX523" s="11" t="s">
        <v>73</v>
      </c>
      <c r="AY523" s="196" t="s">
        <v>142</v>
      </c>
    </row>
    <row r="524" spans="2:65" s="11" customFormat="1" ht="11.25">
      <c r="B524" s="185"/>
      <c r="C524" s="186"/>
      <c r="D524" s="187" t="s">
        <v>159</v>
      </c>
      <c r="E524" s="188" t="s">
        <v>1</v>
      </c>
      <c r="F524" s="189" t="s">
        <v>831</v>
      </c>
      <c r="G524" s="186"/>
      <c r="H524" s="190">
        <v>20.16</v>
      </c>
      <c r="I524" s="191"/>
      <c r="J524" s="186"/>
      <c r="K524" s="186"/>
      <c r="L524" s="192"/>
      <c r="M524" s="193"/>
      <c r="N524" s="194"/>
      <c r="O524" s="194"/>
      <c r="P524" s="194"/>
      <c r="Q524" s="194"/>
      <c r="R524" s="194"/>
      <c r="S524" s="194"/>
      <c r="T524" s="195"/>
      <c r="AT524" s="196" t="s">
        <v>159</v>
      </c>
      <c r="AU524" s="196" t="s">
        <v>82</v>
      </c>
      <c r="AV524" s="11" t="s">
        <v>82</v>
      </c>
      <c r="AW524" s="11" t="s">
        <v>36</v>
      </c>
      <c r="AX524" s="11" t="s">
        <v>73</v>
      </c>
      <c r="AY524" s="196" t="s">
        <v>142</v>
      </c>
    </row>
    <row r="525" spans="2:65" s="11" customFormat="1" ht="11.25">
      <c r="B525" s="185"/>
      <c r="C525" s="186"/>
      <c r="D525" s="187" t="s">
        <v>159</v>
      </c>
      <c r="E525" s="188" t="s">
        <v>1</v>
      </c>
      <c r="F525" s="189" t="s">
        <v>832</v>
      </c>
      <c r="G525" s="186"/>
      <c r="H525" s="190">
        <v>28.08</v>
      </c>
      <c r="I525" s="191"/>
      <c r="J525" s="186"/>
      <c r="K525" s="186"/>
      <c r="L525" s="192"/>
      <c r="M525" s="193"/>
      <c r="N525" s="194"/>
      <c r="O525" s="194"/>
      <c r="P525" s="194"/>
      <c r="Q525" s="194"/>
      <c r="R525" s="194"/>
      <c r="S525" s="194"/>
      <c r="T525" s="195"/>
      <c r="AT525" s="196" t="s">
        <v>159</v>
      </c>
      <c r="AU525" s="196" t="s">
        <v>82</v>
      </c>
      <c r="AV525" s="11" t="s">
        <v>82</v>
      </c>
      <c r="AW525" s="11" t="s">
        <v>36</v>
      </c>
      <c r="AX525" s="11" t="s">
        <v>73</v>
      </c>
      <c r="AY525" s="196" t="s">
        <v>142</v>
      </c>
    </row>
    <row r="526" spans="2:65" s="11" customFormat="1" ht="11.25">
      <c r="B526" s="185"/>
      <c r="C526" s="186"/>
      <c r="D526" s="187" t="s">
        <v>159</v>
      </c>
      <c r="E526" s="188" t="s">
        <v>1</v>
      </c>
      <c r="F526" s="189" t="s">
        <v>833</v>
      </c>
      <c r="G526" s="186"/>
      <c r="H526" s="190">
        <v>44.64</v>
      </c>
      <c r="I526" s="191"/>
      <c r="J526" s="186"/>
      <c r="K526" s="186"/>
      <c r="L526" s="192"/>
      <c r="M526" s="193"/>
      <c r="N526" s="194"/>
      <c r="O526" s="194"/>
      <c r="P526" s="194"/>
      <c r="Q526" s="194"/>
      <c r="R526" s="194"/>
      <c r="S526" s="194"/>
      <c r="T526" s="195"/>
      <c r="AT526" s="196" t="s">
        <v>159</v>
      </c>
      <c r="AU526" s="196" t="s">
        <v>82</v>
      </c>
      <c r="AV526" s="11" t="s">
        <v>82</v>
      </c>
      <c r="AW526" s="11" t="s">
        <v>36</v>
      </c>
      <c r="AX526" s="11" t="s">
        <v>73</v>
      </c>
      <c r="AY526" s="196" t="s">
        <v>142</v>
      </c>
    </row>
    <row r="527" spans="2:65" s="12" customFormat="1" ht="11.25">
      <c r="B527" s="207"/>
      <c r="C527" s="208"/>
      <c r="D527" s="187" t="s">
        <v>159</v>
      </c>
      <c r="E527" s="209" t="s">
        <v>1</v>
      </c>
      <c r="F527" s="210" t="s">
        <v>285</v>
      </c>
      <c r="G527" s="208"/>
      <c r="H527" s="211">
        <v>118.8</v>
      </c>
      <c r="I527" s="212"/>
      <c r="J527" s="208"/>
      <c r="K527" s="208"/>
      <c r="L527" s="213"/>
      <c r="M527" s="214"/>
      <c r="N527" s="215"/>
      <c r="O527" s="215"/>
      <c r="P527" s="215"/>
      <c r="Q527" s="215"/>
      <c r="R527" s="215"/>
      <c r="S527" s="215"/>
      <c r="T527" s="216"/>
      <c r="AT527" s="217" t="s">
        <v>159</v>
      </c>
      <c r="AU527" s="217" t="s">
        <v>82</v>
      </c>
      <c r="AV527" s="12" t="s">
        <v>149</v>
      </c>
      <c r="AW527" s="12" t="s">
        <v>36</v>
      </c>
      <c r="AX527" s="12" t="s">
        <v>21</v>
      </c>
      <c r="AY527" s="217" t="s">
        <v>142</v>
      </c>
    </row>
    <row r="528" spans="2:65" s="1" customFormat="1" ht="16.5" customHeight="1">
      <c r="B528" s="33"/>
      <c r="C528" s="173" t="s">
        <v>834</v>
      </c>
      <c r="D528" s="173" t="s">
        <v>144</v>
      </c>
      <c r="E528" s="174" t="s">
        <v>835</v>
      </c>
      <c r="F528" s="175" t="s">
        <v>836</v>
      </c>
      <c r="G528" s="176" t="s">
        <v>147</v>
      </c>
      <c r="H528" s="177">
        <v>11.305999999999999</v>
      </c>
      <c r="I528" s="178"/>
      <c r="J528" s="179">
        <f>ROUND(I528*H528,2)</f>
        <v>0</v>
      </c>
      <c r="K528" s="175" t="s">
        <v>148</v>
      </c>
      <c r="L528" s="37"/>
      <c r="M528" s="180" t="s">
        <v>1</v>
      </c>
      <c r="N528" s="181" t="s">
        <v>44</v>
      </c>
      <c r="O528" s="59"/>
      <c r="P528" s="182">
        <f>O528*H528</f>
        <v>0</v>
      </c>
      <c r="Q528" s="182">
        <v>0</v>
      </c>
      <c r="R528" s="182">
        <f>Q528*H528</f>
        <v>0</v>
      </c>
      <c r="S528" s="182">
        <v>6.2E-2</v>
      </c>
      <c r="T528" s="183">
        <f>S528*H528</f>
        <v>0.70097199999999993</v>
      </c>
      <c r="AR528" s="16" t="s">
        <v>149</v>
      </c>
      <c r="AT528" s="16" t="s">
        <v>144</v>
      </c>
      <c r="AU528" s="16" t="s">
        <v>82</v>
      </c>
      <c r="AY528" s="16" t="s">
        <v>142</v>
      </c>
      <c r="BE528" s="184">
        <f>IF(N528="základní",J528,0)</f>
        <v>0</v>
      </c>
      <c r="BF528" s="184">
        <f>IF(N528="snížená",J528,0)</f>
        <v>0</v>
      </c>
      <c r="BG528" s="184">
        <f>IF(N528="zákl. přenesená",J528,0)</f>
        <v>0</v>
      </c>
      <c r="BH528" s="184">
        <f>IF(N528="sníž. přenesená",J528,0)</f>
        <v>0</v>
      </c>
      <c r="BI528" s="184">
        <f>IF(N528="nulová",J528,0)</f>
        <v>0</v>
      </c>
      <c r="BJ528" s="16" t="s">
        <v>21</v>
      </c>
      <c r="BK528" s="184">
        <f>ROUND(I528*H528,2)</f>
        <v>0</v>
      </c>
      <c r="BL528" s="16" t="s">
        <v>149</v>
      </c>
      <c r="BM528" s="16" t="s">
        <v>837</v>
      </c>
    </row>
    <row r="529" spans="2:65" s="11" customFormat="1" ht="11.25">
      <c r="B529" s="185"/>
      <c r="C529" s="186"/>
      <c r="D529" s="187" t="s">
        <v>159</v>
      </c>
      <c r="E529" s="188" t="s">
        <v>1</v>
      </c>
      <c r="F529" s="189" t="s">
        <v>838</v>
      </c>
      <c r="G529" s="186"/>
      <c r="H529" s="190">
        <v>5.1760000000000002</v>
      </c>
      <c r="I529" s="191"/>
      <c r="J529" s="186"/>
      <c r="K529" s="186"/>
      <c r="L529" s="192"/>
      <c r="M529" s="193"/>
      <c r="N529" s="194"/>
      <c r="O529" s="194"/>
      <c r="P529" s="194"/>
      <c r="Q529" s="194"/>
      <c r="R529" s="194"/>
      <c r="S529" s="194"/>
      <c r="T529" s="195"/>
      <c r="AT529" s="196" t="s">
        <v>159</v>
      </c>
      <c r="AU529" s="196" t="s">
        <v>82</v>
      </c>
      <c r="AV529" s="11" t="s">
        <v>82</v>
      </c>
      <c r="AW529" s="11" t="s">
        <v>36</v>
      </c>
      <c r="AX529" s="11" t="s">
        <v>73</v>
      </c>
      <c r="AY529" s="196" t="s">
        <v>142</v>
      </c>
    </row>
    <row r="530" spans="2:65" s="11" customFormat="1" ht="11.25">
      <c r="B530" s="185"/>
      <c r="C530" s="186"/>
      <c r="D530" s="187" t="s">
        <v>159</v>
      </c>
      <c r="E530" s="188" t="s">
        <v>1</v>
      </c>
      <c r="F530" s="189" t="s">
        <v>839</v>
      </c>
      <c r="G530" s="186"/>
      <c r="H530" s="190">
        <v>3.6</v>
      </c>
      <c r="I530" s="191"/>
      <c r="J530" s="186"/>
      <c r="K530" s="186"/>
      <c r="L530" s="192"/>
      <c r="M530" s="193"/>
      <c r="N530" s="194"/>
      <c r="O530" s="194"/>
      <c r="P530" s="194"/>
      <c r="Q530" s="194"/>
      <c r="R530" s="194"/>
      <c r="S530" s="194"/>
      <c r="T530" s="195"/>
      <c r="AT530" s="196" t="s">
        <v>159</v>
      </c>
      <c r="AU530" s="196" t="s">
        <v>82</v>
      </c>
      <c r="AV530" s="11" t="s">
        <v>82</v>
      </c>
      <c r="AW530" s="11" t="s">
        <v>36</v>
      </c>
      <c r="AX530" s="11" t="s">
        <v>73</v>
      </c>
      <c r="AY530" s="196" t="s">
        <v>142</v>
      </c>
    </row>
    <row r="531" spans="2:65" s="11" customFormat="1" ht="11.25">
      <c r="B531" s="185"/>
      <c r="C531" s="186"/>
      <c r="D531" s="187" t="s">
        <v>159</v>
      </c>
      <c r="E531" s="188" t="s">
        <v>1</v>
      </c>
      <c r="F531" s="189" t="s">
        <v>840</v>
      </c>
      <c r="G531" s="186"/>
      <c r="H531" s="190">
        <v>2.5299999999999998</v>
      </c>
      <c r="I531" s="191"/>
      <c r="J531" s="186"/>
      <c r="K531" s="186"/>
      <c r="L531" s="192"/>
      <c r="M531" s="193"/>
      <c r="N531" s="194"/>
      <c r="O531" s="194"/>
      <c r="P531" s="194"/>
      <c r="Q531" s="194"/>
      <c r="R531" s="194"/>
      <c r="S531" s="194"/>
      <c r="T531" s="195"/>
      <c r="AT531" s="196" t="s">
        <v>159</v>
      </c>
      <c r="AU531" s="196" t="s">
        <v>82</v>
      </c>
      <c r="AV531" s="11" t="s">
        <v>82</v>
      </c>
      <c r="AW531" s="11" t="s">
        <v>36</v>
      </c>
      <c r="AX531" s="11" t="s">
        <v>73</v>
      </c>
      <c r="AY531" s="196" t="s">
        <v>142</v>
      </c>
    </row>
    <row r="532" spans="2:65" s="12" customFormat="1" ht="11.25">
      <c r="B532" s="207"/>
      <c r="C532" s="208"/>
      <c r="D532" s="187" t="s">
        <v>159</v>
      </c>
      <c r="E532" s="209" t="s">
        <v>1</v>
      </c>
      <c r="F532" s="210" t="s">
        <v>285</v>
      </c>
      <c r="G532" s="208"/>
      <c r="H532" s="211">
        <v>11.305999999999999</v>
      </c>
      <c r="I532" s="212"/>
      <c r="J532" s="208"/>
      <c r="K532" s="208"/>
      <c r="L532" s="213"/>
      <c r="M532" s="214"/>
      <c r="N532" s="215"/>
      <c r="O532" s="215"/>
      <c r="P532" s="215"/>
      <c r="Q532" s="215"/>
      <c r="R532" s="215"/>
      <c r="S532" s="215"/>
      <c r="T532" s="216"/>
      <c r="AT532" s="217" t="s">
        <v>159</v>
      </c>
      <c r="AU532" s="217" t="s">
        <v>82</v>
      </c>
      <c r="AV532" s="12" t="s">
        <v>149</v>
      </c>
      <c r="AW532" s="12" t="s">
        <v>36</v>
      </c>
      <c r="AX532" s="12" t="s">
        <v>21</v>
      </c>
      <c r="AY532" s="217" t="s">
        <v>142</v>
      </c>
    </row>
    <row r="533" spans="2:65" s="1" customFormat="1" ht="16.5" customHeight="1">
      <c r="B533" s="33"/>
      <c r="C533" s="173" t="s">
        <v>841</v>
      </c>
      <c r="D533" s="173" t="s">
        <v>144</v>
      </c>
      <c r="E533" s="174" t="s">
        <v>842</v>
      </c>
      <c r="F533" s="175" t="s">
        <v>843</v>
      </c>
      <c r="G533" s="176" t="s">
        <v>153</v>
      </c>
      <c r="H533" s="177">
        <v>7</v>
      </c>
      <c r="I533" s="178"/>
      <c r="J533" s="179">
        <f>ROUND(I533*H533,2)</f>
        <v>0</v>
      </c>
      <c r="K533" s="175" t="s">
        <v>148</v>
      </c>
      <c r="L533" s="37"/>
      <c r="M533" s="180" t="s">
        <v>1</v>
      </c>
      <c r="N533" s="181" t="s">
        <v>44</v>
      </c>
      <c r="O533" s="59"/>
      <c r="P533" s="182">
        <f>O533*H533</f>
        <v>0</v>
      </c>
      <c r="Q533" s="182">
        <v>0</v>
      </c>
      <c r="R533" s="182">
        <f>Q533*H533</f>
        <v>0</v>
      </c>
      <c r="S533" s="182">
        <v>0.03</v>
      </c>
      <c r="T533" s="183">
        <f>S533*H533</f>
        <v>0.21</v>
      </c>
      <c r="AR533" s="16" t="s">
        <v>149</v>
      </c>
      <c r="AT533" s="16" t="s">
        <v>144</v>
      </c>
      <c r="AU533" s="16" t="s">
        <v>82</v>
      </c>
      <c r="AY533" s="16" t="s">
        <v>142</v>
      </c>
      <c r="BE533" s="184">
        <f>IF(N533="základní",J533,0)</f>
        <v>0</v>
      </c>
      <c r="BF533" s="184">
        <f>IF(N533="snížená",J533,0)</f>
        <v>0</v>
      </c>
      <c r="BG533" s="184">
        <f>IF(N533="zákl. přenesená",J533,0)</f>
        <v>0</v>
      </c>
      <c r="BH533" s="184">
        <f>IF(N533="sníž. přenesená",J533,0)</f>
        <v>0</v>
      </c>
      <c r="BI533" s="184">
        <f>IF(N533="nulová",J533,0)</f>
        <v>0</v>
      </c>
      <c r="BJ533" s="16" t="s">
        <v>21</v>
      </c>
      <c r="BK533" s="184">
        <f>ROUND(I533*H533,2)</f>
        <v>0</v>
      </c>
      <c r="BL533" s="16" t="s">
        <v>149</v>
      </c>
      <c r="BM533" s="16" t="s">
        <v>844</v>
      </c>
    </row>
    <row r="534" spans="2:65" s="11" customFormat="1" ht="11.25">
      <c r="B534" s="185"/>
      <c r="C534" s="186"/>
      <c r="D534" s="187" t="s">
        <v>159</v>
      </c>
      <c r="E534" s="188" t="s">
        <v>1</v>
      </c>
      <c r="F534" s="189" t="s">
        <v>845</v>
      </c>
      <c r="G534" s="186"/>
      <c r="H534" s="190">
        <v>7</v>
      </c>
      <c r="I534" s="191"/>
      <c r="J534" s="186"/>
      <c r="K534" s="186"/>
      <c r="L534" s="192"/>
      <c r="M534" s="193"/>
      <c r="N534" s="194"/>
      <c r="O534" s="194"/>
      <c r="P534" s="194"/>
      <c r="Q534" s="194"/>
      <c r="R534" s="194"/>
      <c r="S534" s="194"/>
      <c r="T534" s="195"/>
      <c r="AT534" s="196" t="s">
        <v>159</v>
      </c>
      <c r="AU534" s="196" t="s">
        <v>82</v>
      </c>
      <c r="AV534" s="11" t="s">
        <v>82</v>
      </c>
      <c r="AW534" s="11" t="s">
        <v>36</v>
      </c>
      <c r="AX534" s="11" t="s">
        <v>21</v>
      </c>
      <c r="AY534" s="196" t="s">
        <v>142</v>
      </c>
    </row>
    <row r="535" spans="2:65" s="1" customFormat="1" ht="16.5" customHeight="1">
      <c r="B535" s="33"/>
      <c r="C535" s="173" t="s">
        <v>846</v>
      </c>
      <c r="D535" s="173" t="s">
        <v>144</v>
      </c>
      <c r="E535" s="174" t="s">
        <v>847</v>
      </c>
      <c r="F535" s="175" t="s">
        <v>848</v>
      </c>
      <c r="G535" s="176" t="s">
        <v>153</v>
      </c>
      <c r="H535" s="177">
        <v>3</v>
      </c>
      <c r="I535" s="178"/>
      <c r="J535" s="179">
        <f>ROUND(I535*H535,2)</f>
        <v>0</v>
      </c>
      <c r="K535" s="175" t="s">
        <v>148</v>
      </c>
      <c r="L535" s="37"/>
      <c r="M535" s="180" t="s">
        <v>1</v>
      </c>
      <c r="N535" s="181" t="s">
        <v>44</v>
      </c>
      <c r="O535" s="59"/>
      <c r="P535" s="182">
        <f>O535*H535</f>
        <v>0</v>
      </c>
      <c r="Q535" s="182">
        <v>0</v>
      </c>
      <c r="R535" s="182">
        <f>Q535*H535</f>
        <v>0</v>
      </c>
      <c r="S535" s="182">
        <v>8.2000000000000003E-2</v>
      </c>
      <c r="T535" s="183">
        <f>S535*H535</f>
        <v>0.246</v>
      </c>
      <c r="AR535" s="16" t="s">
        <v>149</v>
      </c>
      <c r="AT535" s="16" t="s">
        <v>144</v>
      </c>
      <c r="AU535" s="16" t="s">
        <v>82</v>
      </c>
      <c r="AY535" s="16" t="s">
        <v>142</v>
      </c>
      <c r="BE535" s="184">
        <f>IF(N535="základní",J535,0)</f>
        <v>0</v>
      </c>
      <c r="BF535" s="184">
        <f>IF(N535="snížená",J535,0)</f>
        <v>0</v>
      </c>
      <c r="BG535" s="184">
        <f>IF(N535="zákl. přenesená",J535,0)</f>
        <v>0</v>
      </c>
      <c r="BH535" s="184">
        <f>IF(N535="sníž. přenesená",J535,0)</f>
        <v>0</v>
      </c>
      <c r="BI535" s="184">
        <f>IF(N535="nulová",J535,0)</f>
        <v>0</v>
      </c>
      <c r="BJ535" s="16" t="s">
        <v>21</v>
      </c>
      <c r="BK535" s="184">
        <f>ROUND(I535*H535,2)</f>
        <v>0</v>
      </c>
      <c r="BL535" s="16" t="s">
        <v>149</v>
      </c>
      <c r="BM535" s="16" t="s">
        <v>849</v>
      </c>
    </row>
    <row r="536" spans="2:65" s="11" customFormat="1" ht="11.25">
      <c r="B536" s="185"/>
      <c r="C536" s="186"/>
      <c r="D536" s="187" t="s">
        <v>159</v>
      </c>
      <c r="E536" s="188" t="s">
        <v>1</v>
      </c>
      <c r="F536" s="189" t="s">
        <v>850</v>
      </c>
      <c r="G536" s="186"/>
      <c r="H536" s="190">
        <v>3</v>
      </c>
      <c r="I536" s="191"/>
      <c r="J536" s="186"/>
      <c r="K536" s="186"/>
      <c r="L536" s="192"/>
      <c r="M536" s="193"/>
      <c r="N536" s="194"/>
      <c r="O536" s="194"/>
      <c r="P536" s="194"/>
      <c r="Q536" s="194"/>
      <c r="R536" s="194"/>
      <c r="S536" s="194"/>
      <c r="T536" s="195"/>
      <c r="AT536" s="196" t="s">
        <v>159</v>
      </c>
      <c r="AU536" s="196" t="s">
        <v>82</v>
      </c>
      <c r="AV536" s="11" t="s">
        <v>82</v>
      </c>
      <c r="AW536" s="11" t="s">
        <v>36</v>
      </c>
      <c r="AX536" s="11" t="s">
        <v>21</v>
      </c>
      <c r="AY536" s="196" t="s">
        <v>142</v>
      </c>
    </row>
    <row r="537" spans="2:65" s="1" customFormat="1" ht="22.5" customHeight="1">
      <c r="B537" s="33"/>
      <c r="C537" s="173" t="s">
        <v>851</v>
      </c>
      <c r="D537" s="173" t="s">
        <v>144</v>
      </c>
      <c r="E537" s="174" t="s">
        <v>852</v>
      </c>
      <c r="F537" s="175" t="s">
        <v>853</v>
      </c>
      <c r="G537" s="176" t="s">
        <v>153</v>
      </c>
      <c r="H537" s="177">
        <v>2</v>
      </c>
      <c r="I537" s="178"/>
      <c r="J537" s="179">
        <f>ROUND(I537*H537,2)</f>
        <v>0</v>
      </c>
      <c r="K537" s="175" t="s">
        <v>148</v>
      </c>
      <c r="L537" s="37"/>
      <c r="M537" s="180" t="s">
        <v>1</v>
      </c>
      <c r="N537" s="181" t="s">
        <v>44</v>
      </c>
      <c r="O537" s="59"/>
      <c r="P537" s="182">
        <f>O537*H537</f>
        <v>0</v>
      </c>
      <c r="Q537" s="182">
        <v>0</v>
      </c>
      <c r="R537" s="182">
        <f>Q537*H537</f>
        <v>0</v>
      </c>
      <c r="S537" s="182">
        <v>3.2000000000000001E-2</v>
      </c>
      <c r="T537" s="183">
        <f>S537*H537</f>
        <v>6.4000000000000001E-2</v>
      </c>
      <c r="AR537" s="16" t="s">
        <v>149</v>
      </c>
      <c r="AT537" s="16" t="s">
        <v>144</v>
      </c>
      <c r="AU537" s="16" t="s">
        <v>82</v>
      </c>
      <c r="AY537" s="16" t="s">
        <v>142</v>
      </c>
      <c r="BE537" s="184">
        <f>IF(N537="základní",J537,0)</f>
        <v>0</v>
      </c>
      <c r="BF537" s="184">
        <f>IF(N537="snížená",J537,0)</f>
        <v>0</v>
      </c>
      <c r="BG537" s="184">
        <f>IF(N537="zákl. přenesená",J537,0)</f>
        <v>0</v>
      </c>
      <c r="BH537" s="184">
        <f>IF(N537="sníž. přenesená",J537,0)</f>
        <v>0</v>
      </c>
      <c r="BI537" s="184">
        <f>IF(N537="nulová",J537,0)</f>
        <v>0</v>
      </c>
      <c r="BJ537" s="16" t="s">
        <v>21</v>
      </c>
      <c r="BK537" s="184">
        <f>ROUND(I537*H537,2)</f>
        <v>0</v>
      </c>
      <c r="BL537" s="16" t="s">
        <v>149</v>
      </c>
      <c r="BM537" s="16" t="s">
        <v>854</v>
      </c>
    </row>
    <row r="538" spans="2:65" s="11" customFormat="1" ht="11.25">
      <c r="B538" s="185"/>
      <c r="C538" s="186"/>
      <c r="D538" s="187" t="s">
        <v>159</v>
      </c>
      <c r="E538" s="188" t="s">
        <v>1</v>
      </c>
      <c r="F538" s="189" t="s">
        <v>855</v>
      </c>
      <c r="G538" s="186"/>
      <c r="H538" s="190">
        <v>2</v>
      </c>
      <c r="I538" s="191"/>
      <c r="J538" s="186"/>
      <c r="K538" s="186"/>
      <c r="L538" s="192"/>
      <c r="M538" s="193"/>
      <c r="N538" s="194"/>
      <c r="O538" s="194"/>
      <c r="P538" s="194"/>
      <c r="Q538" s="194"/>
      <c r="R538" s="194"/>
      <c r="S538" s="194"/>
      <c r="T538" s="195"/>
      <c r="AT538" s="196" t="s">
        <v>159</v>
      </c>
      <c r="AU538" s="196" t="s">
        <v>82</v>
      </c>
      <c r="AV538" s="11" t="s">
        <v>82</v>
      </c>
      <c r="AW538" s="11" t="s">
        <v>36</v>
      </c>
      <c r="AX538" s="11" t="s">
        <v>21</v>
      </c>
      <c r="AY538" s="196" t="s">
        <v>142</v>
      </c>
    </row>
    <row r="539" spans="2:65" s="1" customFormat="1" ht="16.5" customHeight="1">
      <c r="B539" s="33"/>
      <c r="C539" s="173" t="s">
        <v>856</v>
      </c>
      <c r="D539" s="173" t="s">
        <v>144</v>
      </c>
      <c r="E539" s="174" t="s">
        <v>857</v>
      </c>
      <c r="F539" s="175" t="s">
        <v>858</v>
      </c>
      <c r="G539" s="176" t="s">
        <v>605</v>
      </c>
      <c r="H539" s="177">
        <v>12</v>
      </c>
      <c r="I539" s="178"/>
      <c r="J539" s="179">
        <f>ROUND(I539*H539,2)</f>
        <v>0</v>
      </c>
      <c r="K539" s="175" t="s">
        <v>1</v>
      </c>
      <c r="L539" s="37"/>
      <c r="M539" s="180" t="s">
        <v>1</v>
      </c>
      <c r="N539" s="181" t="s">
        <v>44</v>
      </c>
      <c r="O539" s="59"/>
      <c r="P539" s="182">
        <f>O539*H539</f>
        <v>0</v>
      </c>
      <c r="Q539" s="182">
        <v>0</v>
      </c>
      <c r="R539" s="182">
        <f>Q539*H539</f>
        <v>0</v>
      </c>
      <c r="S539" s="182">
        <v>0</v>
      </c>
      <c r="T539" s="183">
        <f>S539*H539</f>
        <v>0</v>
      </c>
      <c r="AR539" s="16" t="s">
        <v>149</v>
      </c>
      <c r="AT539" s="16" t="s">
        <v>144</v>
      </c>
      <c r="AU539" s="16" t="s">
        <v>82</v>
      </c>
      <c r="AY539" s="16" t="s">
        <v>142</v>
      </c>
      <c r="BE539" s="184">
        <f>IF(N539="základní",J539,0)</f>
        <v>0</v>
      </c>
      <c r="BF539" s="184">
        <f>IF(N539="snížená",J539,0)</f>
        <v>0</v>
      </c>
      <c r="BG539" s="184">
        <f>IF(N539="zákl. přenesená",J539,0)</f>
        <v>0</v>
      </c>
      <c r="BH539" s="184">
        <f>IF(N539="sníž. přenesená",J539,0)</f>
        <v>0</v>
      </c>
      <c r="BI539" s="184">
        <f>IF(N539="nulová",J539,0)</f>
        <v>0</v>
      </c>
      <c r="BJ539" s="16" t="s">
        <v>21</v>
      </c>
      <c r="BK539" s="184">
        <f>ROUND(I539*H539,2)</f>
        <v>0</v>
      </c>
      <c r="BL539" s="16" t="s">
        <v>149</v>
      </c>
      <c r="BM539" s="16" t="s">
        <v>859</v>
      </c>
    </row>
    <row r="540" spans="2:65" s="11" customFormat="1" ht="11.25">
      <c r="B540" s="185"/>
      <c r="C540" s="186"/>
      <c r="D540" s="187" t="s">
        <v>159</v>
      </c>
      <c r="E540" s="188" t="s">
        <v>1</v>
      </c>
      <c r="F540" s="189" t="s">
        <v>198</v>
      </c>
      <c r="G540" s="186"/>
      <c r="H540" s="190">
        <v>12</v>
      </c>
      <c r="I540" s="191"/>
      <c r="J540" s="186"/>
      <c r="K540" s="186"/>
      <c r="L540" s="192"/>
      <c r="M540" s="193"/>
      <c r="N540" s="194"/>
      <c r="O540" s="194"/>
      <c r="P540" s="194"/>
      <c r="Q540" s="194"/>
      <c r="R540" s="194"/>
      <c r="S540" s="194"/>
      <c r="T540" s="195"/>
      <c r="AT540" s="196" t="s">
        <v>159</v>
      </c>
      <c r="AU540" s="196" t="s">
        <v>82</v>
      </c>
      <c r="AV540" s="11" t="s">
        <v>82</v>
      </c>
      <c r="AW540" s="11" t="s">
        <v>36</v>
      </c>
      <c r="AX540" s="11" t="s">
        <v>21</v>
      </c>
      <c r="AY540" s="196" t="s">
        <v>142</v>
      </c>
    </row>
    <row r="541" spans="2:65" s="1" customFormat="1" ht="16.5" customHeight="1">
      <c r="B541" s="33"/>
      <c r="C541" s="173" t="s">
        <v>860</v>
      </c>
      <c r="D541" s="173" t="s">
        <v>144</v>
      </c>
      <c r="E541" s="174" t="s">
        <v>861</v>
      </c>
      <c r="F541" s="175" t="s">
        <v>862</v>
      </c>
      <c r="G541" s="176" t="s">
        <v>605</v>
      </c>
      <c r="H541" s="177">
        <v>1</v>
      </c>
      <c r="I541" s="178"/>
      <c r="J541" s="179">
        <f>ROUND(I541*H541,2)</f>
        <v>0</v>
      </c>
      <c r="K541" s="175" t="s">
        <v>1</v>
      </c>
      <c r="L541" s="37"/>
      <c r="M541" s="180" t="s">
        <v>1</v>
      </c>
      <c r="N541" s="181" t="s">
        <v>44</v>
      </c>
      <c r="O541" s="59"/>
      <c r="P541" s="182">
        <f>O541*H541</f>
        <v>0</v>
      </c>
      <c r="Q541" s="182">
        <v>0</v>
      </c>
      <c r="R541" s="182">
        <f>Q541*H541</f>
        <v>0</v>
      </c>
      <c r="S541" s="182">
        <v>0</v>
      </c>
      <c r="T541" s="183">
        <f>S541*H541</f>
        <v>0</v>
      </c>
      <c r="AR541" s="16" t="s">
        <v>149</v>
      </c>
      <c r="AT541" s="16" t="s">
        <v>144</v>
      </c>
      <c r="AU541" s="16" t="s">
        <v>82</v>
      </c>
      <c r="AY541" s="16" t="s">
        <v>142</v>
      </c>
      <c r="BE541" s="184">
        <f>IF(N541="základní",J541,0)</f>
        <v>0</v>
      </c>
      <c r="BF541" s="184">
        <f>IF(N541="snížená",J541,0)</f>
        <v>0</v>
      </c>
      <c r="BG541" s="184">
        <f>IF(N541="zákl. přenesená",J541,0)</f>
        <v>0</v>
      </c>
      <c r="BH541" s="184">
        <f>IF(N541="sníž. přenesená",J541,0)</f>
        <v>0</v>
      </c>
      <c r="BI541" s="184">
        <f>IF(N541="nulová",J541,0)</f>
        <v>0</v>
      </c>
      <c r="BJ541" s="16" t="s">
        <v>21</v>
      </c>
      <c r="BK541" s="184">
        <f>ROUND(I541*H541,2)</f>
        <v>0</v>
      </c>
      <c r="BL541" s="16" t="s">
        <v>149</v>
      </c>
      <c r="BM541" s="16" t="s">
        <v>863</v>
      </c>
    </row>
    <row r="542" spans="2:65" s="11" customFormat="1" ht="11.25">
      <c r="B542" s="185"/>
      <c r="C542" s="186"/>
      <c r="D542" s="187" t="s">
        <v>159</v>
      </c>
      <c r="E542" s="188" t="s">
        <v>1</v>
      </c>
      <c r="F542" s="189" t="s">
        <v>864</v>
      </c>
      <c r="G542" s="186"/>
      <c r="H542" s="190">
        <v>1</v>
      </c>
      <c r="I542" s="191"/>
      <c r="J542" s="186"/>
      <c r="K542" s="186"/>
      <c r="L542" s="192"/>
      <c r="M542" s="193"/>
      <c r="N542" s="194"/>
      <c r="O542" s="194"/>
      <c r="P542" s="194"/>
      <c r="Q542" s="194"/>
      <c r="R542" s="194"/>
      <c r="S542" s="194"/>
      <c r="T542" s="195"/>
      <c r="AT542" s="196" t="s">
        <v>159</v>
      </c>
      <c r="AU542" s="196" t="s">
        <v>82</v>
      </c>
      <c r="AV542" s="11" t="s">
        <v>82</v>
      </c>
      <c r="AW542" s="11" t="s">
        <v>36</v>
      </c>
      <c r="AX542" s="11" t="s">
        <v>21</v>
      </c>
      <c r="AY542" s="196" t="s">
        <v>142</v>
      </c>
    </row>
    <row r="543" spans="2:65" s="1" customFormat="1" ht="22.5" customHeight="1">
      <c r="B543" s="33"/>
      <c r="C543" s="173" t="s">
        <v>865</v>
      </c>
      <c r="D543" s="173" t="s">
        <v>144</v>
      </c>
      <c r="E543" s="174" t="s">
        <v>866</v>
      </c>
      <c r="F543" s="175" t="s">
        <v>867</v>
      </c>
      <c r="G543" s="176" t="s">
        <v>245</v>
      </c>
      <c r="H543" s="177">
        <v>0.6</v>
      </c>
      <c r="I543" s="178"/>
      <c r="J543" s="179">
        <f>ROUND(I543*H543,2)</f>
        <v>0</v>
      </c>
      <c r="K543" s="175" t="s">
        <v>148</v>
      </c>
      <c r="L543" s="37"/>
      <c r="M543" s="180" t="s">
        <v>1</v>
      </c>
      <c r="N543" s="181" t="s">
        <v>44</v>
      </c>
      <c r="O543" s="59"/>
      <c r="P543" s="182">
        <f>O543*H543</f>
        <v>0</v>
      </c>
      <c r="Q543" s="182">
        <v>4.7699999999999999E-3</v>
      </c>
      <c r="R543" s="182">
        <f>Q543*H543</f>
        <v>2.862E-3</v>
      </c>
      <c r="S543" s="182">
        <v>0.38400000000000001</v>
      </c>
      <c r="T543" s="183">
        <f>S543*H543</f>
        <v>0.23039999999999999</v>
      </c>
      <c r="AR543" s="16" t="s">
        <v>149</v>
      </c>
      <c r="AT543" s="16" t="s">
        <v>144</v>
      </c>
      <c r="AU543" s="16" t="s">
        <v>82</v>
      </c>
      <c r="AY543" s="16" t="s">
        <v>142</v>
      </c>
      <c r="BE543" s="184">
        <f>IF(N543="základní",J543,0)</f>
        <v>0</v>
      </c>
      <c r="BF543" s="184">
        <f>IF(N543="snížená",J543,0)</f>
        <v>0</v>
      </c>
      <c r="BG543" s="184">
        <f>IF(N543="zákl. přenesená",J543,0)</f>
        <v>0</v>
      </c>
      <c r="BH543" s="184">
        <f>IF(N543="sníž. přenesená",J543,0)</f>
        <v>0</v>
      </c>
      <c r="BI543" s="184">
        <f>IF(N543="nulová",J543,0)</f>
        <v>0</v>
      </c>
      <c r="BJ543" s="16" t="s">
        <v>21</v>
      </c>
      <c r="BK543" s="184">
        <f>ROUND(I543*H543,2)</f>
        <v>0</v>
      </c>
      <c r="BL543" s="16" t="s">
        <v>149</v>
      </c>
      <c r="BM543" s="16" t="s">
        <v>868</v>
      </c>
    </row>
    <row r="544" spans="2:65" s="11" customFormat="1" ht="11.25">
      <c r="B544" s="185"/>
      <c r="C544" s="186"/>
      <c r="D544" s="187" t="s">
        <v>159</v>
      </c>
      <c r="E544" s="188" t="s">
        <v>1</v>
      </c>
      <c r="F544" s="189" t="s">
        <v>869</v>
      </c>
      <c r="G544" s="186"/>
      <c r="H544" s="190">
        <v>0.6</v>
      </c>
      <c r="I544" s="191"/>
      <c r="J544" s="186"/>
      <c r="K544" s="186"/>
      <c r="L544" s="192"/>
      <c r="M544" s="193"/>
      <c r="N544" s="194"/>
      <c r="O544" s="194"/>
      <c r="P544" s="194"/>
      <c r="Q544" s="194"/>
      <c r="R544" s="194"/>
      <c r="S544" s="194"/>
      <c r="T544" s="195"/>
      <c r="AT544" s="196" t="s">
        <v>159</v>
      </c>
      <c r="AU544" s="196" t="s">
        <v>82</v>
      </c>
      <c r="AV544" s="11" t="s">
        <v>82</v>
      </c>
      <c r="AW544" s="11" t="s">
        <v>36</v>
      </c>
      <c r="AX544" s="11" t="s">
        <v>21</v>
      </c>
      <c r="AY544" s="196" t="s">
        <v>142</v>
      </c>
    </row>
    <row r="545" spans="2:65" s="1" customFormat="1" ht="16.5" customHeight="1">
      <c r="B545" s="33"/>
      <c r="C545" s="173" t="s">
        <v>870</v>
      </c>
      <c r="D545" s="173" t="s">
        <v>144</v>
      </c>
      <c r="E545" s="174" t="s">
        <v>871</v>
      </c>
      <c r="F545" s="175" t="s">
        <v>872</v>
      </c>
      <c r="G545" s="176" t="s">
        <v>147</v>
      </c>
      <c r="H545" s="177">
        <v>33.1</v>
      </c>
      <c r="I545" s="178"/>
      <c r="J545" s="179">
        <f>ROUND(I545*H545,2)</f>
        <v>0</v>
      </c>
      <c r="K545" s="175" t="s">
        <v>148</v>
      </c>
      <c r="L545" s="37"/>
      <c r="M545" s="180" t="s">
        <v>1</v>
      </c>
      <c r="N545" s="181" t="s">
        <v>44</v>
      </c>
      <c r="O545" s="59"/>
      <c r="P545" s="182">
        <f>O545*H545</f>
        <v>0</v>
      </c>
      <c r="Q545" s="182">
        <v>0</v>
      </c>
      <c r="R545" s="182">
        <f>Q545*H545</f>
        <v>0</v>
      </c>
      <c r="S545" s="182">
        <v>0.02</v>
      </c>
      <c r="T545" s="183">
        <f>S545*H545</f>
        <v>0.66200000000000003</v>
      </c>
      <c r="AR545" s="16" t="s">
        <v>149</v>
      </c>
      <c r="AT545" s="16" t="s">
        <v>144</v>
      </c>
      <c r="AU545" s="16" t="s">
        <v>82</v>
      </c>
      <c r="AY545" s="16" t="s">
        <v>142</v>
      </c>
      <c r="BE545" s="184">
        <f>IF(N545="základní",J545,0)</f>
        <v>0</v>
      </c>
      <c r="BF545" s="184">
        <f>IF(N545="snížená",J545,0)</f>
        <v>0</v>
      </c>
      <c r="BG545" s="184">
        <f>IF(N545="zákl. přenesená",J545,0)</f>
        <v>0</v>
      </c>
      <c r="BH545" s="184">
        <f>IF(N545="sníž. přenesená",J545,0)</f>
        <v>0</v>
      </c>
      <c r="BI545" s="184">
        <f>IF(N545="nulová",J545,0)</f>
        <v>0</v>
      </c>
      <c r="BJ545" s="16" t="s">
        <v>21</v>
      </c>
      <c r="BK545" s="184">
        <f>ROUND(I545*H545,2)</f>
        <v>0</v>
      </c>
      <c r="BL545" s="16" t="s">
        <v>149</v>
      </c>
      <c r="BM545" s="16" t="s">
        <v>873</v>
      </c>
    </row>
    <row r="546" spans="2:65" s="11" customFormat="1" ht="11.25">
      <c r="B546" s="185"/>
      <c r="C546" s="186"/>
      <c r="D546" s="187" t="s">
        <v>159</v>
      </c>
      <c r="E546" s="188" t="s">
        <v>1</v>
      </c>
      <c r="F546" s="189" t="s">
        <v>874</v>
      </c>
      <c r="G546" s="186"/>
      <c r="H546" s="190">
        <v>33.1</v>
      </c>
      <c r="I546" s="191"/>
      <c r="J546" s="186"/>
      <c r="K546" s="186"/>
      <c r="L546" s="192"/>
      <c r="M546" s="193"/>
      <c r="N546" s="194"/>
      <c r="O546" s="194"/>
      <c r="P546" s="194"/>
      <c r="Q546" s="194"/>
      <c r="R546" s="194"/>
      <c r="S546" s="194"/>
      <c r="T546" s="195"/>
      <c r="AT546" s="196" t="s">
        <v>159</v>
      </c>
      <c r="AU546" s="196" t="s">
        <v>82</v>
      </c>
      <c r="AV546" s="11" t="s">
        <v>82</v>
      </c>
      <c r="AW546" s="11" t="s">
        <v>36</v>
      </c>
      <c r="AX546" s="11" t="s">
        <v>21</v>
      </c>
      <c r="AY546" s="196" t="s">
        <v>142</v>
      </c>
    </row>
    <row r="547" spans="2:65" s="1" customFormat="1" ht="22.5" customHeight="1">
      <c r="B547" s="33"/>
      <c r="C547" s="173" t="s">
        <v>875</v>
      </c>
      <c r="D547" s="173" t="s">
        <v>144</v>
      </c>
      <c r="E547" s="174" t="s">
        <v>876</v>
      </c>
      <c r="F547" s="175" t="s">
        <v>877</v>
      </c>
      <c r="G547" s="176" t="s">
        <v>147</v>
      </c>
      <c r="H547" s="177">
        <v>54</v>
      </c>
      <c r="I547" s="178"/>
      <c r="J547" s="179">
        <f>ROUND(I547*H547,2)</f>
        <v>0</v>
      </c>
      <c r="K547" s="175" t="s">
        <v>148</v>
      </c>
      <c r="L547" s="37"/>
      <c r="M547" s="180" t="s">
        <v>1</v>
      </c>
      <c r="N547" s="181" t="s">
        <v>44</v>
      </c>
      <c r="O547" s="59"/>
      <c r="P547" s="182">
        <f>O547*H547</f>
        <v>0</v>
      </c>
      <c r="Q547" s="182">
        <v>0</v>
      </c>
      <c r="R547" s="182">
        <f>Q547*H547</f>
        <v>0</v>
      </c>
      <c r="S547" s="182">
        <v>4.5999999999999999E-2</v>
      </c>
      <c r="T547" s="183">
        <f>S547*H547</f>
        <v>2.484</v>
      </c>
      <c r="AR547" s="16" t="s">
        <v>149</v>
      </c>
      <c r="AT547" s="16" t="s">
        <v>144</v>
      </c>
      <c r="AU547" s="16" t="s">
        <v>82</v>
      </c>
      <c r="AY547" s="16" t="s">
        <v>142</v>
      </c>
      <c r="BE547" s="184">
        <f>IF(N547="základní",J547,0)</f>
        <v>0</v>
      </c>
      <c r="BF547" s="184">
        <f>IF(N547="snížená",J547,0)</f>
        <v>0</v>
      </c>
      <c r="BG547" s="184">
        <f>IF(N547="zákl. přenesená",J547,0)</f>
        <v>0</v>
      </c>
      <c r="BH547" s="184">
        <f>IF(N547="sníž. přenesená",J547,0)</f>
        <v>0</v>
      </c>
      <c r="BI547" s="184">
        <f>IF(N547="nulová",J547,0)</f>
        <v>0</v>
      </c>
      <c r="BJ547" s="16" t="s">
        <v>21</v>
      </c>
      <c r="BK547" s="184">
        <f>ROUND(I547*H547,2)</f>
        <v>0</v>
      </c>
      <c r="BL547" s="16" t="s">
        <v>149</v>
      </c>
      <c r="BM547" s="16" t="s">
        <v>878</v>
      </c>
    </row>
    <row r="548" spans="2:65" s="11" customFormat="1" ht="11.25">
      <c r="B548" s="185"/>
      <c r="C548" s="186"/>
      <c r="D548" s="187" t="s">
        <v>159</v>
      </c>
      <c r="E548" s="188" t="s">
        <v>1</v>
      </c>
      <c r="F548" s="189" t="s">
        <v>879</v>
      </c>
      <c r="G548" s="186"/>
      <c r="H548" s="190">
        <v>41.261000000000003</v>
      </c>
      <c r="I548" s="191"/>
      <c r="J548" s="186"/>
      <c r="K548" s="186"/>
      <c r="L548" s="192"/>
      <c r="M548" s="193"/>
      <c r="N548" s="194"/>
      <c r="O548" s="194"/>
      <c r="P548" s="194"/>
      <c r="Q548" s="194"/>
      <c r="R548" s="194"/>
      <c r="S548" s="194"/>
      <c r="T548" s="195"/>
      <c r="AT548" s="196" t="s">
        <v>159</v>
      </c>
      <c r="AU548" s="196" t="s">
        <v>82</v>
      </c>
      <c r="AV548" s="11" t="s">
        <v>82</v>
      </c>
      <c r="AW548" s="11" t="s">
        <v>36</v>
      </c>
      <c r="AX548" s="11" t="s">
        <v>73</v>
      </c>
      <c r="AY548" s="196" t="s">
        <v>142</v>
      </c>
    </row>
    <row r="549" spans="2:65" s="11" customFormat="1" ht="11.25">
      <c r="B549" s="185"/>
      <c r="C549" s="186"/>
      <c r="D549" s="187" t="s">
        <v>159</v>
      </c>
      <c r="E549" s="188" t="s">
        <v>1</v>
      </c>
      <c r="F549" s="189" t="s">
        <v>880</v>
      </c>
      <c r="G549" s="186"/>
      <c r="H549" s="190">
        <v>12.739000000000001</v>
      </c>
      <c r="I549" s="191"/>
      <c r="J549" s="186"/>
      <c r="K549" s="186"/>
      <c r="L549" s="192"/>
      <c r="M549" s="193"/>
      <c r="N549" s="194"/>
      <c r="O549" s="194"/>
      <c r="P549" s="194"/>
      <c r="Q549" s="194"/>
      <c r="R549" s="194"/>
      <c r="S549" s="194"/>
      <c r="T549" s="195"/>
      <c r="AT549" s="196" t="s">
        <v>159</v>
      </c>
      <c r="AU549" s="196" t="s">
        <v>82</v>
      </c>
      <c r="AV549" s="11" t="s">
        <v>82</v>
      </c>
      <c r="AW549" s="11" t="s">
        <v>36</v>
      </c>
      <c r="AX549" s="11" t="s">
        <v>73</v>
      </c>
      <c r="AY549" s="196" t="s">
        <v>142</v>
      </c>
    </row>
    <row r="550" spans="2:65" s="12" customFormat="1" ht="11.25">
      <c r="B550" s="207"/>
      <c r="C550" s="208"/>
      <c r="D550" s="187" t="s">
        <v>159</v>
      </c>
      <c r="E550" s="209" t="s">
        <v>1</v>
      </c>
      <c r="F550" s="210" t="s">
        <v>285</v>
      </c>
      <c r="G550" s="208"/>
      <c r="H550" s="211">
        <v>54</v>
      </c>
      <c r="I550" s="212"/>
      <c r="J550" s="208"/>
      <c r="K550" s="208"/>
      <c r="L550" s="213"/>
      <c r="M550" s="214"/>
      <c r="N550" s="215"/>
      <c r="O550" s="215"/>
      <c r="P550" s="215"/>
      <c r="Q550" s="215"/>
      <c r="R550" s="215"/>
      <c r="S550" s="215"/>
      <c r="T550" s="216"/>
      <c r="AT550" s="217" t="s">
        <v>159</v>
      </c>
      <c r="AU550" s="217" t="s">
        <v>82</v>
      </c>
      <c r="AV550" s="12" t="s">
        <v>149</v>
      </c>
      <c r="AW550" s="12" t="s">
        <v>36</v>
      </c>
      <c r="AX550" s="12" t="s">
        <v>21</v>
      </c>
      <c r="AY550" s="217" t="s">
        <v>142</v>
      </c>
    </row>
    <row r="551" spans="2:65" s="1" customFormat="1" ht="16.5" customHeight="1">
      <c r="B551" s="33"/>
      <c r="C551" s="173" t="s">
        <v>881</v>
      </c>
      <c r="D551" s="173" t="s">
        <v>144</v>
      </c>
      <c r="E551" s="174" t="s">
        <v>882</v>
      </c>
      <c r="F551" s="175" t="s">
        <v>883</v>
      </c>
      <c r="G551" s="176" t="s">
        <v>147</v>
      </c>
      <c r="H551" s="177">
        <v>969.45100000000002</v>
      </c>
      <c r="I551" s="178"/>
      <c r="J551" s="179">
        <f>ROUND(I551*H551,2)</f>
        <v>0</v>
      </c>
      <c r="K551" s="175" t="s">
        <v>148</v>
      </c>
      <c r="L551" s="37"/>
      <c r="M551" s="180" t="s">
        <v>1</v>
      </c>
      <c r="N551" s="181" t="s">
        <v>44</v>
      </c>
      <c r="O551" s="59"/>
      <c r="P551" s="182">
        <f>O551*H551</f>
        <v>0</v>
      </c>
      <c r="Q551" s="182">
        <v>0</v>
      </c>
      <c r="R551" s="182">
        <f>Q551*H551</f>
        <v>0</v>
      </c>
      <c r="S551" s="182">
        <v>0.01</v>
      </c>
      <c r="T551" s="183">
        <f>S551*H551</f>
        <v>9.6945100000000011</v>
      </c>
      <c r="AR551" s="16" t="s">
        <v>149</v>
      </c>
      <c r="AT551" s="16" t="s">
        <v>144</v>
      </c>
      <c r="AU551" s="16" t="s">
        <v>82</v>
      </c>
      <c r="AY551" s="16" t="s">
        <v>142</v>
      </c>
      <c r="BE551" s="184">
        <f>IF(N551="základní",J551,0)</f>
        <v>0</v>
      </c>
      <c r="BF551" s="184">
        <f>IF(N551="snížená",J551,0)</f>
        <v>0</v>
      </c>
      <c r="BG551" s="184">
        <f>IF(N551="zákl. přenesená",J551,0)</f>
        <v>0</v>
      </c>
      <c r="BH551" s="184">
        <f>IF(N551="sníž. přenesená",J551,0)</f>
        <v>0</v>
      </c>
      <c r="BI551" s="184">
        <f>IF(N551="nulová",J551,0)</f>
        <v>0</v>
      </c>
      <c r="BJ551" s="16" t="s">
        <v>21</v>
      </c>
      <c r="BK551" s="184">
        <f>ROUND(I551*H551,2)</f>
        <v>0</v>
      </c>
      <c r="BL551" s="16" t="s">
        <v>149</v>
      </c>
      <c r="BM551" s="16" t="s">
        <v>884</v>
      </c>
    </row>
    <row r="552" spans="2:65" s="1" customFormat="1" ht="16.5" customHeight="1">
      <c r="B552" s="33"/>
      <c r="C552" s="173" t="s">
        <v>885</v>
      </c>
      <c r="D552" s="173" t="s">
        <v>144</v>
      </c>
      <c r="E552" s="174" t="s">
        <v>886</v>
      </c>
      <c r="F552" s="175" t="s">
        <v>887</v>
      </c>
      <c r="G552" s="176" t="s">
        <v>147</v>
      </c>
      <c r="H552" s="177">
        <v>66.972999999999999</v>
      </c>
      <c r="I552" s="178"/>
      <c r="J552" s="179">
        <f>ROUND(I552*H552,2)</f>
        <v>0</v>
      </c>
      <c r="K552" s="175" t="s">
        <v>148</v>
      </c>
      <c r="L552" s="37"/>
      <c r="M552" s="180" t="s">
        <v>1</v>
      </c>
      <c r="N552" s="181" t="s">
        <v>44</v>
      </c>
      <c r="O552" s="59"/>
      <c r="P552" s="182">
        <f>O552*H552</f>
        <v>0</v>
      </c>
      <c r="Q552" s="182">
        <v>0</v>
      </c>
      <c r="R552" s="182">
        <f>Q552*H552</f>
        <v>0</v>
      </c>
      <c r="S552" s="182">
        <v>0.05</v>
      </c>
      <c r="T552" s="183">
        <f>S552*H552</f>
        <v>3.3486500000000001</v>
      </c>
      <c r="AR552" s="16" t="s">
        <v>149</v>
      </c>
      <c r="AT552" s="16" t="s">
        <v>144</v>
      </c>
      <c r="AU552" s="16" t="s">
        <v>82</v>
      </c>
      <c r="AY552" s="16" t="s">
        <v>142</v>
      </c>
      <c r="BE552" s="184">
        <f>IF(N552="základní",J552,0)</f>
        <v>0</v>
      </c>
      <c r="BF552" s="184">
        <f>IF(N552="snížená",J552,0)</f>
        <v>0</v>
      </c>
      <c r="BG552" s="184">
        <f>IF(N552="zákl. přenesená",J552,0)</f>
        <v>0</v>
      </c>
      <c r="BH552" s="184">
        <f>IF(N552="sníž. přenesená",J552,0)</f>
        <v>0</v>
      </c>
      <c r="BI552" s="184">
        <f>IF(N552="nulová",J552,0)</f>
        <v>0</v>
      </c>
      <c r="BJ552" s="16" t="s">
        <v>21</v>
      </c>
      <c r="BK552" s="184">
        <f>ROUND(I552*H552,2)</f>
        <v>0</v>
      </c>
      <c r="BL552" s="16" t="s">
        <v>149</v>
      </c>
      <c r="BM552" s="16" t="s">
        <v>888</v>
      </c>
    </row>
    <row r="553" spans="2:65" s="11" customFormat="1" ht="11.25">
      <c r="B553" s="185"/>
      <c r="C553" s="186"/>
      <c r="D553" s="187" t="s">
        <v>159</v>
      </c>
      <c r="E553" s="188" t="s">
        <v>1</v>
      </c>
      <c r="F553" s="189" t="s">
        <v>889</v>
      </c>
      <c r="G553" s="186"/>
      <c r="H553" s="190">
        <v>21.734999999999999</v>
      </c>
      <c r="I553" s="191"/>
      <c r="J553" s="186"/>
      <c r="K553" s="186"/>
      <c r="L553" s="192"/>
      <c r="M553" s="193"/>
      <c r="N553" s="194"/>
      <c r="O553" s="194"/>
      <c r="P553" s="194"/>
      <c r="Q553" s="194"/>
      <c r="R553" s="194"/>
      <c r="S553" s="194"/>
      <c r="T553" s="195"/>
      <c r="AT553" s="196" t="s">
        <v>159</v>
      </c>
      <c r="AU553" s="196" t="s">
        <v>82</v>
      </c>
      <c r="AV553" s="11" t="s">
        <v>82</v>
      </c>
      <c r="AW553" s="11" t="s">
        <v>36</v>
      </c>
      <c r="AX553" s="11" t="s">
        <v>73</v>
      </c>
      <c r="AY553" s="196" t="s">
        <v>142</v>
      </c>
    </row>
    <row r="554" spans="2:65" s="11" customFormat="1" ht="11.25">
      <c r="B554" s="185"/>
      <c r="C554" s="186"/>
      <c r="D554" s="187" t="s">
        <v>159</v>
      </c>
      <c r="E554" s="188" t="s">
        <v>1</v>
      </c>
      <c r="F554" s="189" t="s">
        <v>890</v>
      </c>
      <c r="G554" s="186"/>
      <c r="H554" s="190">
        <v>16.38</v>
      </c>
      <c r="I554" s="191"/>
      <c r="J554" s="186"/>
      <c r="K554" s="186"/>
      <c r="L554" s="192"/>
      <c r="M554" s="193"/>
      <c r="N554" s="194"/>
      <c r="O554" s="194"/>
      <c r="P554" s="194"/>
      <c r="Q554" s="194"/>
      <c r="R554" s="194"/>
      <c r="S554" s="194"/>
      <c r="T554" s="195"/>
      <c r="AT554" s="196" t="s">
        <v>159</v>
      </c>
      <c r="AU554" s="196" t="s">
        <v>82</v>
      </c>
      <c r="AV554" s="11" t="s">
        <v>82</v>
      </c>
      <c r="AW554" s="11" t="s">
        <v>36</v>
      </c>
      <c r="AX554" s="11" t="s">
        <v>73</v>
      </c>
      <c r="AY554" s="196" t="s">
        <v>142</v>
      </c>
    </row>
    <row r="555" spans="2:65" s="11" customFormat="1" ht="11.25">
      <c r="B555" s="185"/>
      <c r="C555" s="186"/>
      <c r="D555" s="187" t="s">
        <v>159</v>
      </c>
      <c r="E555" s="188" t="s">
        <v>1</v>
      </c>
      <c r="F555" s="189" t="s">
        <v>891</v>
      </c>
      <c r="G555" s="186"/>
      <c r="H555" s="190">
        <v>28.858000000000001</v>
      </c>
      <c r="I555" s="191"/>
      <c r="J555" s="186"/>
      <c r="K555" s="186"/>
      <c r="L555" s="192"/>
      <c r="M555" s="193"/>
      <c r="N555" s="194"/>
      <c r="O555" s="194"/>
      <c r="P555" s="194"/>
      <c r="Q555" s="194"/>
      <c r="R555" s="194"/>
      <c r="S555" s="194"/>
      <c r="T555" s="195"/>
      <c r="AT555" s="196" t="s">
        <v>159</v>
      </c>
      <c r="AU555" s="196" t="s">
        <v>82</v>
      </c>
      <c r="AV555" s="11" t="s">
        <v>82</v>
      </c>
      <c r="AW555" s="11" t="s">
        <v>36</v>
      </c>
      <c r="AX555" s="11" t="s">
        <v>73</v>
      </c>
      <c r="AY555" s="196" t="s">
        <v>142</v>
      </c>
    </row>
    <row r="556" spans="2:65" s="12" customFormat="1" ht="11.25">
      <c r="B556" s="207"/>
      <c r="C556" s="208"/>
      <c r="D556" s="187" t="s">
        <v>159</v>
      </c>
      <c r="E556" s="209" t="s">
        <v>1</v>
      </c>
      <c r="F556" s="210" t="s">
        <v>285</v>
      </c>
      <c r="G556" s="208"/>
      <c r="H556" s="211">
        <v>66.972999999999999</v>
      </c>
      <c r="I556" s="212"/>
      <c r="J556" s="208"/>
      <c r="K556" s="208"/>
      <c r="L556" s="213"/>
      <c r="M556" s="214"/>
      <c r="N556" s="215"/>
      <c r="O556" s="215"/>
      <c r="P556" s="215"/>
      <c r="Q556" s="215"/>
      <c r="R556" s="215"/>
      <c r="S556" s="215"/>
      <c r="T556" s="216"/>
      <c r="AT556" s="217" t="s">
        <v>159</v>
      </c>
      <c r="AU556" s="217" t="s">
        <v>82</v>
      </c>
      <c r="AV556" s="12" t="s">
        <v>149</v>
      </c>
      <c r="AW556" s="12" t="s">
        <v>36</v>
      </c>
      <c r="AX556" s="12" t="s">
        <v>21</v>
      </c>
      <c r="AY556" s="217" t="s">
        <v>142</v>
      </c>
    </row>
    <row r="557" spans="2:65" s="1" customFormat="1" ht="16.5" customHeight="1">
      <c r="B557" s="33"/>
      <c r="C557" s="173" t="s">
        <v>892</v>
      </c>
      <c r="D557" s="173" t="s">
        <v>144</v>
      </c>
      <c r="E557" s="174" t="s">
        <v>893</v>
      </c>
      <c r="F557" s="175" t="s">
        <v>894</v>
      </c>
      <c r="G557" s="176" t="s">
        <v>147</v>
      </c>
      <c r="H557" s="177">
        <v>6.08</v>
      </c>
      <c r="I557" s="178"/>
      <c r="J557" s="179">
        <f>ROUND(I557*H557,2)</f>
        <v>0</v>
      </c>
      <c r="K557" s="175" t="s">
        <v>148</v>
      </c>
      <c r="L557" s="37"/>
      <c r="M557" s="180" t="s">
        <v>1</v>
      </c>
      <c r="N557" s="181" t="s">
        <v>44</v>
      </c>
      <c r="O557" s="59"/>
      <c r="P557" s="182">
        <f>O557*H557</f>
        <v>0</v>
      </c>
      <c r="Q557" s="182">
        <v>0</v>
      </c>
      <c r="R557" s="182">
        <f>Q557*H557</f>
        <v>0</v>
      </c>
      <c r="S557" s="182">
        <v>6.5000000000000002E-2</v>
      </c>
      <c r="T557" s="183">
        <f>S557*H557</f>
        <v>0.3952</v>
      </c>
      <c r="AR557" s="16" t="s">
        <v>149</v>
      </c>
      <c r="AT557" s="16" t="s">
        <v>144</v>
      </c>
      <c r="AU557" s="16" t="s">
        <v>82</v>
      </c>
      <c r="AY557" s="16" t="s">
        <v>142</v>
      </c>
      <c r="BE557" s="184">
        <f>IF(N557="základní",J557,0)</f>
        <v>0</v>
      </c>
      <c r="BF557" s="184">
        <f>IF(N557="snížená",J557,0)</f>
        <v>0</v>
      </c>
      <c r="BG557" s="184">
        <f>IF(N557="zákl. přenesená",J557,0)</f>
        <v>0</v>
      </c>
      <c r="BH557" s="184">
        <f>IF(N557="sníž. přenesená",J557,0)</f>
        <v>0</v>
      </c>
      <c r="BI557" s="184">
        <f>IF(N557="nulová",J557,0)</f>
        <v>0</v>
      </c>
      <c r="BJ557" s="16" t="s">
        <v>21</v>
      </c>
      <c r="BK557" s="184">
        <f>ROUND(I557*H557,2)</f>
        <v>0</v>
      </c>
      <c r="BL557" s="16" t="s">
        <v>149</v>
      </c>
      <c r="BM557" s="16" t="s">
        <v>895</v>
      </c>
    </row>
    <row r="558" spans="2:65" s="11" customFormat="1" ht="11.25">
      <c r="B558" s="185"/>
      <c r="C558" s="186"/>
      <c r="D558" s="187" t="s">
        <v>159</v>
      </c>
      <c r="E558" s="188" t="s">
        <v>1</v>
      </c>
      <c r="F558" s="189" t="s">
        <v>896</v>
      </c>
      <c r="G558" s="186"/>
      <c r="H558" s="190">
        <v>6.08</v>
      </c>
      <c r="I558" s="191"/>
      <c r="J558" s="186"/>
      <c r="K558" s="186"/>
      <c r="L558" s="192"/>
      <c r="M558" s="193"/>
      <c r="N558" s="194"/>
      <c r="O558" s="194"/>
      <c r="P558" s="194"/>
      <c r="Q558" s="194"/>
      <c r="R558" s="194"/>
      <c r="S558" s="194"/>
      <c r="T558" s="195"/>
      <c r="AT558" s="196" t="s">
        <v>159</v>
      </c>
      <c r="AU558" s="196" t="s">
        <v>82</v>
      </c>
      <c r="AV558" s="11" t="s">
        <v>82</v>
      </c>
      <c r="AW558" s="11" t="s">
        <v>36</v>
      </c>
      <c r="AX558" s="11" t="s">
        <v>21</v>
      </c>
      <c r="AY558" s="196" t="s">
        <v>142</v>
      </c>
    </row>
    <row r="559" spans="2:65" s="1" customFormat="1" ht="16.5" customHeight="1">
      <c r="B559" s="33"/>
      <c r="C559" s="173" t="s">
        <v>897</v>
      </c>
      <c r="D559" s="173" t="s">
        <v>144</v>
      </c>
      <c r="E559" s="174" t="s">
        <v>898</v>
      </c>
      <c r="F559" s="175" t="s">
        <v>899</v>
      </c>
      <c r="G559" s="176" t="s">
        <v>147</v>
      </c>
      <c r="H559" s="177">
        <v>6.08</v>
      </c>
      <c r="I559" s="178"/>
      <c r="J559" s="179">
        <f>ROUND(I559*H559,2)</f>
        <v>0</v>
      </c>
      <c r="K559" s="175" t="s">
        <v>148</v>
      </c>
      <c r="L559" s="37"/>
      <c r="M559" s="180" t="s">
        <v>1</v>
      </c>
      <c r="N559" s="181" t="s">
        <v>44</v>
      </c>
      <c r="O559" s="59"/>
      <c r="P559" s="182">
        <f>O559*H559</f>
        <v>0</v>
      </c>
      <c r="Q559" s="182">
        <v>0</v>
      </c>
      <c r="R559" s="182">
        <f>Q559*H559</f>
        <v>0</v>
      </c>
      <c r="S559" s="182">
        <v>0</v>
      </c>
      <c r="T559" s="183">
        <f>S559*H559</f>
        <v>0</v>
      </c>
      <c r="AR559" s="16" t="s">
        <v>149</v>
      </c>
      <c r="AT559" s="16" t="s">
        <v>144</v>
      </c>
      <c r="AU559" s="16" t="s">
        <v>82</v>
      </c>
      <c r="AY559" s="16" t="s">
        <v>142</v>
      </c>
      <c r="BE559" s="184">
        <f>IF(N559="základní",J559,0)</f>
        <v>0</v>
      </c>
      <c r="BF559" s="184">
        <f>IF(N559="snížená",J559,0)</f>
        <v>0</v>
      </c>
      <c r="BG559" s="184">
        <f>IF(N559="zákl. přenesená",J559,0)</f>
        <v>0</v>
      </c>
      <c r="BH559" s="184">
        <f>IF(N559="sníž. přenesená",J559,0)</f>
        <v>0</v>
      </c>
      <c r="BI559" s="184">
        <f>IF(N559="nulová",J559,0)</f>
        <v>0</v>
      </c>
      <c r="BJ559" s="16" t="s">
        <v>21</v>
      </c>
      <c r="BK559" s="184">
        <f>ROUND(I559*H559,2)</f>
        <v>0</v>
      </c>
      <c r="BL559" s="16" t="s">
        <v>149</v>
      </c>
      <c r="BM559" s="16" t="s">
        <v>900</v>
      </c>
    </row>
    <row r="560" spans="2:65" s="1" customFormat="1" ht="16.5" customHeight="1">
      <c r="B560" s="33"/>
      <c r="C560" s="173" t="s">
        <v>901</v>
      </c>
      <c r="D560" s="173" t="s">
        <v>144</v>
      </c>
      <c r="E560" s="174" t="s">
        <v>902</v>
      </c>
      <c r="F560" s="175" t="s">
        <v>903</v>
      </c>
      <c r="G560" s="176" t="s">
        <v>147</v>
      </c>
      <c r="H560" s="177">
        <v>6.08</v>
      </c>
      <c r="I560" s="178"/>
      <c r="J560" s="179">
        <f>ROUND(I560*H560,2)</f>
        <v>0</v>
      </c>
      <c r="K560" s="175" t="s">
        <v>148</v>
      </c>
      <c r="L560" s="37"/>
      <c r="M560" s="180" t="s">
        <v>1</v>
      </c>
      <c r="N560" s="181" t="s">
        <v>44</v>
      </c>
      <c r="O560" s="59"/>
      <c r="P560" s="182">
        <f>O560*H560</f>
        <v>0</v>
      </c>
      <c r="Q560" s="182">
        <v>0</v>
      </c>
      <c r="R560" s="182">
        <f>Q560*H560</f>
        <v>0</v>
      </c>
      <c r="S560" s="182">
        <v>0</v>
      </c>
      <c r="T560" s="183">
        <f>S560*H560</f>
        <v>0</v>
      </c>
      <c r="AR560" s="16" t="s">
        <v>149</v>
      </c>
      <c r="AT560" s="16" t="s">
        <v>144</v>
      </c>
      <c r="AU560" s="16" t="s">
        <v>82</v>
      </c>
      <c r="AY560" s="16" t="s">
        <v>142</v>
      </c>
      <c r="BE560" s="184">
        <f>IF(N560="základní",J560,0)</f>
        <v>0</v>
      </c>
      <c r="BF560" s="184">
        <f>IF(N560="snížená",J560,0)</f>
        <v>0</v>
      </c>
      <c r="BG560" s="184">
        <f>IF(N560="zákl. přenesená",J560,0)</f>
        <v>0</v>
      </c>
      <c r="BH560" s="184">
        <f>IF(N560="sníž. přenesená",J560,0)</f>
        <v>0</v>
      </c>
      <c r="BI560" s="184">
        <f>IF(N560="nulová",J560,0)</f>
        <v>0</v>
      </c>
      <c r="BJ560" s="16" t="s">
        <v>21</v>
      </c>
      <c r="BK560" s="184">
        <f>ROUND(I560*H560,2)</f>
        <v>0</v>
      </c>
      <c r="BL560" s="16" t="s">
        <v>149</v>
      </c>
      <c r="BM560" s="16" t="s">
        <v>904</v>
      </c>
    </row>
    <row r="561" spans="2:65" s="11" customFormat="1" ht="11.25">
      <c r="B561" s="185"/>
      <c r="C561" s="186"/>
      <c r="D561" s="187" t="s">
        <v>159</v>
      </c>
      <c r="E561" s="188" t="s">
        <v>1</v>
      </c>
      <c r="F561" s="189" t="s">
        <v>905</v>
      </c>
      <c r="G561" s="186"/>
      <c r="H561" s="190">
        <v>6.08</v>
      </c>
      <c r="I561" s="191"/>
      <c r="J561" s="186"/>
      <c r="K561" s="186"/>
      <c r="L561" s="192"/>
      <c r="M561" s="193"/>
      <c r="N561" s="194"/>
      <c r="O561" s="194"/>
      <c r="P561" s="194"/>
      <c r="Q561" s="194"/>
      <c r="R561" s="194"/>
      <c r="S561" s="194"/>
      <c r="T561" s="195"/>
      <c r="AT561" s="196" t="s">
        <v>159</v>
      </c>
      <c r="AU561" s="196" t="s">
        <v>82</v>
      </c>
      <c r="AV561" s="11" t="s">
        <v>82</v>
      </c>
      <c r="AW561" s="11" t="s">
        <v>36</v>
      </c>
      <c r="AX561" s="11" t="s">
        <v>21</v>
      </c>
      <c r="AY561" s="196" t="s">
        <v>142</v>
      </c>
    </row>
    <row r="562" spans="2:65" s="1" customFormat="1" ht="16.5" customHeight="1">
      <c r="B562" s="33"/>
      <c r="C562" s="173" t="s">
        <v>906</v>
      </c>
      <c r="D562" s="173" t="s">
        <v>144</v>
      </c>
      <c r="E562" s="174" t="s">
        <v>907</v>
      </c>
      <c r="F562" s="175" t="s">
        <v>908</v>
      </c>
      <c r="G562" s="176" t="s">
        <v>147</v>
      </c>
      <c r="H562" s="177">
        <v>6.08</v>
      </c>
      <c r="I562" s="178"/>
      <c r="J562" s="179">
        <f t="shared" ref="J562:J571" si="10">ROUND(I562*H562,2)</f>
        <v>0</v>
      </c>
      <c r="K562" s="175" t="s">
        <v>148</v>
      </c>
      <c r="L562" s="37"/>
      <c r="M562" s="180" t="s">
        <v>1</v>
      </c>
      <c r="N562" s="181" t="s">
        <v>44</v>
      </c>
      <c r="O562" s="59"/>
      <c r="P562" s="182">
        <f t="shared" ref="P562:P571" si="11">O562*H562</f>
        <v>0</v>
      </c>
      <c r="Q562" s="182">
        <v>3.8850000000000003E-2</v>
      </c>
      <c r="R562" s="182">
        <f t="shared" ref="R562:R571" si="12">Q562*H562</f>
        <v>0.23620800000000003</v>
      </c>
      <c r="S562" s="182">
        <v>0</v>
      </c>
      <c r="T562" s="183">
        <f t="shared" ref="T562:T571" si="13">S562*H562</f>
        <v>0</v>
      </c>
      <c r="AR562" s="16" t="s">
        <v>149</v>
      </c>
      <c r="AT562" s="16" t="s">
        <v>144</v>
      </c>
      <c r="AU562" s="16" t="s">
        <v>82</v>
      </c>
      <c r="AY562" s="16" t="s">
        <v>142</v>
      </c>
      <c r="BE562" s="184">
        <f t="shared" ref="BE562:BE571" si="14">IF(N562="základní",J562,0)</f>
        <v>0</v>
      </c>
      <c r="BF562" s="184">
        <f t="shared" ref="BF562:BF571" si="15">IF(N562="snížená",J562,0)</f>
        <v>0</v>
      </c>
      <c r="BG562" s="184">
        <f t="shared" ref="BG562:BG571" si="16">IF(N562="zákl. přenesená",J562,0)</f>
        <v>0</v>
      </c>
      <c r="BH562" s="184">
        <f t="shared" ref="BH562:BH571" si="17">IF(N562="sníž. přenesená",J562,0)</f>
        <v>0</v>
      </c>
      <c r="BI562" s="184">
        <f t="shared" ref="BI562:BI571" si="18">IF(N562="nulová",J562,0)</f>
        <v>0</v>
      </c>
      <c r="BJ562" s="16" t="s">
        <v>21</v>
      </c>
      <c r="BK562" s="184">
        <f t="shared" ref="BK562:BK571" si="19">ROUND(I562*H562,2)</f>
        <v>0</v>
      </c>
      <c r="BL562" s="16" t="s">
        <v>149</v>
      </c>
      <c r="BM562" s="16" t="s">
        <v>909</v>
      </c>
    </row>
    <row r="563" spans="2:65" s="1" customFormat="1" ht="16.5" customHeight="1">
      <c r="B563" s="33"/>
      <c r="C563" s="173" t="s">
        <v>910</v>
      </c>
      <c r="D563" s="173" t="s">
        <v>144</v>
      </c>
      <c r="E563" s="174" t="s">
        <v>911</v>
      </c>
      <c r="F563" s="175" t="s">
        <v>912</v>
      </c>
      <c r="G563" s="176" t="s">
        <v>147</v>
      </c>
      <c r="H563" s="177">
        <v>6.08</v>
      </c>
      <c r="I563" s="178"/>
      <c r="J563" s="179">
        <f t="shared" si="10"/>
        <v>0</v>
      </c>
      <c r="K563" s="175" t="s">
        <v>148</v>
      </c>
      <c r="L563" s="37"/>
      <c r="M563" s="180" t="s">
        <v>1</v>
      </c>
      <c r="N563" s="181" t="s">
        <v>44</v>
      </c>
      <c r="O563" s="59"/>
      <c r="P563" s="182">
        <f t="shared" si="11"/>
        <v>0</v>
      </c>
      <c r="Q563" s="182">
        <v>0</v>
      </c>
      <c r="R563" s="182">
        <f t="shared" si="12"/>
        <v>0</v>
      </c>
      <c r="S563" s="182">
        <v>0</v>
      </c>
      <c r="T563" s="183">
        <f t="shared" si="13"/>
        <v>0</v>
      </c>
      <c r="AR563" s="16" t="s">
        <v>149</v>
      </c>
      <c r="AT563" s="16" t="s">
        <v>144</v>
      </c>
      <c r="AU563" s="16" t="s">
        <v>82</v>
      </c>
      <c r="AY563" s="16" t="s">
        <v>142</v>
      </c>
      <c r="BE563" s="184">
        <f t="shared" si="14"/>
        <v>0</v>
      </c>
      <c r="BF563" s="184">
        <f t="shared" si="15"/>
        <v>0</v>
      </c>
      <c r="BG563" s="184">
        <f t="shared" si="16"/>
        <v>0</v>
      </c>
      <c r="BH563" s="184">
        <f t="shared" si="17"/>
        <v>0</v>
      </c>
      <c r="BI563" s="184">
        <f t="shared" si="18"/>
        <v>0</v>
      </c>
      <c r="BJ563" s="16" t="s">
        <v>21</v>
      </c>
      <c r="BK563" s="184">
        <f t="shared" si="19"/>
        <v>0</v>
      </c>
      <c r="BL563" s="16" t="s">
        <v>149</v>
      </c>
      <c r="BM563" s="16" t="s">
        <v>913</v>
      </c>
    </row>
    <row r="564" spans="2:65" s="1" customFormat="1" ht="16.5" customHeight="1">
      <c r="B564" s="33"/>
      <c r="C564" s="173" t="s">
        <v>914</v>
      </c>
      <c r="D564" s="173" t="s">
        <v>144</v>
      </c>
      <c r="E564" s="174" t="s">
        <v>915</v>
      </c>
      <c r="F564" s="175" t="s">
        <v>916</v>
      </c>
      <c r="G564" s="176" t="s">
        <v>147</v>
      </c>
      <c r="H564" s="177">
        <v>6.08</v>
      </c>
      <c r="I564" s="178"/>
      <c r="J564" s="179">
        <f t="shared" si="10"/>
        <v>0</v>
      </c>
      <c r="K564" s="175" t="s">
        <v>148</v>
      </c>
      <c r="L564" s="37"/>
      <c r="M564" s="180" t="s">
        <v>1</v>
      </c>
      <c r="N564" s="181" t="s">
        <v>44</v>
      </c>
      <c r="O564" s="59"/>
      <c r="P564" s="182">
        <f t="shared" si="11"/>
        <v>0</v>
      </c>
      <c r="Q564" s="182">
        <v>9.8999999999999999E-4</v>
      </c>
      <c r="R564" s="182">
        <f t="shared" si="12"/>
        <v>6.0191999999999997E-3</v>
      </c>
      <c r="S564" s="182">
        <v>0</v>
      </c>
      <c r="T564" s="183">
        <f t="shared" si="13"/>
        <v>0</v>
      </c>
      <c r="AR564" s="16" t="s">
        <v>149</v>
      </c>
      <c r="AT564" s="16" t="s">
        <v>144</v>
      </c>
      <c r="AU564" s="16" t="s">
        <v>82</v>
      </c>
      <c r="AY564" s="16" t="s">
        <v>142</v>
      </c>
      <c r="BE564" s="184">
        <f t="shared" si="14"/>
        <v>0</v>
      </c>
      <c r="BF564" s="184">
        <f t="shared" si="15"/>
        <v>0</v>
      </c>
      <c r="BG564" s="184">
        <f t="shared" si="16"/>
        <v>0</v>
      </c>
      <c r="BH564" s="184">
        <f t="shared" si="17"/>
        <v>0</v>
      </c>
      <c r="BI564" s="184">
        <f t="shared" si="18"/>
        <v>0</v>
      </c>
      <c r="BJ564" s="16" t="s">
        <v>21</v>
      </c>
      <c r="BK564" s="184">
        <f t="shared" si="19"/>
        <v>0</v>
      </c>
      <c r="BL564" s="16" t="s">
        <v>149</v>
      </c>
      <c r="BM564" s="16" t="s">
        <v>917</v>
      </c>
    </row>
    <row r="565" spans="2:65" s="1" customFormat="1" ht="16.5" customHeight="1">
      <c r="B565" s="33"/>
      <c r="C565" s="173" t="s">
        <v>918</v>
      </c>
      <c r="D565" s="173" t="s">
        <v>144</v>
      </c>
      <c r="E565" s="174" t="s">
        <v>919</v>
      </c>
      <c r="F565" s="175" t="s">
        <v>920</v>
      </c>
      <c r="G565" s="176" t="s">
        <v>147</v>
      </c>
      <c r="H565" s="177">
        <v>6.08</v>
      </c>
      <c r="I565" s="178"/>
      <c r="J565" s="179">
        <f t="shared" si="10"/>
        <v>0</v>
      </c>
      <c r="K565" s="175" t="s">
        <v>148</v>
      </c>
      <c r="L565" s="37"/>
      <c r="M565" s="180" t="s">
        <v>1</v>
      </c>
      <c r="N565" s="181" t="s">
        <v>44</v>
      </c>
      <c r="O565" s="59"/>
      <c r="P565" s="182">
        <f t="shared" si="11"/>
        <v>0</v>
      </c>
      <c r="Q565" s="182">
        <v>0</v>
      </c>
      <c r="R565" s="182">
        <f t="shared" si="12"/>
        <v>0</v>
      </c>
      <c r="S565" s="182">
        <v>0</v>
      </c>
      <c r="T565" s="183">
        <f t="shared" si="13"/>
        <v>0</v>
      </c>
      <c r="AR565" s="16" t="s">
        <v>149</v>
      </c>
      <c r="AT565" s="16" t="s">
        <v>144</v>
      </c>
      <c r="AU565" s="16" t="s">
        <v>82</v>
      </c>
      <c r="AY565" s="16" t="s">
        <v>142</v>
      </c>
      <c r="BE565" s="184">
        <f t="shared" si="14"/>
        <v>0</v>
      </c>
      <c r="BF565" s="184">
        <f t="shared" si="15"/>
        <v>0</v>
      </c>
      <c r="BG565" s="184">
        <f t="shared" si="16"/>
        <v>0</v>
      </c>
      <c r="BH565" s="184">
        <f t="shared" si="17"/>
        <v>0</v>
      </c>
      <c r="BI565" s="184">
        <f t="shared" si="18"/>
        <v>0</v>
      </c>
      <c r="BJ565" s="16" t="s">
        <v>21</v>
      </c>
      <c r="BK565" s="184">
        <f t="shared" si="19"/>
        <v>0</v>
      </c>
      <c r="BL565" s="16" t="s">
        <v>149</v>
      </c>
      <c r="BM565" s="16" t="s">
        <v>921</v>
      </c>
    </row>
    <row r="566" spans="2:65" s="1" customFormat="1" ht="16.5" customHeight="1">
      <c r="B566" s="33"/>
      <c r="C566" s="173" t="s">
        <v>922</v>
      </c>
      <c r="D566" s="173" t="s">
        <v>144</v>
      </c>
      <c r="E566" s="174" t="s">
        <v>923</v>
      </c>
      <c r="F566" s="175" t="s">
        <v>924</v>
      </c>
      <c r="G566" s="176" t="s">
        <v>147</v>
      </c>
      <c r="H566" s="177">
        <v>6.08</v>
      </c>
      <c r="I566" s="178"/>
      <c r="J566" s="179">
        <f t="shared" si="10"/>
        <v>0</v>
      </c>
      <c r="K566" s="175" t="s">
        <v>148</v>
      </c>
      <c r="L566" s="37"/>
      <c r="M566" s="180" t="s">
        <v>1</v>
      </c>
      <c r="N566" s="181" t="s">
        <v>44</v>
      </c>
      <c r="O566" s="59"/>
      <c r="P566" s="182">
        <f t="shared" si="11"/>
        <v>0</v>
      </c>
      <c r="Q566" s="182">
        <v>1.58E-3</v>
      </c>
      <c r="R566" s="182">
        <f t="shared" si="12"/>
        <v>9.606400000000001E-3</v>
      </c>
      <c r="S566" s="182">
        <v>0</v>
      </c>
      <c r="T566" s="183">
        <f t="shared" si="13"/>
        <v>0</v>
      </c>
      <c r="AR566" s="16" t="s">
        <v>149</v>
      </c>
      <c r="AT566" s="16" t="s">
        <v>144</v>
      </c>
      <c r="AU566" s="16" t="s">
        <v>82</v>
      </c>
      <c r="AY566" s="16" t="s">
        <v>142</v>
      </c>
      <c r="BE566" s="184">
        <f t="shared" si="14"/>
        <v>0</v>
      </c>
      <c r="BF566" s="184">
        <f t="shared" si="15"/>
        <v>0</v>
      </c>
      <c r="BG566" s="184">
        <f t="shared" si="16"/>
        <v>0</v>
      </c>
      <c r="BH566" s="184">
        <f t="shared" si="17"/>
        <v>0</v>
      </c>
      <c r="BI566" s="184">
        <f t="shared" si="18"/>
        <v>0</v>
      </c>
      <c r="BJ566" s="16" t="s">
        <v>21</v>
      </c>
      <c r="BK566" s="184">
        <f t="shared" si="19"/>
        <v>0</v>
      </c>
      <c r="BL566" s="16" t="s">
        <v>149</v>
      </c>
      <c r="BM566" s="16" t="s">
        <v>925</v>
      </c>
    </row>
    <row r="567" spans="2:65" s="1" customFormat="1" ht="16.5" customHeight="1">
      <c r="B567" s="33"/>
      <c r="C567" s="173" t="s">
        <v>926</v>
      </c>
      <c r="D567" s="173" t="s">
        <v>144</v>
      </c>
      <c r="E567" s="174" t="s">
        <v>927</v>
      </c>
      <c r="F567" s="175" t="s">
        <v>928</v>
      </c>
      <c r="G567" s="176" t="s">
        <v>147</v>
      </c>
      <c r="H567" s="177">
        <v>6.08</v>
      </c>
      <c r="I567" s="178"/>
      <c r="J567" s="179">
        <f t="shared" si="10"/>
        <v>0</v>
      </c>
      <c r="K567" s="175" t="s">
        <v>148</v>
      </c>
      <c r="L567" s="37"/>
      <c r="M567" s="180" t="s">
        <v>1</v>
      </c>
      <c r="N567" s="181" t="s">
        <v>44</v>
      </c>
      <c r="O567" s="59"/>
      <c r="P567" s="182">
        <f t="shared" si="11"/>
        <v>0</v>
      </c>
      <c r="Q567" s="182">
        <v>0</v>
      </c>
      <c r="R567" s="182">
        <f t="shared" si="12"/>
        <v>0</v>
      </c>
      <c r="S567" s="182">
        <v>0</v>
      </c>
      <c r="T567" s="183">
        <f t="shared" si="13"/>
        <v>0</v>
      </c>
      <c r="AR567" s="16" t="s">
        <v>149</v>
      </c>
      <c r="AT567" s="16" t="s">
        <v>144</v>
      </c>
      <c r="AU567" s="16" t="s">
        <v>82</v>
      </c>
      <c r="AY567" s="16" t="s">
        <v>142</v>
      </c>
      <c r="BE567" s="184">
        <f t="shared" si="14"/>
        <v>0</v>
      </c>
      <c r="BF567" s="184">
        <f t="shared" si="15"/>
        <v>0</v>
      </c>
      <c r="BG567" s="184">
        <f t="shared" si="16"/>
        <v>0</v>
      </c>
      <c r="BH567" s="184">
        <f t="shared" si="17"/>
        <v>0</v>
      </c>
      <c r="BI567" s="184">
        <f t="shared" si="18"/>
        <v>0</v>
      </c>
      <c r="BJ567" s="16" t="s">
        <v>21</v>
      </c>
      <c r="BK567" s="184">
        <f t="shared" si="19"/>
        <v>0</v>
      </c>
      <c r="BL567" s="16" t="s">
        <v>149</v>
      </c>
      <c r="BM567" s="16" t="s">
        <v>929</v>
      </c>
    </row>
    <row r="568" spans="2:65" s="1" customFormat="1" ht="16.5" customHeight="1">
      <c r="B568" s="33"/>
      <c r="C568" s="173" t="s">
        <v>930</v>
      </c>
      <c r="D568" s="173" t="s">
        <v>144</v>
      </c>
      <c r="E568" s="174" t="s">
        <v>931</v>
      </c>
      <c r="F568" s="175" t="s">
        <v>932</v>
      </c>
      <c r="G568" s="176" t="s">
        <v>147</v>
      </c>
      <c r="H568" s="177">
        <v>6.08</v>
      </c>
      <c r="I568" s="178"/>
      <c r="J568" s="179">
        <f t="shared" si="10"/>
        <v>0</v>
      </c>
      <c r="K568" s="175" t="s">
        <v>148</v>
      </c>
      <c r="L568" s="37"/>
      <c r="M568" s="180" t="s">
        <v>1</v>
      </c>
      <c r="N568" s="181" t="s">
        <v>44</v>
      </c>
      <c r="O568" s="59"/>
      <c r="P568" s="182">
        <f t="shared" si="11"/>
        <v>0</v>
      </c>
      <c r="Q568" s="182">
        <v>4.0000000000000002E-4</v>
      </c>
      <c r="R568" s="182">
        <f t="shared" si="12"/>
        <v>2.4320000000000001E-3</v>
      </c>
      <c r="S568" s="182">
        <v>0</v>
      </c>
      <c r="T568" s="183">
        <f t="shared" si="13"/>
        <v>0</v>
      </c>
      <c r="AR568" s="16" t="s">
        <v>149</v>
      </c>
      <c r="AT568" s="16" t="s">
        <v>144</v>
      </c>
      <c r="AU568" s="16" t="s">
        <v>82</v>
      </c>
      <c r="AY568" s="16" t="s">
        <v>142</v>
      </c>
      <c r="BE568" s="184">
        <f t="shared" si="14"/>
        <v>0</v>
      </c>
      <c r="BF568" s="184">
        <f t="shared" si="15"/>
        <v>0</v>
      </c>
      <c r="BG568" s="184">
        <f t="shared" si="16"/>
        <v>0</v>
      </c>
      <c r="BH568" s="184">
        <f t="shared" si="17"/>
        <v>0</v>
      </c>
      <c r="BI568" s="184">
        <f t="shared" si="18"/>
        <v>0</v>
      </c>
      <c r="BJ568" s="16" t="s">
        <v>21</v>
      </c>
      <c r="BK568" s="184">
        <f t="shared" si="19"/>
        <v>0</v>
      </c>
      <c r="BL568" s="16" t="s">
        <v>149</v>
      </c>
      <c r="BM568" s="16" t="s">
        <v>933</v>
      </c>
    </row>
    <row r="569" spans="2:65" s="1" customFormat="1" ht="16.5" customHeight="1">
      <c r="B569" s="33"/>
      <c r="C569" s="173" t="s">
        <v>934</v>
      </c>
      <c r="D569" s="173" t="s">
        <v>144</v>
      </c>
      <c r="E569" s="174" t="s">
        <v>935</v>
      </c>
      <c r="F569" s="175" t="s">
        <v>936</v>
      </c>
      <c r="G569" s="176" t="s">
        <v>147</v>
      </c>
      <c r="H569" s="177">
        <v>6.08</v>
      </c>
      <c r="I569" s="178"/>
      <c r="J569" s="179">
        <f t="shared" si="10"/>
        <v>0</v>
      </c>
      <c r="K569" s="175" t="s">
        <v>148</v>
      </c>
      <c r="L569" s="37"/>
      <c r="M569" s="180" t="s">
        <v>1</v>
      </c>
      <c r="N569" s="181" t="s">
        <v>44</v>
      </c>
      <c r="O569" s="59"/>
      <c r="P569" s="182">
        <f t="shared" si="11"/>
        <v>0</v>
      </c>
      <c r="Q569" s="182">
        <v>0</v>
      </c>
      <c r="R569" s="182">
        <f t="shared" si="12"/>
        <v>0</v>
      </c>
      <c r="S569" s="182">
        <v>0</v>
      </c>
      <c r="T569" s="183">
        <f t="shared" si="13"/>
        <v>0</v>
      </c>
      <c r="AR569" s="16" t="s">
        <v>149</v>
      </c>
      <c r="AT569" s="16" t="s">
        <v>144</v>
      </c>
      <c r="AU569" s="16" t="s">
        <v>82</v>
      </c>
      <c r="AY569" s="16" t="s">
        <v>142</v>
      </c>
      <c r="BE569" s="184">
        <f t="shared" si="14"/>
        <v>0</v>
      </c>
      <c r="BF569" s="184">
        <f t="shared" si="15"/>
        <v>0</v>
      </c>
      <c r="BG569" s="184">
        <f t="shared" si="16"/>
        <v>0</v>
      </c>
      <c r="BH569" s="184">
        <f t="shared" si="17"/>
        <v>0</v>
      </c>
      <c r="BI569" s="184">
        <f t="shared" si="18"/>
        <v>0</v>
      </c>
      <c r="BJ569" s="16" t="s">
        <v>21</v>
      </c>
      <c r="BK569" s="184">
        <f t="shared" si="19"/>
        <v>0</v>
      </c>
      <c r="BL569" s="16" t="s">
        <v>149</v>
      </c>
      <c r="BM569" s="16" t="s">
        <v>937</v>
      </c>
    </row>
    <row r="570" spans="2:65" s="1" customFormat="1" ht="16.5" customHeight="1">
      <c r="B570" s="33"/>
      <c r="C570" s="173" t="s">
        <v>938</v>
      </c>
      <c r="D570" s="173" t="s">
        <v>144</v>
      </c>
      <c r="E570" s="174" t="s">
        <v>939</v>
      </c>
      <c r="F570" s="175" t="s">
        <v>940</v>
      </c>
      <c r="G570" s="176" t="s">
        <v>245</v>
      </c>
      <c r="H570" s="177">
        <v>10</v>
      </c>
      <c r="I570" s="178"/>
      <c r="J570" s="179">
        <f t="shared" si="10"/>
        <v>0</v>
      </c>
      <c r="K570" s="175" t="s">
        <v>1</v>
      </c>
      <c r="L570" s="37"/>
      <c r="M570" s="180" t="s">
        <v>1</v>
      </c>
      <c r="N570" s="181" t="s">
        <v>44</v>
      </c>
      <c r="O570" s="59"/>
      <c r="P570" s="182">
        <f t="shared" si="11"/>
        <v>0</v>
      </c>
      <c r="Q570" s="182">
        <v>4.6999999999999999E-4</v>
      </c>
      <c r="R570" s="182">
        <f t="shared" si="12"/>
        <v>4.7000000000000002E-3</v>
      </c>
      <c r="S570" s="182">
        <v>1E-3</v>
      </c>
      <c r="T570" s="183">
        <f t="shared" si="13"/>
        <v>0.01</v>
      </c>
      <c r="AR570" s="16" t="s">
        <v>149</v>
      </c>
      <c r="AT570" s="16" t="s">
        <v>144</v>
      </c>
      <c r="AU570" s="16" t="s">
        <v>82</v>
      </c>
      <c r="AY570" s="16" t="s">
        <v>142</v>
      </c>
      <c r="BE570" s="184">
        <f t="shared" si="14"/>
        <v>0</v>
      </c>
      <c r="BF570" s="184">
        <f t="shared" si="15"/>
        <v>0</v>
      </c>
      <c r="BG570" s="184">
        <f t="shared" si="16"/>
        <v>0</v>
      </c>
      <c r="BH570" s="184">
        <f t="shared" si="17"/>
        <v>0</v>
      </c>
      <c r="BI570" s="184">
        <f t="shared" si="18"/>
        <v>0</v>
      </c>
      <c r="BJ570" s="16" t="s">
        <v>21</v>
      </c>
      <c r="BK570" s="184">
        <f t="shared" si="19"/>
        <v>0</v>
      </c>
      <c r="BL570" s="16" t="s">
        <v>149</v>
      </c>
      <c r="BM570" s="16" t="s">
        <v>941</v>
      </c>
    </row>
    <row r="571" spans="2:65" s="1" customFormat="1" ht="22.5" customHeight="1">
      <c r="B571" s="33"/>
      <c r="C571" s="173" t="s">
        <v>942</v>
      </c>
      <c r="D571" s="173" t="s">
        <v>144</v>
      </c>
      <c r="E571" s="174" t="s">
        <v>943</v>
      </c>
      <c r="F571" s="175" t="s">
        <v>944</v>
      </c>
      <c r="G571" s="176" t="s">
        <v>245</v>
      </c>
      <c r="H571" s="177">
        <v>15</v>
      </c>
      <c r="I571" s="178"/>
      <c r="J571" s="179">
        <f t="shared" si="10"/>
        <v>0</v>
      </c>
      <c r="K571" s="175" t="s">
        <v>148</v>
      </c>
      <c r="L571" s="37"/>
      <c r="M571" s="180" t="s">
        <v>1</v>
      </c>
      <c r="N571" s="181" t="s">
        <v>44</v>
      </c>
      <c r="O571" s="59"/>
      <c r="P571" s="182">
        <f t="shared" si="11"/>
        <v>0</v>
      </c>
      <c r="Q571" s="182">
        <v>1.056E-2</v>
      </c>
      <c r="R571" s="182">
        <f t="shared" si="12"/>
        <v>0.15839999999999999</v>
      </c>
      <c r="S571" s="182">
        <v>0</v>
      </c>
      <c r="T571" s="183">
        <f t="shared" si="13"/>
        <v>0</v>
      </c>
      <c r="AR571" s="16" t="s">
        <v>149</v>
      </c>
      <c r="AT571" s="16" t="s">
        <v>144</v>
      </c>
      <c r="AU571" s="16" t="s">
        <v>82</v>
      </c>
      <c r="AY571" s="16" t="s">
        <v>142</v>
      </c>
      <c r="BE571" s="184">
        <f t="shared" si="14"/>
        <v>0</v>
      </c>
      <c r="BF571" s="184">
        <f t="shared" si="15"/>
        <v>0</v>
      </c>
      <c r="BG571" s="184">
        <f t="shared" si="16"/>
        <v>0</v>
      </c>
      <c r="BH571" s="184">
        <f t="shared" si="17"/>
        <v>0</v>
      </c>
      <c r="BI571" s="184">
        <f t="shared" si="18"/>
        <v>0</v>
      </c>
      <c r="BJ571" s="16" t="s">
        <v>21</v>
      </c>
      <c r="BK571" s="184">
        <f t="shared" si="19"/>
        <v>0</v>
      </c>
      <c r="BL571" s="16" t="s">
        <v>149</v>
      </c>
      <c r="BM571" s="16" t="s">
        <v>945</v>
      </c>
    </row>
    <row r="572" spans="2:65" s="11" customFormat="1" ht="11.25">
      <c r="B572" s="185"/>
      <c r="C572" s="186"/>
      <c r="D572" s="187" t="s">
        <v>159</v>
      </c>
      <c r="E572" s="188" t="s">
        <v>1</v>
      </c>
      <c r="F572" s="189" t="s">
        <v>946</v>
      </c>
      <c r="G572" s="186"/>
      <c r="H572" s="190">
        <v>15</v>
      </c>
      <c r="I572" s="191"/>
      <c r="J572" s="186"/>
      <c r="K572" s="186"/>
      <c r="L572" s="192"/>
      <c r="M572" s="193"/>
      <c r="N572" s="194"/>
      <c r="O572" s="194"/>
      <c r="P572" s="194"/>
      <c r="Q572" s="194"/>
      <c r="R572" s="194"/>
      <c r="S572" s="194"/>
      <c r="T572" s="195"/>
      <c r="AT572" s="196" t="s">
        <v>159</v>
      </c>
      <c r="AU572" s="196" t="s">
        <v>82</v>
      </c>
      <c r="AV572" s="11" t="s">
        <v>82</v>
      </c>
      <c r="AW572" s="11" t="s">
        <v>36</v>
      </c>
      <c r="AX572" s="11" t="s">
        <v>21</v>
      </c>
      <c r="AY572" s="196" t="s">
        <v>142</v>
      </c>
    </row>
    <row r="573" spans="2:65" s="10" customFormat="1" ht="22.9" customHeight="1">
      <c r="B573" s="157"/>
      <c r="C573" s="158"/>
      <c r="D573" s="159" t="s">
        <v>72</v>
      </c>
      <c r="E573" s="171" t="s">
        <v>947</v>
      </c>
      <c r="F573" s="171" t="s">
        <v>948</v>
      </c>
      <c r="G573" s="158"/>
      <c r="H573" s="158"/>
      <c r="I573" s="161"/>
      <c r="J573" s="172">
        <f>BK573</f>
        <v>0</v>
      </c>
      <c r="K573" s="158"/>
      <c r="L573" s="163"/>
      <c r="M573" s="164"/>
      <c r="N573" s="165"/>
      <c r="O573" s="165"/>
      <c r="P573" s="166">
        <f>SUM(P574:P578)</f>
        <v>0</v>
      </c>
      <c r="Q573" s="165"/>
      <c r="R573" s="166">
        <f>SUM(R574:R578)</f>
        <v>0</v>
      </c>
      <c r="S573" s="165"/>
      <c r="T573" s="167">
        <f>SUM(T574:T578)</f>
        <v>0</v>
      </c>
      <c r="AR573" s="168" t="s">
        <v>21</v>
      </c>
      <c r="AT573" s="169" t="s">
        <v>72</v>
      </c>
      <c r="AU573" s="169" t="s">
        <v>21</v>
      </c>
      <c r="AY573" s="168" t="s">
        <v>142</v>
      </c>
      <c r="BK573" s="170">
        <f>SUM(BK574:BK578)</f>
        <v>0</v>
      </c>
    </row>
    <row r="574" spans="2:65" s="1" customFormat="1" ht="22.5" customHeight="1">
      <c r="B574" s="33"/>
      <c r="C574" s="173" t="s">
        <v>949</v>
      </c>
      <c r="D574" s="173" t="s">
        <v>144</v>
      </c>
      <c r="E574" s="174" t="s">
        <v>950</v>
      </c>
      <c r="F574" s="175" t="s">
        <v>951</v>
      </c>
      <c r="G574" s="176" t="s">
        <v>225</v>
      </c>
      <c r="H574" s="177">
        <v>99.635999999999996</v>
      </c>
      <c r="I574" s="178"/>
      <c r="J574" s="179">
        <f>ROUND(I574*H574,2)</f>
        <v>0</v>
      </c>
      <c r="K574" s="175" t="s">
        <v>148</v>
      </c>
      <c r="L574" s="37"/>
      <c r="M574" s="180" t="s">
        <v>1</v>
      </c>
      <c r="N574" s="181" t="s">
        <v>44</v>
      </c>
      <c r="O574" s="59"/>
      <c r="P574" s="182">
        <f>O574*H574</f>
        <v>0</v>
      </c>
      <c r="Q574" s="182">
        <v>0</v>
      </c>
      <c r="R574" s="182">
        <f>Q574*H574</f>
        <v>0</v>
      </c>
      <c r="S574" s="182">
        <v>0</v>
      </c>
      <c r="T574" s="183">
        <f>S574*H574</f>
        <v>0</v>
      </c>
      <c r="AR574" s="16" t="s">
        <v>149</v>
      </c>
      <c r="AT574" s="16" t="s">
        <v>144</v>
      </c>
      <c r="AU574" s="16" t="s">
        <v>82</v>
      </c>
      <c r="AY574" s="16" t="s">
        <v>142</v>
      </c>
      <c r="BE574" s="184">
        <f>IF(N574="základní",J574,0)</f>
        <v>0</v>
      </c>
      <c r="BF574" s="184">
        <f>IF(N574="snížená",J574,0)</f>
        <v>0</v>
      </c>
      <c r="BG574" s="184">
        <f>IF(N574="zákl. přenesená",J574,0)</f>
        <v>0</v>
      </c>
      <c r="BH574" s="184">
        <f>IF(N574="sníž. přenesená",J574,0)</f>
        <v>0</v>
      </c>
      <c r="BI574" s="184">
        <f>IF(N574="nulová",J574,0)</f>
        <v>0</v>
      </c>
      <c r="BJ574" s="16" t="s">
        <v>21</v>
      </c>
      <c r="BK574" s="184">
        <f>ROUND(I574*H574,2)</f>
        <v>0</v>
      </c>
      <c r="BL574" s="16" t="s">
        <v>149</v>
      </c>
      <c r="BM574" s="16" t="s">
        <v>952</v>
      </c>
    </row>
    <row r="575" spans="2:65" s="1" customFormat="1" ht="16.5" customHeight="1">
      <c r="B575" s="33"/>
      <c r="C575" s="173" t="s">
        <v>953</v>
      </c>
      <c r="D575" s="173" t="s">
        <v>144</v>
      </c>
      <c r="E575" s="174" t="s">
        <v>954</v>
      </c>
      <c r="F575" s="175" t="s">
        <v>955</v>
      </c>
      <c r="G575" s="176" t="s">
        <v>225</v>
      </c>
      <c r="H575" s="177">
        <v>99.635999999999996</v>
      </c>
      <c r="I575" s="178"/>
      <c r="J575" s="179">
        <f>ROUND(I575*H575,2)</f>
        <v>0</v>
      </c>
      <c r="K575" s="175" t="s">
        <v>148</v>
      </c>
      <c r="L575" s="37"/>
      <c r="M575" s="180" t="s">
        <v>1</v>
      </c>
      <c r="N575" s="181" t="s">
        <v>44</v>
      </c>
      <c r="O575" s="59"/>
      <c r="P575" s="182">
        <f>O575*H575</f>
        <v>0</v>
      </c>
      <c r="Q575" s="182">
        <v>0</v>
      </c>
      <c r="R575" s="182">
        <f>Q575*H575</f>
        <v>0</v>
      </c>
      <c r="S575" s="182">
        <v>0</v>
      </c>
      <c r="T575" s="183">
        <f>S575*H575</f>
        <v>0</v>
      </c>
      <c r="AR575" s="16" t="s">
        <v>149</v>
      </c>
      <c r="AT575" s="16" t="s">
        <v>144</v>
      </c>
      <c r="AU575" s="16" t="s">
        <v>82</v>
      </c>
      <c r="AY575" s="16" t="s">
        <v>142</v>
      </c>
      <c r="BE575" s="184">
        <f>IF(N575="základní",J575,0)</f>
        <v>0</v>
      </c>
      <c r="BF575" s="184">
        <f>IF(N575="snížená",J575,0)</f>
        <v>0</v>
      </c>
      <c r="BG575" s="184">
        <f>IF(N575="zákl. přenesená",J575,0)</f>
        <v>0</v>
      </c>
      <c r="BH575" s="184">
        <f>IF(N575="sníž. přenesená",J575,0)</f>
        <v>0</v>
      </c>
      <c r="BI575" s="184">
        <f>IF(N575="nulová",J575,0)</f>
        <v>0</v>
      </c>
      <c r="BJ575" s="16" t="s">
        <v>21</v>
      </c>
      <c r="BK575" s="184">
        <f>ROUND(I575*H575,2)</f>
        <v>0</v>
      </c>
      <c r="BL575" s="16" t="s">
        <v>149</v>
      </c>
      <c r="BM575" s="16" t="s">
        <v>956</v>
      </c>
    </row>
    <row r="576" spans="2:65" s="1" customFormat="1" ht="22.5" customHeight="1">
      <c r="B576" s="33"/>
      <c r="C576" s="173" t="s">
        <v>957</v>
      </c>
      <c r="D576" s="173" t="s">
        <v>144</v>
      </c>
      <c r="E576" s="174" t="s">
        <v>958</v>
      </c>
      <c r="F576" s="175" t="s">
        <v>959</v>
      </c>
      <c r="G576" s="176" t="s">
        <v>225</v>
      </c>
      <c r="H576" s="177">
        <v>896.72400000000005</v>
      </c>
      <c r="I576" s="178"/>
      <c r="J576" s="179">
        <f>ROUND(I576*H576,2)</f>
        <v>0</v>
      </c>
      <c r="K576" s="175" t="s">
        <v>148</v>
      </c>
      <c r="L576" s="37"/>
      <c r="M576" s="180" t="s">
        <v>1</v>
      </c>
      <c r="N576" s="181" t="s">
        <v>44</v>
      </c>
      <c r="O576" s="59"/>
      <c r="P576" s="182">
        <f>O576*H576</f>
        <v>0</v>
      </c>
      <c r="Q576" s="182">
        <v>0</v>
      </c>
      <c r="R576" s="182">
        <f>Q576*H576</f>
        <v>0</v>
      </c>
      <c r="S576" s="182">
        <v>0</v>
      </c>
      <c r="T576" s="183">
        <f>S576*H576</f>
        <v>0</v>
      </c>
      <c r="AR576" s="16" t="s">
        <v>149</v>
      </c>
      <c r="AT576" s="16" t="s">
        <v>144</v>
      </c>
      <c r="AU576" s="16" t="s">
        <v>82</v>
      </c>
      <c r="AY576" s="16" t="s">
        <v>142</v>
      </c>
      <c r="BE576" s="184">
        <f>IF(N576="základní",J576,0)</f>
        <v>0</v>
      </c>
      <c r="BF576" s="184">
        <f>IF(N576="snížená",J576,0)</f>
        <v>0</v>
      </c>
      <c r="BG576" s="184">
        <f>IF(N576="zákl. přenesená",J576,0)</f>
        <v>0</v>
      </c>
      <c r="BH576" s="184">
        <f>IF(N576="sníž. přenesená",J576,0)</f>
        <v>0</v>
      </c>
      <c r="BI576" s="184">
        <f>IF(N576="nulová",J576,0)</f>
        <v>0</v>
      </c>
      <c r="BJ576" s="16" t="s">
        <v>21</v>
      </c>
      <c r="BK576" s="184">
        <f>ROUND(I576*H576,2)</f>
        <v>0</v>
      </c>
      <c r="BL576" s="16" t="s">
        <v>149</v>
      </c>
      <c r="BM576" s="16" t="s">
        <v>960</v>
      </c>
    </row>
    <row r="577" spans="2:65" s="11" customFormat="1" ht="11.25">
      <c r="B577" s="185"/>
      <c r="C577" s="186"/>
      <c r="D577" s="187" t="s">
        <v>159</v>
      </c>
      <c r="E577" s="186"/>
      <c r="F577" s="189" t="s">
        <v>961</v>
      </c>
      <c r="G577" s="186"/>
      <c r="H577" s="190">
        <v>896.72400000000005</v>
      </c>
      <c r="I577" s="191"/>
      <c r="J577" s="186"/>
      <c r="K577" s="186"/>
      <c r="L577" s="192"/>
      <c r="M577" s="193"/>
      <c r="N577" s="194"/>
      <c r="O577" s="194"/>
      <c r="P577" s="194"/>
      <c r="Q577" s="194"/>
      <c r="R577" s="194"/>
      <c r="S577" s="194"/>
      <c r="T577" s="195"/>
      <c r="AT577" s="196" t="s">
        <v>159</v>
      </c>
      <c r="AU577" s="196" t="s">
        <v>82</v>
      </c>
      <c r="AV577" s="11" t="s">
        <v>82</v>
      </c>
      <c r="AW577" s="11" t="s">
        <v>4</v>
      </c>
      <c r="AX577" s="11" t="s">
        <v>21</v>
      </c>
      <c r="AY577" s="196" t="s">
        <v>142</v>
      </c>
    </row>
    <row r="578" spans="2:65" s="1" customFormat="1" ht="16.5" customHeight="1">
      <c r="B578" s="33"/>
      <c r="C578" s="173" t="s">
        <v>962</v>
      </c>
      <c r="D578" s="173" t="s">
        <v>144</v>
      </c>
      <c r="E578" s="174" t="s">
        <v>963</v>
      </c>
      <c r="F578" s="175" t="s">
        <v>964</v>
      </c>
      <c r="G578" s="176" t="s">
        <v>225</v>
      </c>
      <c r="H578" s="177">
        <v>99.635999999999996</v>
      </c>
      <c r="I578" s="178"/>
      <c r="J578" s="179">
        <f>ROUND(I578*H578,2)</f>
        <v>0</v>
      </c>
      <c r="K578" s="175" t="s">
        <v>148</v>
      </c>
      <c r="L578" s="37"/>
      <c r="M578" s="180" t="s">
        <v>1</v>
      </c>
      <c r="N578" s="181" t="s">
        <v>44</v>
      </c>
      <c r="O578" s="59"/>
      <c r="P578" s="182">
        <f>O578*H578</f>
        <v>0</v>
      </c>
      <c r="Q578" s="182">
        <v>0</v>
      </c>
      <c r="R578" s="182">
        <f>Q578*H578</f>
        <v>0</v>
      </c>
      <c r="S578" s="182">
        <v>0</v>
      </c>
      <c r="T578" s="183">
        <f>S578*H578</f>
        <v>0</v>
      </c>
      <c r="AR578" s="16" t="s">
        <v>149</v>
      </c>
      <c r="AT578" s="16" t="s">
        <v>144</v>
      </c>
      <c r="AU578" s="16" t="s">
        <v>82</v>
      </c>
      <c r="AY578" s="16" t="s">
        <v>142</v>
      </c>
      <c r="BE578" s="184">
        <f>IF(N578="základní",J578,0)</f>
        <v>0</v>
      </c>
      <c r="BF578" s="184">
        <f>IF(N578="snížená",J578,0)</f>
        <v>0</v>
      </c>
      <c r="BG578" s="184">
        <f>IF(N578="zákl. přenesená",J578,0)</f>
        <v>0</v>
      </c>
      <c r="BH578" s="184">
        <f>IF(N578="sníž. přenesená",J578,0)</f>
        <v>0</v>
      </c>
      <c r="BI578" s="184">
        <f>IF(N578="nulová",J578,0)</f>
        <v>0</v>
      </c>
      <c r="BJ578" s="16" t="s">
        <v>21</v>
      </c>
      <c r="BK578" s="184">
        <f>ROUND(I578*H578,2)</f>
        <v>0</v>
      </c>
      <c r="BL578" s="16" t="s">
        <v>149</v>
      </c>
      <c r="BM578" s="16" t="s">
        <v>965</v>
      </c>
    </row>
    <row r="579" spans="2:65" s="10" customFormat="1" ht="22.9" customHeight="1">
      <c r="B579" s="157"/>
      <c r="C579" s="158"/>
      <c r="D579" s="159" t="s">
        <v>72</v>
      </c>
      <c r="E579" s="171" t="s">
        <v>966</v>
      </c>
      <c r="F579" s="171" t="s">
        <v>967</v>
      </c>
      <c r="G579" s="158"/>
      <c r="H579" s="158"/>
      <c r="I579" s="161"/>
      <c r="J579" s="172">
        <f>BK579</f>
        <v>0</v>
      </c>
      <c r="K579" s="158"/>
      <c r="L579" s="163"/>
      <c r="M579" s="164"/>
      <c r="N579" s="165"/>
      <c r="O579" s="165"/>
      <c r="P579" s="166">
        <f>P580</f>
        <v>0</v>
      </c>
      <c r="Q579" s="165"/>
      <c r="R579" s="166">
        <f>R580</f>
        <v>0</v>
      </c>
      <c r="S579" s="165"/>
      <c r="T579" s="167">
        <f>T580</f>
        <v>0</v>
      </c>
      <c r="AR579" s="168" t="s">
        <v>21</v>
      </c>
      <c r="AT579" s="169" t="s">
        <v>72</v>
      </c>
      <c r="AU579" s="169" t="s">
        <v>21</v>
      </c>
      <c r="AY579" s="168" t="s">
        <v>142</v>
      </c>
      <c r="BK579" s="170">
        <f>BK580</f>
        <v>0</v>
      </c>
    </row>
    <row r="580" spans="2:65" s="1" customFormat="1" ht="22.5" customHeight="1">
      <c r="B580" s="33"/>
      <c r="C580" s="173" t="s">
        <v>968</v>
      </c>
      <c r="D580" s="173" t="s">
        <v>144</v>
      </c>
      <c r="E580" s="174" t="s">
        <v>969</v>
      </c>
      <c r="F580" s="175" t="s">
        <v>970</v>
      </c>
      <c r="G580" s="176" t="s">
        <v>225</v>
      </c>
      <c r="H580" s="177">
        <v>145.471</v>
      </c>
      <c r="I580" s="178"/>
      <c r="J580" s="179">
        <f>ROUND(I580*H580,2)</f>
        <v>0</v>
      </c>
      <c r="K580" s="175" t="s">
        <v>148</v>
      </c>
      <c r="L580" s="37"/>
      <c r="M580" s="180" t="s">
        <v>1</v>
      </c>
      <c r="N580" s="181" t="s">
        <v>44</v>
      </c>
      <c r="O580" s="59"/>
      <c r="P580" s="182">
        <f>O580*H580</f>
        <v>0</v>
      </c>
      <c r="Q580" s="182">
        <v>0</v>
      </c>
      <c r="R580" s="182">
        <f>Q580*H580</f>
        <v>0</v>
      </c>
      <c r="S580" s="182">
        <v>0</v>
      </c>
      <c r="T580" s="183">
        <f>S580*H580</f>
        <v>0</v>
      </c>
      <c r="AR580" s="16" t="s">
        <v>149</v>
      </c>
      <c r="AT580" s="16" t="s">
        <v>144</v>
      </c>
      <c r="AU580" s="16" t="s">
        <v>82</v>
      </c>
      <c r="AY580" s="16" t="s">
        <v>142</v>
      </c>
      <c r="BE580" s="184">
        <f>IF(N580="základní",J580,0)</f>
        <v>0</v>
      </c>
      <c r="BF580" s="184">
        <f>IF(N580="snížená",J580,0)</f>
        <v>0</v>
      </c>
      <c r="BG580" s="184">
        <f>IF(N580="zákl. přenesená",J580,0)</f>
        <v>0</v>
      </c>
      <c r="BH580" s="184">
        <f>IF(N580="sníž. přenesená",J580,0)</f>
        <v>0</v>
      </c>
      <c r="BI580" s="184">
        <f>IF(N580="nulová",J580,0)</f>
        <v>0</v>
      </c>
      <c r="BJ580" s="16" t="s">
        <v>21</v>
      </c>
      <c r="BK580" s="184">
        <f>ROUND(I580*H580,2)</f>
        <v>0</v>
      </c>
      <c r="BL580" s="16" t="s">
        <v>149</v>
      </c>
      <c r="BM580" s="16" t="s">
        <v>971</v>
      </c>
    </row>
    <row r="581" spans="2:65" s="10" customFormat="1" ht="25.9" customHeight="1">
      <c r="B581" s="157"/>
      <c r="C581" s="158"/>
      <c r="D581" s="159" t="s">
        <v>72</v>
      </c>
      <c r="E581" s="160" t="s">
        <v>972</v>
      </c>
      <c r="F581" s="160" t="s">
        <v>973</v>
      </c>
      <c r="G581" s="158"/>
      <c r="H581" s="158"/>
      <c r="I581" s="161"/>
      <c r="J581" s="162">
        <f>BK581</f>
        <v>0</v>
      </c>
      <c r="K581" s="158"/>
      <c r="L581" s="163"/>
      <c r="M581" s="164"/>
      <c r="N581" s="165"/>
      <c r="O581" s="165"/>
      <c r="P581" s="166">
        <f>P582+P596+P610+P628+P631+P633+P637+P644+P688+P793+P836+P857+P867+P897+P909</f>
        <v>0</v>
      </c>
      <c r="Q581" s="165"/>
      <c r="R581" s="166">
        <f>R582+R596+R610+R628+R631+R633+R637+R644+R688+R793+R836+R857+R867+R897+R909</f>
        <v>22.733300789999998</v>
      </c>
      <c r="S581" s="165"/>
      <c r="T581" s="167">
        <f>T582+T596+T610+T628+T631+T633+T637+T644+T688+T793+T836+T857+T867+T897+T909</f>
        <v>21.668175399999999</v>
      </c>
      <c r="AR581" s="168" t="s">
        <v>82</v>
      </c>
      <c r="AT581" s="169" t="s">
        <v>72</v>
      </c>
      <c r="AU581" s="169" t="s">
        <v>73</v>
      </c>
      <c r="AY581" s="168" t="s">
        <v>142</v>
      </c>
      <c r="BK581" s="170">
        <f>BK582+BK596+BK610+BK628+BK631+BK633+BK637+BK644+BK688+BK793+BK836+BK857+BK867+BK897+BK909</f>
        <v>0</v>
      </c>
    </row>
    <row r="582" spans="2:65" s="10" customFormat="1" ht="22.9" customHeight="1">
      <c r="B582" s="157"/>
      <c r="C582" s="158"/>
      <c r="D582" s="159" t="s">
        <v>72</v>
      </c>
      <c r="E582" s="171" t="s">
        <v>974</v>
      </c>
      <c r="F582" s="171" t="s">
        <v>975</v>
      </c>
      <c r="G582" s="158"/>
      <c r="H582" s="158"/>
      <c r="I582" s="161"/>
      <c r="J582" s="172">
        <f>BK582</f>
        <v>0</v>
      </c>
      <c r="K582" s="158"/>
      <c r="L582" s="163"/>
      <c r="M582" s="164"/>
      <c r="N582" s="165"/>
      <c r="O582" s="165"/>
      <c r="P582" s="166">
        <f>SUM(P583:P595)</f>
        <v>0</v>
      </c>
      <c r="Q582" s="165"/>
      <c r="R582" s="166">
        <f>SUM(R583:R595)</f>
        <v>7.5181920000000013E-2</v>
      </c>
      <c r="S582" s="165"/>
      <c r="T582" s="167">
        <f>SUM(T583:T595)</f>
        <v>0</v>
      </c>
      <c r="AR582" s="168" t="s">
        <v>82</v>
      </c>
      <c r="AT582" s="169" t="s">
        <v>72</v>
      </c>
      <c r="AU582" s="169" t="s">
        <v>21</v>
      </c>
      <c r="AY582" s="168" t="s">
        <v>142</v>
      </c>
      <c r="BK582" s="170">
        <f>SUM(BK583:BK595)</f>
        <v>0</v>
      </c>
    </row>
    <row r="583" spans="2:65" s="1" customFormat="1" ht="22.5" customHeight="1">
      <c r="B583" s="33"/>
      <c r="C583" s="173" t="s">
        <v>976</v>
      </c>
      <c r="D583" s="173" t="s">
        <v>144</v>
      </c>
      <c r="E583" s="174" t="s">
        <v>977</v>
      </c>
      <c r="F583" s="175" t="s">
        <v>978</v>
      </c>
      <c r="G583" s="176" t="s">
        <v>147</v>
      </c>
      <c r="H583" s="177">
        <v>48.609000000000002</v>
      </c>
      <c r="I583" s="178"/>
      <c r="J583" s="179">
        <f>ROUND(I583*H583,2)</f>
        <v>0</v>
      </c>
      <c r="K583" s="175" t="s">
        <v>148</v>
      </c>
      <c r="L583" s="37"/>
      <c r="M583" s="180" t="s">
        <v>1</v>
      </c>
      <c r="N583" s="181" t="s">
        <v>44</v>
      </c>
      <c r="O583" s="59"/>
      <c r="P583" s="182">
        <f>O583*H583</f>
        <v>0</v>
      </c>
      <c r="Q583" s="182">
        <v>6.8000000000000005E-4</v>
      </c>
      <c r="R583" s="182">
        <f>Q583*H583</f>
        <v>3.3054120000000006E-2</v>
      </c>
      <c r="S583" s="182">
        <v>0</v>
      </c>
      <c r="T583" s="183">
        <f>S583*H583</f>
        <v>0</v>
      </c>
      <c r="AR583" s="16" t="s">
        <v>214</v>
      </c>
      <c r="AT583" s="16" t="s">
        <v>144</v>
      </c>
      <c r="AU583" s="16" t="s">
        <v>82</v>
      </c>
      <c r="AY583" s="16" t="s">
        <v>142</v>
      </c>
      <c r="BE583" s="184">
        <f>IF(N583="základní",J583,0)</f>
        <v>0</v>
      </c>
      <c r="BF583" s="184">
        <f>IF(N583="snížená",J583,0)</f>
        <v>0</v>
      </c>
      <c r="BG583" s="184">
        <f>IF(N583="zákl. přenesená",J583,0)</f>
        <v>0</v>
      </c>
      <c r="BH583" s="184">
        <f>IF(N583="sníž. přenesená",J583,0)</f>
        <v>0</v>
      </c>
      <c r="BI583" s="184">
        <f>IF(N583="nulová",J583,0)</f>
        <v>0</v>
      </c>
      <c r="BJ583" s="16" t="s">
        <v>21</v>
      </c>
      <c r="BK583" s="184">
        <f>ROUND(I583*H583,2)</f>
        <v>0</v>
      </c>
      <c r="BL583" s="16" t="s">
        <v>214</v>
      </c>
      <c r="BM583" s="16" t="s">
        <v>979</v>
      </c>
    </row>
    <row r="584" spans="2:65" s="11" customFormat="1" ht="11.25">
      <c r="B584" s="185"/>
      <c r="C584" s="186"/>
      <c r="D584" s="187" t="s">
        <v>159</v>
      </c>
      <c r="E584" s="188" t="s">
        <v>1</v>
      </c>
      <c r="F584" s="189" t="s">
        <v>980</v>
      </c>
      <c r="G584" s="186"/>
      <c r="H584" s="190">
        <v>13.65</v>
      </c>
      <c r="I584" s="191"/>
      <c r="J584" s="186"/>
      <c r="K584" s="186"/>
      <c r="L584" s="192"/>
      <c r="M584" s="193"/>
      <c r="N584" s="194"/>
      <c r="O584" s="194"/>
      <c r="P584" s="194"/>
      <c r="Q584" s="194"/>
      <c r="R584" s="194"/>
      <c r="S584" s="194"/>
      <c r="T584" s="195"/>
      <c r="AT584" s="196" t="s">
        <v>159</v>
      </c>
      <c r="AU584" s="196" t="s">
        <v>82</v>
      </c>
      <c r="AV584" s="11" t="s">
        <v>82</v>
      </c>
      <c r="AW584" s="11" t="s">
        <v>36</v>
      </c>
      <c r="AX584" s="11" t="s">
        <v>73</v>
      </c>
      <c r="AY584" s="196" t="s">
        <v>142</v>
      </c>
    </row>
    <row r="585" spans="2:65" s="11" customFormat="1" ht="11.25">
      <c r="B585" s="185"/>
      <c r="C585" s="186"/>
      <c r="D585" s="187" t="s">
        <v>159</v>
      </c>
      <c r="E585" s="188" t="s">
        <v>1</v>
      </c>
      <c r="F585" s="189" t="s">
        <v>981</v>
      </c>
      <c r="G585" s="186"/>
      <c r="H585" s="190">
        <v>13.371</v>
      </c>
      <c r="I585" s="191"/>
      <c r="J585" s="186"/>
      <c r="K585" s="186"/>
      <c r="L585" s="192"/>
      <c r="M585" s="193"/>
      <c r="N585" s="194"/>
      <c r="O585" s="194"/>
      <c r="P585" s="194"/>
      <c r="Q585" s="194"/>
      <c r="R585" s="194"/>
      <c r="S585" s="194"/>
      <c r="T585" s="195"/>
      <c r="AT585" s="196" t="s">
        <v>159</v>
      </c>
      <c r="AU585" s="196" t="s">
        <v>82</v>
      </c>
      <c r="AV585" s="11" t="s">
        <v>82</v>
      </c>
      <c r="AW585" s="11" t="s">
        <v>36</v>
      </c>
      <c r="AX585" s="11" t="s">
        <v>73</v>
      </c>
      <c r="AY585" s="196" t="s">
        <v>142</v>
      </c>
    </row>
    <row r="586" spans="2:65" s="11" customFormat="1" ht="11.25">
      <c r="B586" s="185"/>
      <c r="C586" s="186"/>
      <c r="D586" s="187" t="s">
        <v>159</v>
      </c>
      <c r="E586" s="188" t="s">
        <v>1</v>
      </c>
      <c r="F586" s="189" t="s">
        <v>982</v>
      </c>
      <c r="G586" s="186"/>
      <c r="H586" s="190">
        <v>12.542999999999999</v>
      </c>
      <c r="I586" s="191"/>
      <c r="J586" s="186"/>
      <c r="K586" s="186"/>
      <c r="L586" s="192"/>
      <c r="M586" s="193"/>
      <c r="N586" s="194"/>
      <c r="O586" s="194"/>
      <c r="P586" s="194"/>
      <c r="Q586" s="194"/>
      <c r="R586" s="194"/>
      <c r="S586" s="194"/>
      <c r="T586" s="195"/>
      <c r="AT586" s="196" t="s">
        <v>159</v>
      </c>
      <c r="AU586" s="196" t="s">
        <v>82</v>
      </c>
      <c r="AV586" s="11" t="s">
        <v>82</v>
      </c>
      <c r="AW586" s="11" t="s">
        <v>36</v>
      </c>
      <c r="AX586" s="11" t="s">
        <v>73</v>
      </c>
      <c r="AY586" s="196" t="s">
        <v>142</v>
      </c>
    </row>
    <row r="587" spans="2:65" s="11" customFormat="1" ht="11.25">
      <c r="B587" s="185"/>
      <c r="C587" s="186"/>
      <c r="D587" s="187" t="s">
        <v>159</v>
      </c>
      <c r="E587" s="188" t="s">
        <v>1</v>
      </c>
      <c r="F587" s="189" t="s">
        <v>983</v>
      </c>
      <c r="G587" s="186"/>
      <c r="H587" s="190">
        <v>9.0449999999999999</v>
      </c>
      <c r="I587" s="191"/>
      <c r="J587" s="186"/>
      <c r="K587" s="186"/>
      <c r="L587" s="192"/>
      <c r="M587" s="193"/>
      <c r="N587" s="194"/>
      <c r="O587" s="194"/>
      <c r="P587" s="194"/>
      <c r="Q587" s="194"/>
      <c r="R587" s="194"/>
      <c r="S587" s="194"/>
      <c r="T587" s="195"/>
      <c r="AT587" s="196" t="s">
        <v>159</v>
      </c>
      <c r="AU587" s="196" t="s">
        <v>82</v>
      </c>
      <c r="AV587" s="11" t="s">
        <v>82</v>
      </c>
      <c r="AW587" s="11" t="s">
        <v>36</v>
      </c>
      <c r="AX587" s="11" t="s">
        <v>73</v>
      </c>
      <c r="AY587" s="196" t="s">
        <v>142</v>
      </c>
    </row>
    <row r="588" spans="2:65" s="12" customFormat="1" ht="11.25">
      <c r="B588" s="207"/>
      <c r="C588" s="208"/>
      <c r="D588" s="187" t="s">
        <v>159</v>
      </c>
      <c r="E588" s="209" t="s">
        <v>1</v>
      </c>
      <c r="F588" s="210" t="s">
        <v>285</v>
      </c>
      <c r="G588" s="208"/>
      <c r="H588" s="211">
        <v>48.609000000000002</v>
      </c>
      <c r="I588" s="212"/>
      <c r="J588" s="208"/>
      <c r="K588" s="208"/>
      <c r="L588" s="213"/>
      <c r="M588" s="214"/>
      <c r="N588" s="215"/>
      <c r="O588" s="215"/>
      <c r="P588" s="215"/>
      <c r="Q588" s="215"/>
      <c r="R588" s="215"/>
      <c r="S588" s="215"/>
      <c r="T588" s="216"/>
      <c r="AT588" s="217" t="s">
        <v>159</v>
      </c>
      <c r="AU588" s="217" t="s">
        <v>82</v>
      </c>
      <c r="AV588" s="12" t="s">
        <v>149</v>
      </c>
      <c r="AW588" s="12" t="s">
        <v>36</v>
      </c>
      <c r="AX588" s="12" t="s">
        <v>21</v>
      </c>
      <c r="AY588" s="217" t="s">
        <v>142</v>
      </c>
    </row>
    <row r="589" spans="2:65" s="1" customFormat="1" ht="16.5" customHeight="1">
      <c r="B589" s="33"/>
      <c r="C589" s="173" t="s">
        <v>984</v>
      </c>
      <c r="D589" s="173" t="s">
        <v>144</v>
      </c>
      <c r="E589" s="174" t="s">
        <v>985</v>
      </c>
      <c r="F589" s="175" t="s">
        <v>986</v>
      </c>
      <c r="G589" s="176" t="s">
        <v>245</v>
      </c>
      <c r="H589" s="177">
        <v>162.03</v>
      </c>
      <c r="I589" s="178"/>
      <c r="J589" s="179">
        <f>ROUND(I589*H589,2)</f>
        <v>0</v>
      </c>
      <c r="K589" s="175" t="s">
        <v>148</v>
      </c>
      <c r="L589" s="37"/>
      <c r="M589" s="180" t="s">
        <v>1</v>
      </c>
      <c r="N589" s="181" t="s">
        <v>44</v>
      </c>
      <c r="O589" s="59"/>
      <c r="P589" s="182">
        <f>O589*H589</f>
        <v>0</v>
      </c>
      <c r="Q589" s="182">
        <v>2.5999999999999998E-4</v>
      </c>
      <c r="R589" s="182">
        <f>Q589*H589</f>
        <v>4.21278E-2</v>
      </c>
      <c r="S589" s="182">
        <v>0</v>
      </c>
      <c r="T589" s="183">
        <f>S589*H589</f>
        <v>0</v>
      </c>
      <c r="AR589" s="16" t="s">
        <v>214</v>
      </c>
      <c r="AT589" s="16" t="s">
        <v>144</v>
      </c>
      <c r="AU589" s="16" t="s">
        <v>82</v>
      </c>
      <c r="AY589" s="16" t="s">
        <v>142</v>
      </c>
      <c r="BE589" s="184">
        <f>IF(N589="základní",J589,0)</f>
        <v>0</v>
      </c>
      <c r="BF589" s="184">
        <f>IF(N589="snížená",J589,0)</f>
        <v>0</v>
      </c>
      <c r="BG589" s="184">
        <f>IF(N589="zákl. přenesená",J589,0)</f>
        <v>0</v>
      </c>
      <c r="BH589" s="184">
        <f>IF(N589="sníž. přenesená",J589,0)</f>
        <v>0</v>
      </c>
      <c r="BI589" s="184">
        <f>IF(N589="nulová",J589,0)</f>
        <v>0</v>
      </c>
      <c r="BJ589" s="16" t="s">
        <v>21</v>
      </c>
      <c r="BK589" s="184">
        <f>ROUND(I589*H589,2)</f>
        <v>0</v>
      </c>
      <c r="BL589" s="16" t="s">
        <v>214</v>
      </c>
      <c r="BM589" s="16" t="s">
        <v>987</v>
      </c>
    </row>
    <row r="590" spans="2:65" s="11" customFormat="1" ht="11.25">
      <c r="B590" s="185"/>
      <c r="C590" s="186"/>
      <c r="D590" s="187" t="s">
        <v>159</v>
      </c>
      <c r="E590" s="188" t="s">
        <v>1</v>
      </c>
      <c r="F590" s="189" t="s">
        <v>988</v>
      </c>
      <c r="G590" s="186"/>
      <c r="H590" s="190">
        <v>45.5</v>
      </c>
      <c r="I590" s="191"/>
      <c r="J590" s="186"/>
      <c r="K590" s="186"/>
      <c r="L590" s="192"/>
      <c r="M590" s="193"/>
      <c r="N590" s="194"/>
      <c r="O590" s="194"/>
      <c r="P590" s="194"/>
      <c r="Q590" s="194"/>
      <c r="R590" s="194"/>
      <c r="S590" s="194"/>
      <c r="T590" s="195"/>
      <c r="AT590" s="196" t="s">
        <v>159</v>
      </c>
      <c r="AU590" s="196" t="s">
        <v>82</v>
      </c>
      <c r="AV590" s="11" t="s">
        <v>82</v>
      </c>
      <c r="AW590" s="11" t="s">
        <v>36</v>
      </c>
      <c r="AX590" s="11" t="s">
        <v>73</v>
      </c>
      <c r="AY590" s="196" t="s">
        <v>142</v>
      </c>
    </row>
    <row r="591" spans="2:65" s="11" customFormat="1" ht="11.25">
      <c r="B591" s="185"/>
      <c r="C591" s="186"/>
      <c r="D591" s="187" t="s">
        <v>159</v>
      </c>
      <c r="E591" s="188" t="s">
        <v>1</v>
      </c>
      <c r="F591" s="189" t="s">
        <v>989</v>
      </c>
      <c r="G591" s="186"/>
      <c r="H591" s="190">
        <v>44.57</v>
      </c>
      <c r="I591" s="191"/>
      <c r="J591" s="186"/>
      <c r="K591" s="186"/>
      <c r="L591" s="192"/>
      <c r="M591" s="193"/>
      <c r="N591" s="194"/>
      <c r="O591" s="194"/>
      <c r="P591" s="194"/>
      <c r="Q591" s="194"/>
      <c r="R591" s="194"/>
      <c r="S591" s="194"/>
      <c r="T591" s="195"/>
      <c r="AT591" s="196" t="s">
        <v>159</v>
      </c>
      <c r="AU591" s="196" t="s">
        <v>82</v>
      </c>
      <c r="AV591" s="11" t="s">
        <v>82</v>
      </c>
      <c r="AW591" s="11" t="s">
        <v>36</v>
      </c>
      <c r="AX591" s="11" t="s">
        <v>73</v>
      </c>
      <c r="AY591" s="196" t="s">
        <v>142</v>
      </c>
    </row>
    <row r="592" spans="2:65" s="11" customFormat="1" ht="11.25">
      <c r="B592" s="185"/>
      <c r="C592" s="186"/>
      <c r="D592" s="187" t="s">
        <v>159</v>
      </c>
      <c r="E592" s="188" t="s">
        <v>1</v>
      </c>
      <c r="F592" s="189" t="s">
        <v>990</v>
      </c>
      <c r="G592" s="186"/>
      <c r="H592" s="190">
        <v>41.81</v>
      </c>
      <c r="I592" s="191"/>
      <c r="J592" s="186"/>
      <c r="K592" s="186"/>
      <c r="L592" s="192"/>
      <c r="M592" s="193"/>
      <c r="N592" s="194"/>
      <c r="O592" s="194"/>
      <c r="P592" s="194"/>
      <c r="Q592" s="194"/>
      <c r="R592" s="194"/>
      <c r="S592" s="194"/>
      <c r="T592" s="195"/>
      <c r="AT592" s="196" t="s">
        <v>159</v>
      </c>
      <c r="AU592" s="196" t="s">
        <v>82</v>
      </c>
      <c r="AV592" s="11" t="s">
        <v>82</v>
      </c>
      <c r="AW592" s="11" t="s">
        <v>36</v>
      </c>
      <c r="AX592" s="11" t="s">
        <v>73</v>
      </c>
      <c r="AY592" s="196" t="s">
        <v>142</v>
      </c>
    </row>
    <row r="593" spans="2:65" s="11" customFormat="1" ht="11.25">
      <c r="B593" s="185"/>
      <c r="C593" s="186"/>
      <c r="D593" s="187" t="s">
        <v>159</v>
      </c>
      <c r="E593" s="188" t="s">
        <v>1</v>
      </c>
      <c r="F593" s="189" t="s">
        <v>991</v>
      </c>
      <c r="G593" s="186"/>
      <c r="H593" s="190">
        <v>30.15</v>
      </c>
      <c r="I593" s="191"/>
      <c r="J593" s="186"/>
      <c r="K593" s="186"/>
      <c r="L593" s="192"/>
      <c r="M593" s="193"/>
      <c r="N593" s="194"/>
      <c r="O593" s="194"/>
      <c r="P593" s="194"/>
      <c r="Q593" s="194"/>
      <c r="R593" s="194"/>
      <c r="S593" s="194"/>
      <c r="T593" s="195"/>
      <c r="AT593" s="196" t="s">
        <v>159</v>
      </c>
      <c r="AU593" s="196" t="s">
        <v>82</v>
      </c>
      <c r="AV593" s="11" t="s">
        <v>82</v>
      </c>
      <c r="AW593" s="11" t="s">
        <v>36</v>
      </c>
      <c r="AX593" s="11" t="s">
        <v>73</v>
      </c>
      <c r="AY593" s="196" t="s">
        <v>142</v>
      </c>
    </row>
    <row r="594" spans="2:65" s="12" customFormat="1" ht="11.25">
      <c r="B594" s="207"/>
      <c r="C594" s="208"/>
      <c r="D594" s="187" t="s">
        <v>159</v>
      </c>
      <c r="E594" s="209" t="s">
        <v>1</v>
      </c>
      <c r="F594" s="210" t="s">
        <v>285</v>
      </c>
      <c r="G594" s="208"/>
      <c r="H594" s="211">
        <v>162.03</v>
      </c>
      <c r="I594" s="212"/>
      <c r="J594" s="208"/>
      <c r="K594" s="208"/>
      <c r="L594" s="213"/>
      <c r="M594" s="214"/>
      <c r="N594" s="215"/>
      <c r="O594" s="215"/>
      <c r="P594" s="215"/>
      <c r="Q594" s="215"/>
      <c r="R594" s="215"/>
      <c r="S594" s="215"/>
      <c r="T594" s="216"/>
      <c r="AT594" s="217" t="s">
        <v>159</v>
      </c>
      <c r="AU594" s="217" t="s">
        <v>82</v>
      </c>
      <c r="AV594" s="12" t="s">
        <v>149</v>
      </c>
      <c r="AW594" s="12" t="s">
        <v>36</v>
      </c>
      <c r="AX594" s="12" t="s">
        <v>21</v>
      </c>
      <c r="AY594" s="217" t="s">
        <v>142</v>
      </c>
    </row>
    <row r="595" spans="2:65" s="1" customFormat="1" ht="22.5" customHeight="1">
      <c r="B595" s="33"/>
      <c r="C595" s="173" t="s">
        <v>992</v>
      </c>
      <c r="D595" s="173" t="s">
        <v>144</v>
      </c>
      <c r="E595" s="174" t="s">
        <v>993</v>
      </c>
      <c r="F595" s="175" t="s">
        <v>994</v>
      </c>
      <c r="G595" s="176" t="s">
        <v>225</v>
      </c>
      <c r="H595" s="177">
        <v>7.4999999999999997E-2</v>
      </c>
      <c r="I595" s="178"/>
      <c r="J595" s="179">
        <f>ROUND(I595*H595,2)</f>
        <v>0</v>
      </c>
      <c r="K595" s="175" t="s">
        <v>148</v>
      </c>
      <c r="L595" s="37"/>
      <c r="M595" s="180" t="s">
        <v>1</v>
      </c>
      <c r="N595" s="181" t="s">
        <v>44</v>
      </c>
      <c r="O595" s="59"/>
      <c r="P595" s="182">
        <f>O595*H595</f>
        <v>0</v>
      </c>
      <c r="Q595" s="182">
        <v>0</v>
      </c>
      <c r="R595" s="182">
        <f>Q595*H595</f>
        <v>0</v>
      </c>
      <c r="S595" s="182">
        <v>0</v>
      </c>
      <c r="T595" s="183">
        <f>S595*H595</f>
        <v>0</v>
      </c>
      <c r="AR595" s="16" t="s">
        <v>214</v>
      </c>
      <c r="AT595" s="16" t="s">
        <v>144</v>
      </c>
      <c r="AU595" s="16" t="s">
        <v>82</v>
      </c>
      <c r="AY595" s="16" t="s">
        <v>142</v>
      </c>
      <c r="BE595" s="184">
        <f>IF(N595="základní",J595,0)</f>
        <v>0</v>
      </c>
      <c r="BF595" s="184">
        <f>IF(N595="snížená",J595,0)</f>
        <v>0</v>
      </c>
      <c r="BG595" s="184">
        <f>IF(N595="zákl. přenesená",J595,0)</f>
        <v>0</v>
      </c>
      <c r="BH595" s="184">
        <f>IF(N595="sníž. přenesená",J595,0)</f>
        <v>0</v>
      </c>
      <c r="BI595" s="184">
        <f>IF(N595="nulová",J595,0)</f>
        <v>0</v>
      </c>
      <c r="BJ595" s="16" t="s">
        <v>21</v>
      </c>
      <c r="BK595" s="184">
        <f>ROUND(I595*H595,2)</f>
        <v>0</v>
      </c>
      <c r="BL595" s="16" t="s">
        <v>214</v>
      </c>
      <c r="BM595" s="16" t="s">
        <v>995</v>
      </c>
    </row>
    <row r="596" spans="2:65" s="10" customFormat="1" ht="22.9" customHeight="1">
      <c r="B596" s="157"/>
      <c r="C596" s="158"/>
      <c r="D596" s="159" t="s">
        <v>72</v>
      </c>
      <c r="E596" s="171" t="s">
        <v>996</v>
      </c>
      <c r="F596" s="171" t="s">
        <v>997</v>
      </c>
      <c r="G596" s="158"/>
      <c r="H596" s="158"/>
      <c r="I596" s="161"/>
      <c r="J596" s="172">
        <f>BK596</f>
        <v>0</v>
      </c>
      <c r="K596" s="158"/>
      <c r="L596" s="163"/>
      <c r="M596" s="164"/>
      <c r="N596" s="165"/>
      <c r="O596" s="165"/>
      <c r="P596" s="166">
        <f>SUM(P597:P609)</f>
        <v>0</v>
      </c>
      <c r="Q596" s="165"/>
      <c r="R596" s="166">
        <f>SUM(R597:R609)</f>
        <v>4.8929400000000003</v>
      </c>
      <c r="S596" s="165"/>
      <c r="T596" s="167">
        <f>SUM(T597:T609)</f>
        <v>9.3800000000000008</v>
      </c>
      <c r="AR596" s="168" t="s">
        <v>82</v>
      </c>
      <c r="AT596" s="169" t="s">
        <v>72</v>
      </c>
      <c r="AU596" s="169" t="s">
        <v>21</v>
      </c>
      <c r="AY596" s="168" t="s">
        <v>142</v>
      </c>
      <c r="BK596" s="170">
        <f>SUM(BK597:BK609)</f>
        <v>0</v>
      </c>
    </row>
    <row r="597" spans="2:65" s="1" customFormat="1" ht="16.5" customHeight="1">
      <c r="B597" s="33"/>
      <c r="C597" s="173" t="s">
        <v>998</v>
      </c>
      <c r="D597" s="173" t="s">
        <v>144</v>
      </c>
      <c r="E597" s="174" t="s">
        <v>999</v>
      </c>
      <c r="F597" s="175" t="s">
        <v>1000</v>
      </c>
      <c r="G597" s="176" t="s">
        <v>147</v>
      </c>
      <c r="H597" s="177">
        <v>670</v>
      </c>
      <c r="I597" s="178"/>
      <c r="J597" s="179">
        <f>ROUND(I597*H597,2)</f>
        <v>0</v>
      </c>
      <c r="K597" s="175" t="s">
        <v>148</v>
      </c>
      <c r="L597" s="37"/>
      <c r="M597" s="180" t="s">
        <v>1</v>
      </c>
      <c r="N597" s="181" t="s">
        <v>44</v>
      </c>
      <c r="O597" s="59"/>
      <c r="P597" s="182">
        <f>O597*H597</f>
        <v>0</v>
      </c>
      <c r="Q597" s="182">
        <v>0</v>
      </c>
      <c r="R597" s="182">
        <f>Q597*H597</f>
        <v>0</v>
      </c>
      <c r="S597" s="182">
        <v>1.4E-2</v>
      </c>
      <c r="T597" s="183">
        <f>S597*H597</f>
        <v>9.3800000000000008</v>
      </c>
      <c r="AR597" s="16" t="s">
        <v>214</v>
      </c>
      <c r="AT597" s="16" t="s">
        <v>144</v>
      </c>
      <c r="AU597" s="16" t="s">
        <v>82</v>
      </c>
      <c r="AY597" s="16" t="s">
        <v>142</v>
      </c>
      <c r="BE597" s="184">
        <f>IF(N597="základní",J597,0)</f>
        <v>0</v>
      </c>
      <c r="BF597" s="184">
        <f>IF(N597="snížená",J597,0)</f>
        <v>0</v>
      </c>
      <c r="BG597" s="184">
        <f>IF(N597="zákl. přenesená",J597,0)</f>
        <v>0</v>
      </c>
      <c r="BH597" s="184">
        <f>IF(N597="sníž. přenesená",J597,0)</f>
        <v>0</v>
      </c>
      <c r="BI597" s="184">
        <f>IF(N597="nulová",J597,0)</f>
        <v>0</v>
      </c>
      <c r="BJ597" s="16" t="s">
        <v>21</v>
      </c>
      <c r="BK597" s="184">
        <f>ROUND(I597*H597,2)</f>
        <v>0</v>
      </c>
      <c r="BL597" s="16" t="s">
        <v>214</v>
      </c>
      <c r="BM597" s="16" t="s">
        <v>1001</v>
      </c>
    </row>
    <row r="598" spans="2:65" s="11" customFormat="1" ht="11.25">
      <c r="B598" s="185"/>
      <c r="C598" s="186"/>
      <c r="D598" s="187" t="s">
        <v>159</v>
      </c>
      <c r="E598" s="188" t="s">
        <v>1</v>
      </c>
      <c r="F598" s="189" t="s">
        <v>1002</v>
      </c>
      <c r="G598" s="186"/>
      <c r="H598" s="190">
        <v>670</v>
      </c>
      <c r="I598" s="191"/>
      <c r="J598" s="186"/>
      <c r="K598" s="186"/>
      <c r="L598" s="192"/>
      <c r="M598" s="193"/>
      <c r="N598" s="194"/>
      <c r="O598" s="194"/>
      <c r="P598" s="194"/>
      <c r="Q598" s="194"/>
      <c r="R598" s="194"/>
      <c r="S598" s="194"/>
      <c r="T598" s="195"/>
      <c r="AT598" s="196" t="s">
        <v>159</v>
      </c>
      <c r="AU598" s="196" t="s">
        <v>82</v>
      </c>
      <c r="AV598" s="11" t="s">
        <v>82</v>
      </c>
      <c r="AW598" s="11" t="s">
        <v>36</v>
      </c>
      <c r="AX598" s="11" t="s">
        <v>21</v>
      </c>
      <c r="AY598" s="196" t="s">
        <v>142</v>
      </c>
    </row>
    <row r="599" spans="2:65" s="1" customFormat="1" ht="16.5" customHeight="1">
      <c r="B599" s="33"/>
      <c r="C599" s="173" t="s">
        <v>1003</v>
      </c>
      <c r="D599" s="173" t="s">
        <v>144</v>
      </c>
      <c r="E599" s="174" t="s">
        <v>1004</v>
      </c>
      <c r="F599" s="175" t="s">
        <v>1005</v>
      </c>
      <c r="G599" s="176" t="s">
        <v>147</v>
      </c>
      <c r="H599" s="177">
        <v>738</v>
      </c>
      <c r="I599" s="178"/>
      <c r="J599" s="179">
        <f>ROUND(I599*H599,2)</f>
        <v>0</v>
      </c>
      <c r="K599" s="175" t="s">
        <v>148</v>
      </c>
      <c r="L599" s="37"/>
      <c r="M599" s="180" t="s">
        <v>1</v>
      </c>
      <c r="N599" s="181" t="s">
        <v>44</v>
      </c>
      <c r="O599" s="59"/>
      <c r="P599" s="182">
        <f>O599*H599</f>
        <v>0</v>
      </c>
      <c r="Q599" s="182">
        <v>0</v>
      </c>
      <c r="R599" s="182">
        <f>Q599*H599</f>
        <v>0</v>
      </c>
      <c r="S599" s="182">
        <v>0</v>
      </c>
      <c r="T599" s="183">
        <f>S599*H599</f>
        <v>0</v>
      </c>
      <c r="AR599" s="16" t="s">
        <v>214</v>
      </c>
      <c r="AT599" s="16" t="s">
        <v>144</v>
      </c>
      <c r="AU599" s="16" t="s">
        <v>82</v>
      </c>
      <c r="AY599" s="16" t="s">
        <v>142</v>
      </c>
      <c r="BE599" s="184">
        <f>IF(N599="základní",J599,0)</f>
        <v>0</v>
      </c>
      <c r="BF599" s="184">
        <f>IF(N599="snížená",J599,0)</f>
        <v>0</v>
      </c>
      <c r="BG599" s="184">
        <f>IF(N599="zákl. přenesená",J599,0)</f>
        <v>0</v>
      </c>
      <c r="BH599" s="184">
        <f>IF(N599="sníž. přenesená",J599,0)</f>
        <v>0</v>
      </c>
      <c r="BI599" s="184">
        <f>IF(N599="nulová",J599,0)</f>
        <v>0</v>
      </c>
      <c r="BJ599" s="16" t="s">
        <v>21</v>
      </c>
      <c r="BK599" s="184">
        <f>ROUND(I599*H599,2)</f>
        <v>0</v>
      </c>
      <c r="BL599" s="16" t="s">
        <v>214</v>
      </c>
      <c r="BM599" s="16" t="s">
        <v>1006</v>
      </c>
    </row>
    <row r="600" spans="2:65" s="11" customFormat="1" ht="11.25">
      <c r="B600" s="185"/>
      <c r="C600" s="186"/>
      <c r="D600" s="187" t="s">
        <v>159</v>
      </c>
      <c r="E600" s="188" t="s">
        <v>1</v>
      </c>
      <c r="F600" s="189" t="s">
        <v>1007</v>
      </c>
      <c r="G600" s="186"/>
      <c r="H600" s="190">
        <v>738</v>
      </c>
      <c r="I600" s="191"/>
      <c r="J600" s="186"/>
      <c r="K600" s="186"/>
      <c r="L600" s="192"/>
      <c r="M600" s="193"/>
      <c r="N600" s="194"/>
      <c r="O600" s="194"/>
      <c r="P600" s="194"/>
      <c r="Q600" s="194"/>
      <c r="R600" s="194"/>
      <c r="S600" s="194"/>
      <c r="T600" s="195"/>
      <c r="AT600" s="196" t="s">
        <v>159</v>
      </c>
      <c r="AU600" s="196" t="s">
        <v>82</v>
      </c>
      <c r="AV600" s="11" t="s">
        <v>82</v>
      </c>
      <c r="AW600" s="11" t="s">
        <v>36</v>
      </c>
      <c r="AX600" s="11" t="s">
        <v>21</v>
      </c>
      <c r="AY600" s="196" t="s">
        <v>142</v>
      </c>
    </row>
    <row r="601" spans="2:65" s="1" customFormat="1" ht="22.5" customHeight="1">
      <c r="B601" s="33"/>
      <c r="C601" s="197" t="s">
        <v>1008</v>
      </c>
      <c r="D601" s="197" t="s">
        <v>233</v>
      </c>
      <c r="E601" s="198" t="s">
        <v>1009</v>
      </c>
      <c r="F601" s="199" t="s">
        <v>1010</v>
      </c>
      <c r="G601" s="200" t="s">
        <v>147</v>
      </c>
      <c r="H601" s="201">
        <v>848.7</v>
      </c>
      <c r="I601" s="202"/>
      <c r="J601" s="203">
        <f>ROUND(I601*H601,2)</f>
        <v>0</v>
      </c>
      <c r="K601" s="199" t="s">
        <v>148</v>
      </c>
      <c r="L601" s="204"/>
      <c r="M601" s="205" t="s">
        <v>1</v>
      </c>
      <c r="N601" s="206" t="s">
        <v>44</v>
      </c>
      <c r="O601" s="59"/>
      <c r="P601" s="182">
        <f>O601*H601</f>
        <v>0</v>
      </c>
      <c r="Q601" s="182">
        <v>4.0000000000000001E-3</v>
      </c>
      <c r="R601" s="182">
        <f>Q601*H601</f>
        <v>3.3948</v>
      </c>
      <c r="S601" s="182">
        <v>0</v>
      </c>
      <c r="T601" s="183">
        <f>S601*H601</f>
        <v>0</v>
      </c>
      <c r="AR601" s="16" t="s">
        <v>294</v>
      </c>
      <c r="AT601" s="16" t="s">
        <v>233</v>
      </c>
      <c r="AU601" s="16" t="s">
        <v>82</v>
      </c>
      <c r="AY601" s="16" t="s">
        <v>142</v>
      </c>
      <c r="BE601" s="184">
        <f>IF(N601="základní",J601,0)</f>
        <v>0</v>
      </c>
      <c r="BF601" s="184">
        <f>IF(N601="snížená",J601,0)</f>
        <v>0</v>
      </c>
      <c r="BG601" s="184">
        <f>IF(N601="zákl. přenesená",J601,0)</f>
        <v>0</v>
      </c>
      <c r="BH601" s="184">
        <f>IF(N601="sníž. přenesená",J601,0)</f>
        <v>0</v>
      </c>
      <c r="BI601" s="184">
        <f>IF(N601="nulová",J601,0)</f>
        <v>0</v>
      </c>
      <c r="BJ601" s="16" t="s">
        <v>21</v>
      </c>
      <c r="BK601" s="184">
        <f>ROUND(I601*H601,2)</f>
        <v>0</v>
      </c>
      <c r="BL601" s="16" t="s">
        <v>214</v>
      </c>
      <c r="BM601" s="16" t="s">
        <v>1011</v>
      </c>
    </row>
    <row r="602" spans="2:65" s="11" customFormat="1" ht="11.25">
      <c r="B602" s="185"/>
      <c r="C602" s="186"/>
      <c r="D602" s="187" t="s">
        <v>159</v>
      </c>
      <c r="E602" s="186"/>
      <c r="F602" s="189" t="s">
        <v>1012</v>
      </c>
      <c r="G602" s="186"/>
      <c r="H602" s="190">
        <v>848.7</v>
      </c>
      <c r="I602" s="191"/>
      <c r="J602" s="186"/>
      <c r="K602" s="186"/>
      <c r="L602" s="192"/>
      <c r="M602" s="193"/>
      <c r="N602" s="194"/>
      <c r="O602" s="194"/>
      <c r="P602" s="194"/>
      <c r="Q602" s="194"/>
      <c r="R602" s="194"/>
      <c r="S602" s="194"/>
      <c r="T602" s="195"/>
      <c r="AT602" s="196" t="s">
        <v>159</v>
      </c>
      <c r="AU602" s="196" t="s">
        <v>82</v>
      </c>
      <c r="AV602" s="11" t="s">
        <v>82</v>
      </c>
      <c r="AW602" s="11" t="s">
        <v>4</v>
      </c>
      <c r="AX602" s="11" t="s">
        <v>21</v>
      </c>
      <c r="AY602" s="196" t="s">
        <v>142</v>
      </c>
    </row>
    <row r="603" spans="2:65" s="1" customFormat="1" ht="16.5" customHeight="1">
      <c r="B603" s="33"/>
      <c r="C603" s="173" t="s">
        <v>1013</v>
      </c>
      <c r="D603" s="173" t="s">
        <v>144</v>
      </c>
      <c r="E603" s="174" t="s">
        <v>1014</v>
      </c>
      <c r="F603" s="175" t="s">
        <v>1015</v>
      </c>
      <c r="G603" s="176" t="s">
        <v>147</v>
      </c>
      <c r="H603" s="177">
        <v>738</v>
      </c>
      <c r="I603" s="178"/>
      <c r="J603" s="179">
        <f>ROUND(I603*H603,2)</f>
        <v>0</v>
      </c>
      <c r="K603" s="175" t="s">
        <v>148</v>
      </c>
      <c r="L603" s="37"/>
      <c r="M603" s="180" t="s">
        <v>1</v>
      </c>
      <c r="N603" s="181" t="s">
        <v>44</v>
      </c>
      <c r="O603" s="59"/>
      <c r="P603" s="182">
        <f>O603*H603</f>
        <v>0</v>
      </c>
      <c r="Q603" s="182">
        <v>8.8000000000000003E-4</v>
      </c>
      <c r="R603" s="182">
        <f>Q603*H603</f>
        <v>0.64944000000000002</v>
      </c>
      <c r="S603" s="182">
        <v>0</v>
      </c>
      <c r="T603" s="183">
        <f>S603*H603</f>
        <v>0</v>
      </c>
      <c r="AR603" s="16" t="s">
        <v>214</v>
      </c>
      <c r="AT603" s="16" t="s">
        <v>144</v>
      </c>
      <c r="AU603" s="16" t="s">
        <v>82</v>
      </c>
      <c r="AY603" s="16" t="s">
        <v>142</v>
      </c>
      <c r="BE603" s="184">
        <f>IF(N603="základní",J603,0)</f>
        <v>0</v>
      </c>
      <c r="BF603" s="184">
        <f>IF(N603="snížená",J603,0)</f>
        <v>0</v>
      </c>
      <c r="BG603" s="184">
        <f>IF(N603="zákl. přenesená",J603,0)</f>
        <v>0</v>
      </c>
      <c r="BH603" s="184">
        <f>IF(N603="sníž. přenesená",J603,0)</f>
        <v>0</v>
      </c>
      <c r="BI603" s="184">
        <f>IF(N603="nulová",J603,0)</f>
        <v>0</v>
      </c>
      <c r="BJ603" s="16" t="s">
        <v>21</v>
      </c>
      <c r="BK603" s="184">
        <f>ROUND(I603*H603,2)</f>
        <v>0</v>
      </c>
      <c r="BL603" s="16" t="s">
        <v>214</v>
      </c>
      <c r="BM603" s="16" t="s">
        <v>1016</v>
      </c>
    </row>
    <row r="604" spans="2:65" s="1" customFormat="1" ht="22.5" customHeight="1">
      <c r="B604" s="33"/>
      <c r="C604" s="197" t="s">
        <v>1017</v>
      </c>
      <c r="D604" s="197" t="s">
        <v>233</v>
      </c>
      <c r="E604" s="198" t="s">
        <v>1018</v>
      </c>
      <c r="F604" s="199" t="s">
        <v>1019</v>
      </c>
      <c r="G604" s="200" t="s">
        <v>147</v>
      </c>
      <c r="H604" s="201">
        <v>848.7</v>
      </c>
      <c r="I604" s="202"/>
      <c r="J604" s="203">
        <f>ROUND(I604*H604,2)</f>
        <v>0</v>
      </c>
      <c r="K604" s="199" t="s">
        <v>148</v>
      </c>
      <c r="L604" s="204"/>
      <c r="M604" s="205" t="s">
        <v>1</v>
      </c>
      <c r="N604" s="206" t="s">
        <v>44</v>
      </c>
      <c r="O604" s="59"/>
      <c r="P604" s="182">
        <f>O604*H604</f>
        <v>0</v>
      </c>
      <c r="Q604" s="182">
        <v>1E-3</v>
      </c>
      <c r="R604" s="182">
        <f>Q604*H604</f>
        <v>0.84870000000000001</v>
      </c>
      <c r="S604" s="182">
        <v>0</v>
      </c>
      <c r="T604" s="183">
        <f>S604*H604</f>
        <v>0</v>
      </c>
      <c r="AR604" s="16" t="s">
        <v>294</v>
      </c>
      <c r="AT604" s="16" t="s">
        <v>233</v>
      </c>
      <c r="AU604" s="16" t="s">
        <v>82</v>
      </c>
      <c r="AY604" s="16" t="s">
        <v>142</v>
      </c>
      <c r="BE604" s="184">
        <f>IF(N604="základní",J604,0)</f>
        <v>0</v>
      </c>
      <c r="BF604" s="184">
        <f>IF(N604="snížená",J604,0)</f>
        <v>0</v>
      </c>
      <c r="BG604" s="184">
        <f>IF(N604="zákl. přenesená",J604,0)</f>
        <v>0</v>
      </c>
      <c r="BH604" s="184">
        <f>IF(N604="sníž. přenesená",J604,0)</f>
        <v>0</v>
      </c>
      <c r="BI604" s="184">
        <f>IF(N604="nulová",J604,0)</f>
        <v>0</v>
      </c>
      <c r="BJ604" s="16" t="s">
        <v>21</v>
      </c>
      <c r="BK604" s="184">
        <f>ROUND(I604*H604,2)</f>
        <v>0</v>
      </c>
      <c r="BL604" s="16" t="s">
        <v>214</v>
      </c>
      <c r="BM604" s="16" t="s">
        <v>1020</v>
      </c>
    </row>
    <row r="605" spans="2:65" s="11" customFormat="1" ht="11.25">
      <c r="B605" s="185"/>
      <c r="C605" s="186"/>
      <c r="D605" s="187" t="s">
        <v>159</v>
      </c>
      <c r="E605" s="186"/>
      <c r="F605" s="189" t="s">
        <v>1012</v>
      </c>
      <c r="G605" s="186"/>
      <c r="H605" s="190">
        <v>848.7</v>
      </c>
      <c r="I605" s="191"/>
      <c r="J605" s="186"/>
      <c r="K605" s="186"/>
      <c r="L605" s="192"/>
      <c r="M605" s="193"/>
      <c r="N605" s="194"/>
      <c r="O605" s="194"/>
      <c r="P605" s="194"/>
      <c r="Q605" s="194"/>
      <c r="R605" s="194"/>
      <c r="S605" s="194"/>
      <c r="T605" s="195"/>
      <c r="AT605" s="196" t="s">
        <v>159</v>
      </c>
      <c r="AU605" s="196" t="s">
        <v>82</v>
      </c>
      <c r="AV605" s="11" t="s">
        <v>82</v>
      </c>
      <c r="AW605" s="11" t="s">
        <v>4</v>
      </c>
      <c r="AX605" s="11" t="s">
        <v>21</v>
      </c>
      <c r="AY605" s="196" t="s">
        <v>142</v>
      </c>
    </row>
    <row r="606" spans="2:65" s="1" customFormat="1" ht="16.5" customHeight="1">
      <c r="B606" s="33"/>
      <c r="C606" s="173" t="s">
        <v>1021</v>
      </c>
      <c r="D606" s="173" t="s">
        <v>144</v>
      </c>
      <c r="E606" s="174" t="s">
        <v>1022</v>
      </c>
      <c r="F606" s="175" t="s">
        <v>1023</v>
      </c>
      <c r="G606" s="176" t="s">
        <v>147</v>
      </c>
      <c r="H606" s="177">
        <v>738</v>
      </c>
      <c r="I606" s="178"/>
      <c r="J606" s="179">
        <f>ROUND(I606*H606,2)</f>
        <v>0</v>
      </c>
      <c r="K606" s="175" t="s">
        <v>1</v>
      </c>
      <c r="L606" s="37"/>
      <c r="M606" s="180" t="s">
        <v>1</v>
      </c>
      <c r="N606" s="181" t="s">
        <v>44</v>
      </c>
      <c r="O606" s="59"/>
      <c r="P606" s="182">
        <f>O606*H606</f>
        <v>0</v>
      </c>
      <c r="Q606" s="182">
        <v>0</v>
      </c>
      <c r="R606" s="182">
        <f>Q606*H606</f>
        <v>0</v>
      </c>
      <c r="S606" s="182">
        <v>0</v>
      </c>
      <c r="T606" s="183">
        <f>S606*H606</f>
        <v>0</v>
      </c>
      <c r="AR606" s="16" t="s">
        <v>214</v>
      </c>
      <c r="AT606" s="16" t="s">
        <v>144</v>
      </c>
      <c r="AU606" s="16" t="s">
        <v>82</v>
      </c>
      <c r="AY606" s="16" t="s">
        <v>142</v>
      </c>
      <c r="BE606" s="184">
        <f>IF(N606="základní",J606,0)</f>
        <v>0</v>
      </c>
      <c r="BF606" s="184">
        <f>IF(N606="snížená",J606,0)</f>
        <v>0</v>
      </c>
      <c r="BG606" s="184">
        <f>IF(N606="zákl. přenesená",J606,0)</f>
        <v>0</v>
      </c>
      <c r="BH606" s="184">
        <f>IF(N606="sníž. přenesená",J606,0)</f>
        <v>0</v>
      </c>
      <c r="BI606" s="184">
        <f>IF(N606="nulová",J606,0)</f>
        <v>0</v>
      </c>
      <c r="BJ606" s="16" t="s">
        <v>21</v>
      </c>
      <c r="BK606" s="184">
        <f>ROUND(I606*H606,2)</f>
        <v>0</v>
      </c>
      <c r="BL606" s="16" t="s">
        <v>214</v>
      </c>
      <c r="BM606" s="16" t="s">
        <v>1024</v>
      </c>
    </row>
    <row r="607" spans="2:65" s="1" customFormat="1" ht="16.5" customHeight="1">
      <c r="B607" s="33"/>
      <c r="C607" s="173" t="s">
        <v>1025</v>
      </c>
      <c r="D607" s="173" t="s">
        <v>144</v>
      </c>
      <c r="E607" s="174" t="s">
        <v>1026</v>
      </c>
      <c r="F607" s="175" t="s">
        <v>1027</v>
      </c>
      <c r="G607" s="176" t="s">
        <v>153</v>
      </c>
      <c r="H607" s="177">
        <v>26</v>
      </c>
      <c r="I607" s="178"/>
      <c r="J607" s="179">
        <f>ROUND(I607*H607,2)</f>
        <v>0</v>
      </c>
      <c r="K607" s="175" t="s">
        <v>1</v>
      </c>
      <c r="L607" s="37"/>
      <c r="M607" s="180" t="s">
        <v>1</v>
      </c>
      <c r="N607" s="181" t="s">
        <v>44</v>
      </c>
      <c r="O607" s="59"/>
      <c r="P607" s="182">
        <f>O607*H607</f>
        <v>0</v>
      </c>
      <c r="Q607" s="182">
        <v>0</v>
      </c>
      <c r="R607" s="182">
        <f>Q607*H607</f>
        <v>0</v>
      </c>
      <c r="S607" s="182">
        <v>0</v>
      </c>
      <c r="T607" s="183">
        <f>S607*H607</f>
        <v>0</v>
      </c>
      <c r="AR607" s="16" t="s">
        <v>214</v>
      </c>
      <c r="AT607" s="16" t="s">
        <v>144</v>
      </c>
      <c r="AU607" s="16" t="s">
        <v>82</v>
      </c>
      <c r="AY607" s="16" t="s">
        <v>142</v>
      </c>
      <c r="BE607" s="184">
        <f>IF(N607="základní",J607,0)</f>
        <v>0</v>
      </c>
      <c r="BF607" s="184">
        <f>IF(N607="snížená",J607,0)</f>
        <v>0</v>
      </c>
      <c r="BG607" s="184">
        <f>IF(N607="zákl. přenesená",J607,0)</f>
        <v>0</v>
      </c>
      <c r="BH607" s="184">
        <f>IF(N607="sníž. přenesená",J607,0)</f>
        <v>0</v>
      </c>
      <c r="BI607" s="184">
        <f>IF(N607="nulová",J607,0)</f>
        <v>0</v>
      </c>
      <c r="BJ607" s="16" t="s">
        <v>21</v>
      </c>
      <c r="BK607" s="184">
        <f>ROUND(I607*H607,2)</f>
        <v>0</v>
      </c>
      <c r="BL607" s="16" t="s">
        <v>214</v>
      </c>
      <c r="BM607" s="16" t="s">
        <v>1028</v>
      </c>
    </row>
    <row r="608" spans="2:65" s="1" customFormat="1" ht="16.5" customHeight="1">
      <c r="B608" s="33"/>
      <c r="C608" s="173" t="s">
        <v>1029</v>
      </c>
      <c r="D608" s="173" t="s">
        <v>144</v>
      </c>
      <c r="E608" s="174" t="s">
        <v>1030</v>
      </c>
      <c r="F608" s="175" t="s">
        <v>1031</v>
      </c>
      <c r="G608" s="176" t="s">
        <v>153</v>
      </c>
      <c r="H608" s="177">
        <v>3</v>
      </c>
      <c r="I608" s="178"/>
      <c r="J608" s="179">
        <f>ROUND(I608*H608,2)</f>
        <v>0</v>
      </c>
      <c r="K608" s="175" t="s">
        <v>1</v>
      </c>
      <c r="L608" s="37"/>
      <c r="M608" s="180" t="s">
        <v>1</v>
      </c>
      <c r="N608" s="181" t="s">
        <v>44</v>
      </c>
      <c r="O608" s="59"/>
      <c r="P608" s="182">
        <f>O608*H608</f>
        <v>0</v>
      </c>
      <c r="Q608" s="182">
        <v>0</v>
      </c>
      <c r="R608" s="182">
        <f>Q608*H608</f>
        <v>0</v>
      </c>
      <c r="S608" s="182">
        <v>0</v>
      </c>
      <c r="T608" s="183">
        <f>S608*H608</f>
        <v>0</v>
      </c>
      <c r="AR608" s="16" t="s">
        <v>214</v>
      </c>
      <c r="AT608" s="16" t="s">
        <v>144</v>
      </c>
      <c r="AU608" s="16" t="s">
        <v>82</v>
      </c>
      <c r="AY608" s="16" t="s">
        <v>142</v>
      </c>
      <c r="BE608" s="184">
        <f>IF(N608="základní",J608,0)</f>
        <v>0</v>
      </c>
      <c r="BF608" s="184">
        <f>IF(N608="snížená",J608,0)</f>
        <v>0</v>
      </c>
      <c r="BG608" s="184">
        <f>IF(N608="zákl. přenesená",J608,0)</f>
        <v>0</v>
      </c>
      <c r="BH608" s="184">
        <f>IF(N608="sníž. přenesená",J608,0)</f>
        <v>0</v>
      </c>
      <c r="BI608" s="184">
        <f>IF(N608="nulová",J608,0)</f>
        <v>0</v>
      </c>
      <c r="BJ608" s="16" t="s">
        <v>21</v>
      </c>
      <c r="BK608" s="184">
        <f>ROUND(I608*H608,2)</f>
        <v>0</v>
      </c>
      <c r="BL608" s="16" t="s">
        <v>214</v>
      </c>
      <c r="BM608" s="16" t="s">
        <v>1032</v>
      </c>
    </row>
    <row r="609" spans="2:65" s="1" customFormat="1" ht="22.5" customHeight="1">
      <c r="B609" s="33"/>
      <c r="C609" s="173" t="s">
        <v>1033</v>
      </c>
      <c r="D609" s="173" t="s">
        <v>144</v>
      </c>
      <c r="E609" s="174" t="s">
        <v>1034</v>
      </c>
      <c r="F609" s="175" t="s">
        <v>1035</v>
      </c>
      <c r="G609" s="176" t="s">
        <v>225</v>
      </c>
      <c r="H609" s="177">
        <v>4.8929999999999998</v>
      </c>
      <c r="I609" s="178"/>
      <c r="J609" s="179">
        <f>ROUND(I609*H609,2)</f>
        <v>0</v>
      </c>
      <c r="K609" s="175" t="s">
        <v>148</v>
      </c>
      <c r="L609" s="37"/>
      <c r="M609" s="180" t="s">
        <v>1</v>
      </c>
      <c r="N609" s="181" t="s">
        <v>44</v>
      </c>
      <c r="O609" s="59"/>
      <c r="P609" s="182">
        <f>O609*H609</f>
        <v>0</v>
      </c>
      <c r="Q609" s="182">
        <v>0</v>
      </c>
      <c r="R609" s="182">
        <f>Q609*H609</f>
        <v>0</v>
      </c>
      <c r="S609" s="182">
        <v>0</v>
      </c>
      <c r="T609" s="183">
        <f>S609*H609</f>
        <v>0</v>
      </c>
      <c r="AR609" s="16" t="s">
        <v>214</v>
      </c>
      <c r="AT609" s="16" t="s">
        <v>144</v>
      </c>
      <c r="AU609" s="16" t="s">
        <v>82</v>
      </c>
      <c r="AY609" s="16" t="s">
        <v>142</v>
      </c>
      <c r="BE609" s="184">
        <f>IF(N609="základní",J609,0)</f>
        <v>0</v>
      </c>
      <c r="BF609" s="184">
        <f>IF(N609="snížená",J609,0)</f>
        <v>0</v>
      </c>
      <c r="BG609" s="184">
        <f>IF(N609="zákl. přenesená",J609,0)</f>
        <v>0</v>
      </c>
      <c r="BH609" s="184">
        <f>IF(N609="sníž. přenesená",J609,0)</f>
        <v>0</v>
      </c>
      <c r="BI609" s="184">
        <f>IF(N609="nulová",J609,0)</f>
        <v>0</v>
      </c>
      <c r="BJ609" s="16" t="s">
        <v>21</v>
      </c>
      <c r="BK609" s="184">
        <f>ROUND(I609*H609,2)</f>
        <v>0</v>
      </c>
      <c r="BL609" s="16" t="s">
        <v>214</v>
      </c>
      <c r="BM609" s="16" t="s">
        <v>1036</v>
      </c>
    </row>
    <row r="610" spans="2:65" s="10" customFormat="1" ht="22.9" customHeight="1">
      <c r="B610" s="157"/>
      <c r="C610" s="158"/>
      <c r="D610" s="159" t="s">
        <v>72</v>
      </c>
      <c r="E610" s="171" t="s">
        <v>1037</v>
      </c>
      <c r="F610" s="171" t="s">
        <v>1038</v>
      </c>
      <c r="G610" s="158"/>
      <c r="H610" s="158"/>
      <c r="I610" s="161"/>
      <c r="J610" s="172">
        <f>BK610</f>
        <v>0</v>
      </c>
      <c r="K610" s="158"/>
      <c r="L610" s="163"/>
      <c r="M610" s="164"/>
      <c r="N610" s="165"/>
      <c r="O610" s="165"/>
      <c r="P610" s="166">
        <f>SUM(P611:P627)</f>
        <v>0</v>
      </c>
      <c r="Q610" s="165"/>
      <c r="R610" s="166">
        <f>SUM(R611:R627)</f>
        <v>6.5870860000000002</v>
      </c>
      <c r="S610" s="165"/>
      <c r="T610" s="167">
        <f>SUM(T611:T627)</f>
        <v>9.9947564</v>
      </c>
      <c r="AR610" s="168" t="s">
        <v>82</v>
      </c>
      <c r="AT610" s="169" t="s">
        <v>72</v>
      </c>
      <c r="AU610" s="169" t="s">
        <v>21</v>
      </c>
      <c r="AY610" s="168" t="s">
        <v>142</v>
      </c>
      <c r="BK610" s="170">
        <f>SUM(BK611:BK627)</f>
        <v>0</v>
      </c>
    </row>
    <row r="611" spans="2:65" s="1" customFormat="1" ht="22.5" customHeight="1">
      <c r="B611" s="33"/>
      <c r="C611" s="173" t="s">
        <v>1039</v>
      </c>
      <c r="D611" s="173" t="s">
        <v>144</v>
      </c>
      <c r="E611" s="174" t="s">
        <v>1040</v>
      </c>
      <c r="F611" s="175" t="s">
        <v>1041</v>
      </c>
      <c r="G611" s="176" t="s">
        <v>147</v>
      </c>
      <c r="H611" s="177">
        <v>44.9</v>
      </c>
      <c r="I611" s="178"/>
      <c r="J611" s="179">
        <f>ROUND(I611*H611,2)</f>
        <v>0</v>
      </c>
      <c r="K611" s="175" t="s">
        <v>148</v>
      </c>
      <c r="L611" s="37"/>
      <c r="M611" s="180" t="s">
        <v>1</v>
      </c>
      <c r="N611" s="181" t="s">
        <v>44</v>
      </c>
      <c r="O611" s="59"/>
      <c r="P611" s="182">
        <f>O611*H611</f>
        <v>0</v>
      </c>
      <c r="Q611" s="182">
        <v>6.0000000000000001E-3</v>
      </c>
      <c r="R611" s="182">
        <f>Q611*H611</f>
        <v>0.26939999999999997</v>
      </c>
      <c r="S611" s="182">
        <v>0</v>
      </c>
      <c r="T611" s="183">
        <f>S611*H611</f>
        <v>0</v>
      </c>
      <c r="AR611" s="16" t="s">
        <v>214</v>
      </c>
      <c r="AT611" s="16" t="s">
        <v>144</v>
      </c>
      <c r="AU611" s="16" t="s">
        <v>82</v>
      </c>
      <c r="AY611" s="16" t="s">
        <v>142</v>
      </c>
      <c r="BE611" s="184">
        <f>IF(N611="základní",J611,0)</f>
        <v>0</v>
      </c>
      <c r="BF611" s="184">
        <f>IF(N611="snížená",J611,0)</f>
        <v>0</v>
      </c>
      <c r="BG611" s="184">
        <f>IF(N611="zákl. přenesená",J611,0)</f>
        <v>0</v>
      </c>
      <c r="BH611" s="184">
        <f>IF(N611="sníž. přenesená",J611,0)</f>
        <v>0</v>
      </c>
      <c r="BI611" s="184">
        <f>IF(N611="nulová",J611,0)</f>
        <v>0</v>
      </c>
      <c r="BJ611" s="16" t="s">
        <v>21</v>
      </c>
      <c r="BK611" s="184">
        <f>ROUND(I611*H611,2)</f>
        <v>0</v>
      </c>
      <c r="BL611" s="16" t="s">
        <v>214</v>
      </c>
      <c r="BM611" s="16" t="s">
        <v>1042</v>
      </c>
    </row>
    <row r="612" spans="2:65" s="11" customFormat="1" ht="11.25">
      <c r="B612" s="185"/>
      <c r="C612" s="186"/>
      <c r="D612" s="187" t="s">
        <v>159</v>
      </c>
      <c r="E612" s="188" t="s">
        <v>1</v>
      </c>
      <c r="F612" s="189" t="s">
        <v>1043</v>
      </c>
      <c r="G612" s="186"/>
      <c r="H612" s="190">
        <v>44.9</v>
      </c>
      <c r="I612" s="191"/>
      <c r="J612" s="186"/>
      <c r="K612" s="186"/>
      <c r="L612" s="192"/>
      <c r="M612" s="193"/>
      <c r="N612" s="194"/>
      <c r="O612" s="194"/>
      <c r="P612" s="194"/>
      <c r="Q612" s="194"/>
      <c r="R612" s="194"/>
      <c r="S612" s="194"/>
      <c r="T612" s="195"/>
      <c r="AT612" s="196" t="s">
        <v>159</v>
      </c>
      <c r="AU612" s="196" t="s">
        <v>82</v>
      </c>
      <c r="AV612" s="11" t="s">
        <v>82</v>
      </c>
      <c r="AW612" s="11" t="s">
        <v>36</v>
      </c>
      <c r="AX612" s="11" t="s">
        <v>21</v>
      </c>
      <c r="AY612" s="196" t="s">
        <v>142</v>
      </c>
    </row>
    <row r="613" spans="2:65" s="1" customFormat="1" ht="16.5" customHeight="1">
      <c r="B613" s="33"/>
      <c r="C613" s="197" t="s">
        <v>1044</v>
      </c>
      <c r="D613" s="197" t="s">
        <v>233</v>
      </c>
      <c r="E613" s="198" t="s">
        <v>1045</v>
      </c>
      <c r="F613" s="199" t="s">
        <v>1046</v>
      </c>
      <c r="G613" s="200" t="s">
        <v>147</v>
      </c>
      <c r="H613" s="201">
        <v>47.145000000000003</v>
      </c>
      <c r="I613" s="202"/>
      <c r="J613" s="203">
        <f>ROUND(I613*H613,2)</f>
        <v>0</v>
      </c>
      <c r="K613" s="199" t="s">
        <v>148</v>
      </c>
      <c r="L613" s="204"/>
      <c r="M613" s="205" t="s">
        <v>1</v>
      </c>
      <c r="N613" s="206" t="s">
        <v>44</v>
      </c>
      <c r="O613" s="59"/>
      <c r="P613" s="182">
        <f>O613*H613</f>
        <v>0</v>
      </c>
      <c r="Q613" s="182">
        <v>8.0000000000000002E-3</v>
      </c>
      <c r="R613" s="182">
        <f>Q613*H613</f>
        <v>0.37716000000000005</v>
      </c>
      <c r="S613" s="182">
        <v>0</v>
      </c>
      <c r="T613" s="183">
        <f>S613*H613</f>
        <v>0</v>
      </c>
      <c r="AR613" s="16" t="s">
        <v>294</v>
      </c>
      <c r="AT613" s="16" t="s">
        <v>233</v>
      </c>
      <c r="AU613" s="16" t="s">
        <v>82</v>
      </c>
      <c r="AY613" s="16" t="s">
        <v>142</v>
      </c>
      <c r="BE613" s="184">
        <f>IF(N613="základní",J613,0)</f>
        <v>0</v>
      </c>
      <c r="BF613" s="184">
        <f>IF(N613="snížená",J613,0)</f>
        <v>0</v>
      </c>
      <c r="BG613" s="184">
        <f>IF(N613="zákl. přenesená",J613,0)</f>
        <v>0</v>
      </c>
      <c r="BH613" s="184">
        <f>IF(N613="sníž. přenesená",J613,0)</f>
        <v>0</v>
      </c>
      <c r="BI613" s="184">
        <f>IF(N613="nulová",J613,0)</f>
        <v>0</v>
      </c>
      <c r="BJ613" s="16" t="s">
        <v>21</v>
      </c>
      <c r="BK613" s="184">
        <f>ROUND(I613*H613,2)</f>
        <v>0</v>
      </c>
      <c r="BL613" s="16" t="s">
        <v>214</v>
      </c>
      <c r="BM613" s="16" t="s">
        <v>1047</v>
      </c>
    </row>
    <row r="614" spans="2:65" s="11" customFormat="1" ht="11.25">
      <c r="B614" s="185"/>
      <c r="C614" s="186"/>
      <c r="D614" s="187" t="s">
        <v>159</v>
      </c>
      <c r="E614" s="186"/>
      <c r="F614" s="189" t="s">
        <v>1048</v>
      </c>
      <c r="G614" s="186"/>
      <c r="H614" s="190">
        <v>47.145000000000003</v>
      </c>
      <c r="I614" s="191"/>
      <c r="J614" s="186"/>
      <c r="K614" s="186"/>
      <c r="L614" s="192"/>
      <c r="M614" s="193"/>
      <c r="N614" s="194"/>
      <c r="O614" s="194"/>
      <c r="P614" s="194"/>
      <c r="Q614" s="194"/>
      <c r="R614" s="194"/>
      <c r="S614" s="194"/>
      <c r="T614" s="195"/>
      <c r="AT614" s="196" t="s">
        <v>159</v>
      </c>
      <c r="AU614" s="196" t="s">
        <v>82</v>
      </c>
      <c r="AV614" s="11" t="s">
        <v>82</v>
      </c>
      <c r="AW614" s="11" t="s">
        <v>4</v>
      </c>
      <c r="AX614" s="11" t="s">
        <v>21</v>
      </c>
      <c r="AY614" s="196" t="s">
        <v>142</v>
      </c>
    </row>
    <row r="615" spans="2:65" s="1" customFormat="1" ht="16.5" customHeight="1">
      <c r="B615" s="33"/>
      <c r="C615" s="173" t="s">
        <v>1049</v>
      </c>
      <c r="D615" s="173" t="s">
        <v>144</v>
      </c>
      <c r="E615" s="174" t="s">
        <v>1050</v>
      </c>
      <c r="F615" s="175" t="s">
        <v>1051</v>
      </c>
      <c r="G615" s="176" t="s">
        <v>147</v>
      </c>
      <c r="H615" s="177">
        <v>44.9</v>
      </c>
      <c r="I615" s="178"/>
      <c r="J615" s="179">
        <f>ROUND(I615*H615,2)</f>
        <v>0</v>
      </c>
      <c r="K615" s="175" t="s">
        <v>1</v>
      </c>
      <c r="L615" s="37"/>
      <c r="M615" s="180" t="s">
        <v>1</v>
      </c>
      <c r="N615" s="181" t="s">
        <v>44</v>
      </c>
      <c r="O615" s="59"/>
      <c r="P615" s="182">
        <f>O615*H615</f>
        <v>0</v>
      </c>
      <c r="Q615" s="182">
        <v>0</v>
      </c>
      <c r="R615" s="182">
        <f>Q615*H615</f>
        <v>0</v>
      </c>
      <c r="S615" s="182">
        <v>0</v>
      </c>
      <c r="T615" s="183">
        <f>S615*H615</f>
        <v>0</v>
      </c>
      <c r="AR615" s="16" t="s">
        <v>214</v>
      </c>
      <c r="AT615" s="16" t="s">
        <v>144</v>
      </c>
      <c r="AU615" s="16" t="s">
        <v>82</v>
      </c>
      <c r="AY615" s="16" t="s">
        <v>142</v>
      </c>
      <c r="BE615" s="184">
        <f>IF(N615="základní",J615,0)</f>
        <v>0</v>
      </c>
      <c r="BF615" s="184">
        <f>IF(N615="snížená",J615,0)</f>
        <v>0</v>
      </c>
      <c r="BG615" s="184">
        <f>IF(N615="zákl. přenesená",J615,0)</f>
        <v>0</v>
      </c>
      <c r="BH615" s="184">
        <f>IF(N615="sníž. přenesená",J615,0)</f>
        <v>0</v>
      </c>
      <c r="BI615" s="184">
        <f>IF(N615="nulová",J615,0)</f>
        <v>0</v>
      </c>
      <c r="BJ615" s="16" t="s">
        <v>21</v>
      </c>
      <c r="BK615" s="184">
        <f>ROUND(I615*H615,2)</f>
        <v>0</v>
      </c>
      <c r="BL615" s="16" t="s">
        <v>214</v>
      </c>
      <c r="BM615" s="16" t="s">
        <v>1052</v>
      </c>
    </row>
    <row r="616" spans="2:65" s="1" customFormat="1" ht="22.5" customHeight="1">
      <c r="B616" s="33"/>
      <c r="C616" s="173" t="s">
        <v>1053</v>
      </c>
      <c r="D616" s="173" t="s">
        <v>144</v>
      </c>
      <c r="E616" s="174" t="s">
        <v>1054</v>
      </c>
      <c r="F616" s="175" t="s">
        <v>1055</v>
      </c>
      <c r="G616" s="176" t="s">
        <v>147</v>
      </c>
      <c r="H616" s="177">
        <v>99.912999999999997</v>
      </c>
      <c r="I616" s="178"/>
      <c r="J616" s="179">
        <f>ROUND(I616*H616,2)</f>
        <v>0</v>
      </c>
      <c r="K616" s="175" t="s">
        <v>148</v>
      </c>
      <c r="L616" s="37"/>
      <c r="M616" s="180" t="s">
        <v>1</v>
      </c>
      <c r="N616" s="181" t="s">
        <v>44</v>
      </c>
      <c r="O616" s="59"/>
      <c r="P616" s="182">
        <f>O616*H616</f>
        <v>0</v>
      </c>
      <c r="Q616" s="182">
        <v>0</v>
      </c>
      <c r="R616" s="182">
        <f>Q616*H616</f>
        <v>0</v>
      </c>
      <c r="S616" s="182">
        <v>2.8E-3</v>
      </c>
      <c r="T616" s="183">
        <f>S616*H616</f>
        <v>0.27975639999999996</v>
      </c>
      <c r="AR616" s="16" t="s">
        <v>214</v>
      </c>
      <c r="AT616" s="16" t="s">
        <v>144</v>
      </c>
      <c r="AU616" s="16" t="s">
        <v>82</v>
      </c>
      <c r="AY616" s="16" t="s">
        <v>142</v>
      </c>
      <c r="BE616" s="184">
        <f>IF(N616="základní",J616,0)</f>
        <v>0</v>
      </c>
      <c r="BF616" s="184">
        <f>IF(N616="snížená",J616,0)</f>
        <v>0</v>
      </c>
      <c r="BG616" s="184">
        <f>IF(N616="zákl. přenesená",J616,0)</f>
        <v>0</v>
      </c>
      <c r="BH616" s="184">
        <f>IF(N616="sníž. přenesená",J616,0)</f>
        <v>0</v>
      </c>
      <c r="BI616" s="184">
        <f>IF(N616="nulová",J616,0)</f>
        <v>0</v>
      </c>
      <c r="BJ616" s="16" t="s">
        <v>21</v>
      </c>
      <c r="BK616" s="184">
        <f>ROUND(I616*H616,2)</f>
        <v>0</v>
      </c>
      <c r="BL616" s="16" t="s">
        <v>214</v>
      </c>
      <c r="BM616" s="16" t="s">
        <v>1056</v>
      </c>
    </row>
    <row r="617" spans="2:65" s="11" customFormat="1" ht="11.25">
      <c r="B617" s="185"/>
      <c r="C617" s="186"/>
      <c r="D617" s="187" t="s">
        <v>159</v>
      </c>
      <c r="E617" s="188" t="s">
        <v>1</v>
      </c>
      <c r="F617" s="189" t="s">
        <v>1057</v>
      </c>
      <c r="G617" s="186"/>
      <c r="H617" s="190">
        <v>99.912999999999997</v>
      </c>
      <c r="I617" s="191"/>
      <c r="J617" s="186"/>
      <c r="K617" s="186"/>
      <c r="L617" s="192"/>
      <c r="M617" s="193"/>
      <c r="N617" s="194"/>
      <c r="O617" s="194"/>
      <c r="P617" s="194"/>
      <c r="Q617" s="194"/>
      <c r="R617" s="194"/>
      <c r="S617" s="194"/>
      <c r="T617" s="195"/>
      <c r="AT617" s="196" t="s">
        <v>159</v>
      </c>
      <c r="AU617" s="196" t="s">
        <v>82</v>
      </c>
      <c r="AV617" s="11" t="s">
        <v>82</v>
      </c>
      <c r="AW617" s="11" t="s">
        <v>36</v>
      </c>
      <c r="AX617" s="11" t="s">
        <v>21</v>
      </c>
      <c r="AY617" s="196" t="s">
        <v>142</v>
      </c>
    </row>
    <row r="618" spans="2:65" s="1" customFormat="1" ht="22.5" customHeight="1">
      <c r="B618" s="33"/>
      <c r="C618" s="173" t="s">
        <v>1058</v>
      </c>
      <c r="D618" s="173" t="s">
        <v>144</v>
      </c>
      <c r="E618" s="174" t="s">
        <v>1059</v>
      </c>
      <c r="F618" s="175" t="s">
        <v>1060</v>
      </c>
      <c r="G618" s="176" t="s">
        <v>147</v>
      </c>
      <c r="H618" s="177">
        <v>670</v>
      </c>
      <c r="I618" s="178"/>
      <c r="J618" s="179">
        <f>ROUND(I618*H618,2)</f>
        <v>0</v>
      </c>
      <c r="K618" s="175" t="s">
        <v>148</v>
      </c>
      <c r="L618" s="37"/>
      <c r="M618" s="180" t="s">
        <v>1</v>
      </c>
      <c r="N618" s="181" t="s">
        <v>44</v>
      </c>
      <c r="O618" s="59"/>
      <c r="P618" s="182">
        <f>O618*H618</f>
        <v>0</v>
      </c>
      <c r="Q618" s="182">
        <v>0</v>
      </c>
      <c r="R618" s="182">
        <f>Q618*H618</f>
        <v>0</v>
      </c>
      <c r="S618" s="182">
        <v>1.4500000000000001E-2</v>
      </c>
      <c r="T618" s="183">
        <f>S618*H618</f>
        <v>9.7149999999999999</v>
      </c>
      <c r="AR618" s="16" t="s">
        <v>214</v>
      </c>
      <c r="AT618" s="16" t="s">
        <v>144</v>
      </c>
      <c r="AU618" s="16" t="s">
        <v>82</v>
      </c>
      <c r="AY618" s="16" t="s">
        <v>142</v>
      </c>
      <c r="BE618" s="184">
        <f>IF(N618="základní",J618,0)</f>
        <v>0</v>
      </c>
      <c r="BF618" s="184">
        <f>IF(N618="snížená",J618,0)</f>
        <v>0</v>
      </c>
      <c r="BG618" s="184">
        <f>IF(N618="zákl. přenesená",J618,0)</f>
        <v>0</v>
      </c>
      <c r="BH618" s="184">
        <f>IF(N618="sníž. přenesená",J618,0)</f>
        <v>0</v>
      </c>
      <c r="BI618" s="184">
        <f>IF(N618="nulová",J618,0)</f>
        <v>0</v>
      </c>
      <c r="BJ618" s="16" t="s">
        <v>21</v>
      </c>
      <c r="BK618" s="184">
        <f>ROUND(I618*H618,2)</f>
        <v>0</v>
      </c>
      <c r="BL618" s="16" t="s">
        <v>214</v>
      </c>
      <c r="BM618" s="16" t="s">
        <v>1061</v>
      </c>
    </row>
    <row r="619" spans="2:65" s="1" customFormat="1" ht="22.5" customHeight="1">
      <c r="B619" s="33"/>
      <c r="C619" s="173" t="s">
        <v>1062</v>
      </c>
      <c r="D619" s="173" t="s">
        <v>144</v>
      </c>
      <c r="E619" s="174" t="s">
        <v>1063</v>
      </c>
      <c r="F619" s="175" t="s">
        <v>1064</v>
      </c>
      <c r="G619" s="176" t="s">
        <v>147</v>
      </c>
      <c r="H619" s="177">
        <v>1400.375</v>
      </c>
      <c r="I619" s="178"/>
      <c r="J619" s="179">
        <f>ROUND(I619*H619,2)</f>
        <v>0</v>
      </c>
      <c r="K619" s="175" t="s">
        <v>148</v>
      </c>
      <c r="L619" s="37"/>
      <c r="M619" s="180" t="s">
        <v>1</v>
      </c>
      <c r="N619" s="181" t="s">
        <v>44</v>
      </c>
      <c r="O619" s="59"/>
      <c r="P619" s="182">
        <f>O619*H619</f>
        <v>0</v>
      </c>
      <c r="Q619" s="182">
        <v>1.16E-3</v>
      </c>
      <c r="R619" s="182">
        <f>Q619*H619</f>
        <v>1.6244350000000001</v>
      </c>
      <c r="S619" s="182">
        <v>0</v>
      </c>
      <c r="T619" s="183">
        <f>S619*H619</f>
        <v>0</v>
      </c>
      <c r="AR619" s="16" t="s">
        <v>214</v>
      </c>
      <c r="AT619" s="16" t="s">
        <v>144</v>
      </c>
      <c r="AU619" s="16" t="s">
        <v>82</v>
      </c>
      <c r="AY619" s="16" t="s">
        <v>142</v>
      </c>
      <c r="BE619" s="184">
        <f>IF(N619="základní",J619,0)</f>
        <v>0</v>
      </c>
      <c r="BF619" s="184">
        <f>IF(N619="snížená",J619,0)</f>
        <v>0</v>
      </c>
      <c r="BG619" s="184">
        <f>IF(N619="zákl. přenesená",J619,0)</f>
        <v>0</v>
      </c>
      <c r="BH619" s="184">
        <f>IF(N619="sníž. přenesená",J619,0)</f>
        <v>0</v>
      </c>
      <c r="BI619" s="184">
        <f>IF(N619="nulová",J619,0)</f>
        <v>0</v>
      </c>
      <c r="BJ619" s="16" t="s">
        <v>21</v>
      </c>
      <c r="BK619" s="184">
        <f>ROUND(I619*H619,2)</f>
        <v>0</v>
      </c>
      <c r="BL619" s="16" t="s">
        <v>214</v>
      </c>
      <c r="BM619" s="16" t="s">
        <v>1065</v>
      </c>
    </row>
    <row r="620" spans="2:65" s="11" customFormat="1" ht="11.25">
      <c r="B620" s="185"/>
      <c r="C620" s="186"/>
      <c r="D620" s="187" t="s">
        <v>159</v>
      </c>
      <c r="E620" s="188" t="s">
        <v>1</v>
      </c>
      <c r="F620" s="189" t="s">
        <v>1066</v>
      </c>
      <c r="G620" s="186"/>
      <c r="H620" s="190">
        <v>1340</v>
      </c>
      <c r="I620" s="191"/>
      <c r="J620" s="186"/>
      <c r="K620" s="186"/>
      <c r="L620" s="192"/>
      <c r="M620" s="193"/>
      <c r="N620" s="194"/>
      <c r="O620" s="194"/>
      <c r="P620" s="194"/>
      <c r="Q620" s="194"/>
      <c r="R620" s="194"/>
      <c r="S620" s="194"/>
      <c r="T620" s="195"/>
      <c r="AT620" s="196" t="s">
        <v>159</v>
      </c>
      <c r="AU620" s="196" t="s">
        <v>82</v>
      </c>
      <c r="AV620" s="11" t="s">
        <v>82</v>
      </c>
      <c r="AW620" s="11" t="s">
        <v>36</v>
      </c>
      <c r="AX620" s="11" t="s">
        <v>73</v>
      </c>
      <c r="AY620" s="196" t="s">
        <v>142</v>
      </c>
    </row>
    <row r="621" spans="2:65" s="11" customFormat="1" ht="11.25">
      <c r="B621" s="185"/>
      <c r="C621" s="186"/>
      <c r="D621" s="187" t="s">
        <v>159</v>
      </c>
      <c r="E621" s="188" t="s">
        <v>1</v>
      </c>
      <c r="F621" s="189" t="s">
        <v>1067</v>
      </c>
      <c r="G621" s="186"/>
      <c r="H621" s="190">
        <v>60.375</v>
      </c>
      <c r="I621" s="191"/>
      <c r="J621" s="186"/>
      <c r="K621" s="186"/>
      <c r="L621" s="192"/>
      <c r="M621" s="193"/>
      <c r="N621" s="194"/>
      <c r="O621" s="194"/>
      <c r="P621" s="194"/>
      <c r="Q621" s="194"/>
      <c r="R621" s="194"/>
      <c r="S621" s="194"/>
      <c r="T621" s="195"/>
      <c r="AT621" s="196" t="s">
        <v>159</v>
      </c>
      <c r="AU621" s="196" t="s">
        <v>82</v>
      </c>
      <c r="AV621" s="11" t="s">
        <v>82</v>
      </c>
      <c r="AW621" s="11" t="s">
        <v>36</v>
      </c>
      <c r="AX621" s="11" t="s">
        <v>73</v>
      </c>
      <c r="AY621" s="196" t="s">
        <v>142</v>
      </c>
    </row>
    <row r="622" spans="2:65" s="12" customFormat="1" ht="11.25">
      <c r="B622" s="207"/>
      <c r="C622" s="208"/>
      <c r="D622" s="187" t="s">
        <v>159</v>
      </c>
      <c r="E622" s="209" t="s">
        <v>1</v>
      </c>
      <c r="F622" s="210" t="s">
        <v>285</v>
      </c>
      <c r="G622" s="208"/>
      <c r="H622" s="211">
        <v>1400.375</v>
      </c>
      <c r="I622" s="212"/>
      <c r="J622" s="208"/>
      <c r="K622" s="208"/>
      <c r="L622" s="213"/>
      <c r="M622" s="214"/>
      <c r="N622" s="215"/>
      <c r="O622" s="215"/>
      <c r="P622" s="215"/>
      <c r="Q622" s="215"/>
      <c r="R622" s="215"/>
      <c r="S622" s="215"/>
      <c r="T622" s="216"/>
      <c r="AT622" s="217" t="s">
        <v>159</v>
      </c>
      <c r="AU622" s="217" t="s">
        <v>82</v>
      </c>
      <c r="AV622" s="12" t="s">
        <v>149</v>
      </c>
      <c r="AW622" s="12" t="s">
        <v>36</v>
      </c>
      <c r="AX622" s="12" t="s">
        <v>21</v>
      </c>
      <c r="AY622" s="217" t="s">
        <v>142</v>
      </c>
    </row>
    <row r="623" spans="2:65" s="1" customFormat="1" ht="16.5" customHeight="1">
      <c r="B623" s="33"/>
      <c r="C623" s="197" t="s">
        <v>1068</v>
      </c>
      <c r="D623" s="197" t="s">
        <v>233</v>
      </c>
      <c r="E623" s="198" t="s">
        <v>1069</v>
      </c>
      <c r="F623" s="199" t="s">
        <v>1070</v>
      </c>
      <c r="G623" s="200" t="s">
        <v>147</v>
      </c>
      <c r="H623" s="201">
        <v>1407</v>
      </c>
      <c r="I623" s="202"/>
      <c r="J623" s="203">
        <f>ROUND(I623*H623,2)</f>
        <v>0</v>
      </c>
      <c r="K623" s="199" t="s">
        <v>148</v>
      </c>
      <c r="L623" s="204"/>
      <c r="M623" s="205" t="s">
        <v>1</v>
      </c>
      <c r="N623" s="206" t="s">
        <v>44</v>
      </c>
      <c r="O623" s="59"/>
      <c r="P623" s="182">
        <f>O623*H623</f>
        <v>0</v>
      </c>
      <c r="Q623" s="182">
        <v>3.0000000000000001E-3</v>
      </c>
      <c r="R623" s="182">
        <f>Q623*H623</f>
        <v>4.2210000000000001</v>
      </c>
      <c r="S623" s="182">
        <v>0</v>
      </c>
      <c r="T623" s="183">
        <f>S623*H623</f>
        <v>0</v>
      </c>
      <c r="AR623" s="16" t="s">
        <v>294</v>
      </c>
      <c r="AT623" s="16" t="s">
        <v>233</v>
      </c>
      <c r="AU623" s="16" t="s">
        <v>82</v>
      </c>
      <c r="AY623" s="16" t="s">
        <v>142</v>
      </c>
      <c r="BE623" s="184">
        <f>IF(N623="základní",J623,0)</f>
        <v>0</v>
      </c>
      <c r="BF623" s="184">
        <f>IF(N623="snížená",J623,0)</f>
        <v>0</v>
      </c>
      <c r="BG623" s="184">
        <f>IF(N623="zákl. přenesená",J623,0)</f>
        <v>0</v>
      </c>
      <c r="BH623" s="184">
        <f>IF(N623="sníž. přenesená",J623,0)</f>
        <v>0</v>
      </c>
      <c r="BI623" s="184">
        <f>IF(N623="nulová",J623,0)</f>
        <v>0</v>
      </c>
      <c r="BJ623" s="16" t="s">
        <v>21</v>
      </c>
      <c r="BK623" s="184">
        <f>ROUND(I623*H623,2)</f>
        <v>0</v>
      </c>
      <c r="BL623" s="16" t="s">
        <v>214</v>
      </c>
      <c r="BM623" s="16" t="s">
        <v>1071</v>
      </c>
    </row>
    <row r="624" spans="2:65" s="11" customFormat="1" ht="11.25">
      <c r="B624" s="185"/>
      <c r="C624" s="186"/>
      <c r="D624" s="187" t="s">
        <v>159</v>
      </c>
      <c r="E624" s="186"/>
      <c r="F624" s="189" t="s">
        <v>1072</v>
      </c>
      <c r="G624" s="186"/>
      <c r="H624" s="190">
        <v>1407</v>
      </c>
      <c r="I624" s="191"/>
      <c r="J624" s="186"/>
      <c r="K624" s="186"/>
      <c r="L624" s="192"/>
      <c r="M624" s="193"/>
      <c r="N624" s="194"/>
      <c r="O624" s="194"/>
      <c r="P624" s="194"/>
      <c r="Q624" s="194"/>
      <c r="R624" s="194"/>
      <c r="S624" s="194"/>
      <c r="T624" s="195"/>
      <c r="AT624" s="196" t="s">
        <v>159</v>
      </c>
      <c r="AU624" s="196" t="s">
        <v>82</v>
      </c>
      <c r="AV624" s="11" t="s">
        <v>82</v>
      </c>
      <c r="AW624" s="11" t="s">
        <v>4</v>
      </c>
      <c r="AX624" s="11" t="s">
        <v>21</v>
      </c>
      <c r="AY624" s="196" t="s">
        <v>142</v>
      </c>
    </row>
    <row r="625" spans="2:65" s="1" customFormat="1" ht="16.5" customHeight="1">
      <c r="B625" s="33"/>
      <c r="C625" s="197" t="s">
        <v>1073</v>
      </c>
      <c r="D625" s="197" t="s">
        <v>233</v>
      </c>
      <c r="E625" s="198" t="s">
        <v>1074</v>
      </c>
      <c r="F625" s="199" t="s">
        <v>1075</v>
      </c>
      <c r="G625" s="200" t="s">
        <v>147</v>
      </c>
      <c r="H625" s="201">
        <v>63.393999999999998</v>
      </c>
      <c r="I625" s="202"/>
      <c r="J625" s="203">
        <f>ROUND(I625*H625,2)</f>
        <v>0</v>
      </c>
      <c r="K625" s="199" t="s">
        <v>148</v>
      </c>
      <c r="L625" s="204"/>
      <c r="M625" s="205" t="s">
        <v>1</v>
      </c>
      <c r="N625" s="206" t="s">
        <v>44</v>
      </c>
      <c r="O625" s="59"/>
      <c r="P625" s="182">
        <f>O625*H625</f>
        <v>0</v>
      </c>
      <c r="Q625" s="182">
        <v>1.5E-3</v>
      </c>
      <c r="R625" s="182">
        <f>Q625*H625</f>
        <v>9.5090999999999995E-2</v>
      </c>
      <c r="S625" s="182">
        <v>0</v>
      </c>
      <c r="T625" s="183">
        <f>S625*H625</f>
        <v>0</v>
      </c>
      <c r="AR625" s="16" t="s">
        <v>294</v>
      </c>
      <c r="AT625" s="16" t="s">
        <v>233</v>
      </c>
      <c r="AU625" s="16" t="s">
        <v>82</v>
      </c>
      <c r="AY625" s="16" t="s">
        <v>142</v>
      </c>
      <c r="BE625" s="184">
        <f>IF(N625="základní",J625,0)</f>
        <v>0</v>
      </c>
      <c r="BF625" s="184">
        <f>IF(N625="snížená",J625,0)</f>
        <v>0</v>
      </c>
      <c r="BG625" s="184">
        <f>IF(N625="zákl. přenesená",J625,0)</f>
        <v>0</v>
      </c>
      <c r="BH625" s="184">
        <f>IF(N625="sníž. přenesená",J625,0)</f>
        <v>0</v>
      </c>
      <c r="BI625" s="184">
        <f>IF(N625="nulová",J625,0)</f>
        <v>0</v>
      </c>
      <c r="BJ625" s="16" t="s">
        <v>21</v>
      </c>
      <c r="BK625" s="184">
        <f>ROUND(I625*H625,2)</f>
        <v>0</v>
      </c>
      <c r="BL625" s="16" t="s">
        <v>214</v>
      </c>
      <c r="BM625" s="16" t="s">
        <v>1076</v>
      </c>
    </row>
    <row r="626" spans="2:65" s="11" customFormat="1" ht="11.25">
      <c r="B626" s="185"/>
      <c r="C626" s="186"/>
      <c r="D626" s="187" t="s">
        <v>159</v>
      </c>
      <c r="E626" s="186"/>
      <c r="F626" s="189" t="s">
        <v>1077</v>
      </c>
      <c r="G626" s="186"/>
      <c r="H626" s="190">
        <v>63.393999999999998</v>
      </c>
      <c r="I626" s="191"/>
      <c r="J626" s="186"/>
      <c r="K626" s="186"/>
      <c r="L626" s="192"/>
      <c r="M626" s="193"/>
      <c r="N626" s="194"/>
      <c r="O626" s="194"/>
      <c r="P626" s="194"/>
      <c r="Q626" s="194"/>
      <c r="R626" s="194"/>
      <c r="S626" s="194"/>
      <c r="T626" s="195"/>
      <c r="AT626" s="196" t="s">
        <v>159</v>
      </c>
      <c r="AU626" s="196" t="s">
        <v>82</v>
      </c>
      <c r="AV626" s="11" t="s">
        <v>82</v>
      </c>
      <c r="AW626" s="11" t="s">
        <v>4</v>
      </c>
      <c r="AX626" s="11" t="s">
        <v>21</v>
      </c>
      <c r="AY626" s="196" t="s">
        <v>142</v>
      </c>
    </row>
    <row r="627" spans="2:65" s="1" customFormat="1" ht="22.5" customHeight="1">
      <c r="B627" s="33"/>
      <c r="C627" s="173" t="s">
        <v>1078</v>
      </c>
      <c r="D627" s="173" t="s">
        <v>144</v>
      </c>
      <c r="E627" s="174" t="s">
        <v>1079</v>
      </c>
      <c r="F627" s="175" t="s">
        <v>1080</v>
      </c>
      <c r="G627" s="176" t="s">
        <v>225</v>
      </c>
      <c r="H627" s="177">
        <v>6.5869999999999997</v>
      </c>
      <c r="I627" s="178"/>
      <c r="J627" s="179">
        <f>ROUND(I627*H627,2)</f>
        <v>0</v>
      </c>
      <c r="K627" s="175" t="s">
        <v>148</v>
      </c>
      <c r="L627" s="37"/>
      <c r="M627" s="180" t="s">
        <v>1</v>
      </c>
      <c r="N627" s="181" t="s">
        <v>44</v>
      </c>
      <c r="O627" s="59"/>
      <c r="P627" s="182">
        <f>O627*H627</f>
        <v>0</v>
      </c>
      <c r="Q627" s="182">
        <v>0</v>
      </c>
      <c r="R627" s="182">
        <f>Q627*H627</f>
        <v>0</v>
      </c>
      <c r="S627" s="182">
        <v>0</v>
      </c>
      <c r="T627" s="183">
        <f>S627*H627</f>
        <v>0</v>
      </c>
      <c r="AR627" s="16" t="s">
        <v>214</v>
      </c>
      <c r="AT627" s="16" t="s">
        <v>144</v>
      </c>
      <c r="AU627" s="16" t="s">
        <v>82</v>
      </c>
      <c r="AY627" s="16" t="s">
        <v>142</v>
      </c>
      <c r="BE627" s="184">
        <f>IF(N627="základní",J627,0)</f>
        <v>0</v>
      </c>
      <c r="BF627" s="184">
        <f>IF(N627="snížená",J627,0)</f>
        <v>0</v>
      </c>
      <c r="BG627" s="184">
        <f>IF(N627="zákl. přenesená",J627,0)</f>
        <v>0</v>
      </c>
      <c r="BH627" s="184">
        <f>IF(N627="sníž. přenesená",J627,0)</f>
        <v>0</v>
      </c>
      <c r="BI627" s="184">
        <f>IF(N627="nulová",J627,0)</f>
        <v>0</v>
      </c>
      <c r="BJ627" s="16" t="s">
        <v>21</v>
      </c>
      <c r="BK627" s="184">
        <f>ROUND(I627*H627,2)</f>
        <v>0</v>
      </c>
      <c r="BL627" s="16" t="s">
        <v>214</v>
      </c>
      <c r="BM627" s="16" t="s">
        <v>1081</v>
      </c>
    </row>
    <row r="628" spans="2:65" s="10" customFormat="1" ht="22.9" customHeight="1">
      <c r="B628" s="157"/>
      <c r="C628" s="158"/>
      <c r="D628" s="159" t="s">
        <v>72</v>
      </c>
      <c r="E628" s="171" t="s">
        <v>1082</v>
      </c>
      <c r="F628" s="171" t="s">
        <v>1083</v>
      </c>
      <c r="G628" s="158"/>
      <c r="H628" s="158"/>
      <c r="I628" s="161"/>
      <c r="J628" s="172">
        <f>BK628</f>
        <v>0</v>
      </c>
      <c r="K628" s="158"/>
      <c r="L628" s="163"/>
      <c r="M628" s="164"/>
      <c r="N628" s="165"/>
      <c r="O628" s="165"/>
      <c r="P628" s="166">
        <f>SUM(P629:P630)</f>
        <v>0</v>
      </c>
      <c r="Q628" s="165"/>
      <c r="R628" s="166">
        <f>SUM(R629:R630)</f>
        <v>3.48E-3</v>
      </c>
      <c r="S628" s="165"/>
      <c r="T628" s="167">
        <f>SUM(T629:T630)</f>
        <v>0</v>
      </c>
      <c r="AR628" s="168" t="s">
        <v>82</v>
      </c>
      <c r="AT628" s="169" t="s">
        <v>72</v>
      </c>
      <c r="AU628" s="169" t="s">
        <v>21</v>
      </c>
      <c r="AY628" s="168" t="s">
        <v>142</v>
      </c>
      <c r="BK628" s="170">
        <f>SUM(BK629:BK630)</f>
        <v>0</v>
      </c>
    </row>
    <row r="629" spans="2:65" s="1" customFormat="1" ht="16.5" customHeight="1">
      <c r="B629" s="33"/>
      <c r="C629" s="173" t="s">
        <v>1084</v>
      </c>
      <c r="D629" s="173" t="s">
        <v>144</v>
      </c>
      <c r="E629" s="174" t="s">
        <v>1085</v>
      </c>
      <c r="F629" s="175" t="s">
        <v>1086</v>
      </c>
      <c r="G629" s="176" t="s">
        <v>153</v>
      </c>
      <c r="H629" s="177">
        <v>12</v>
      </c>
      <c r="I629" s="178"/>
      <c r="J629" s="179">
        <f>ROUND(I629*H629,2)</f>
        <v>0</v>
      </c>
      <c r="K629" s="175" t="s">
        <v>148</v>
      </c>
      <c r="L629" s="37"/>
      <c r="M629" s="180" t="s">
        <v>1</v>
      </c>
      <c r="N629" s="181" t="s">
        <v>44</v>
      </c>
      <c r="O629" s="59"/>
      <c r="P629" s="182">
        <f>O629*H629</f>
        <v>0</v>
      </c>
      <c r="Q629" s="182">
        <v>2.9E-4</v>
      </c>
      <c r="R629" s="182">
        <f>Q629*H629</f>
        <v>3.48E-3</v>
      </c>
      <c r="S629" s="182">
        <v>0</v>
      </c>
      <c r="T629" s="183">
        <f>S629*H629</f>
        <v>0</v>
      </c>
      <c r="AR629" s="16" t="s">
        <v>214</v>
      </c>
      <c r="AT629" s="16" t="s">
        <v>144</v>
      </c>
      <c r="AU629" s="16" t="s">
        <v>82</v>
      </c>
      <c r="AY629" s="16" t="s">
        <v>142</v>
      </c>
      <c r="BE629" s="184">
        <f>IF(N629="základní",J629,0)</f>
        <v>0</v>
      </c>
      <c r="BF629" s="184">
        <f>IF(N629="snížená",J629,0)</f>
        <v>0</v>
      </c>
      <c r="BG629" s="184">
        <f>IF(N629="zákl. přenesená",J629,0)</f>
        <v>0</v>
      </c>
      <c r="BH629" s="184">
        <f>IF(N629="sníž. přenesená",J629,0)</f>
        <v>0</v>
      </c>
      <c r="BI629" s="184">
        <f>IF(N629="nulová",J629,0)</f>
        <v>0</v>
      </c>
      <c r="BJ629" s="16" t="s">
        <v>21</v>
      </c>
      <c r="BK629" s="184">
        <f>ROUND(I629*H629,2)</f>
        <v>0</v>
      </c>
      <c r="BL629" s="16" t="s">
        <v>214</v>
      </c>
      <c r="BM629" s="16" t="s">
        <v>1087</v>
      </c>
    </row>
    <row r="630" spans="2:65" s="1" customFormat="1" ht="22.5" customHeight="1">
      <c r="B630" s="33"/>
      <c r="C630" s="173" t="s">
        <v>1088</v>
      </c>
      <c r="D630" s="173" t="s">
        <v>144</v>
      </c>
      <c r="E630" s="174" t="s">
        <v>1089</v>
      </c>
      <c r="F630" s="175" t="s">
        <v>1090</v>
      </c>
      <c r="G630" s="176" t="s">
        <v>225</v>
      </c>
      <c r="H630" s="177">
        <v>3.0000000000000001E-3</v>
      </c>
      <c r="I630" s="178"/>
      <c r="J630" s="179">
        <f>ROUND(I630*H630,2)</f>
        <v>0</v>
      </c>
      <c r="K630" s="175" t="s">
        <v>307</v>
      </c>
      <c r="L630" s="37"/>
      <c r="M630" s="180" t="s">
        <v>1</v>
      </c>
      <c r="N630" s="181" t="s">
        <v>44</v>
      </c>
      <c r="O630" s="59"/>
      <c r="P630" s="182">
        <f>O630*H630</f>
        <v>0</v>
      </c>
      <c r="Q630" s="182">
        <v>0</v>
      </c>
      <c r="R630" s="182">
        <f>Q630*H630</f>
        <v>0</v>
      </c>
      <c r="S630" s="182">
        <v>0</v>
      </c>
      <c r="T630" s="183">
        <f>S630*H630</f>
        <v>0</v>
      </c>
      <c r="AR630" s="16" t="s">
        <v>214</v>
      </c>
      <c r="AT630" s="16" t="s">
        <v>144</v>
      </c>
      <c r="AU630" s="16" t="s">
        <v>82</v>
      </c>
      <c r="AY630" s="16" t="s">
        <v>142</v>
      </c>
      <c r="BE630" s="184">
        <f>IF(N630="základní",J630,0)</f>
        <v>0</v>
      </c>
      <c r="BF630" s="184">
        <f>IF(N630="snížená",J630,0)</f>
        <v>0</v>
      </c>
      <c r="BG630" s="184">
        <f>IF(N630="zákl. přenesená",J630,0)</f>
        <v>0</v>
      </c>
      <c r="BH630" s="184">
        <f>IF(N630="sníž. přenesená",J630,0)</f>
        <v>0</v>
      </c>
      <c r="BI630" s="184">
        <f>IF(N630="nulová",J630,0)</f>
        <v>0</v>
      </c>
      <c r="BJ630" s="16" t="s">
        <v>21</v>
      </c>
      <c r="BK630" s="184">
        <f>ROUND(I630*H630,2)</f>
        <v>0</v>
      </c>
      <c r="BL630" s="16" t="s">
        <v>214</v>
      </c>
      <c r="BM630" s="16" t="s">
        <v>1091</v>
      </c>
    </row>
    <row r="631" spans="2:65" s="10" customFormat="1" ht="22.9" customHeight="1">
      <c r="B631" s="157"/>
      <c r="C631" s="158"/>
      <c r="D631" s="159" t="s">
        <v>72</v>
      </c>
      <c r="E631" s="171" t="s">
        <v>1092</v>
      </c>
      <c r="F631" s="171" t="s">
        <v>1093</v>
      </c>
      <c r="G631" s="158"/>
      <c r="H631" s="158"/>
      <c r="I631" s="161"/>
      <c r="J631" s="172">
        <f>BK631</f>
        <v>0</v>
      </c>
      <c r="K631" s="158"/>
      <c r="L631" s="163"/>
      <c r="M631" s="164"/>
      <c r="N631" s="165"/>
      <c r="O631" s="165"/>
      <c r="P631" s="166">
        <f>P632</f>
        <v>0</v>
      </c>
      <c r="Q631" s="165"/>
      <c r="R631" s="166">
        <f>R632</f>
        <v>0</v>
      </c>
      <c r="S631" s="165"/>
      <c r="T631" s="167">
        <f>T632</f>
        <v>0</v>
      </c>
      <c r="AR631" s="168" t="s">
        <v>82</v>
      </c>
      <c r="AT631" s="169" t="s">
        <v>72</v>
      </c>
      <c r="AU631" s="169" t="s">
        <v>21</v>
      </c>
      <c r="AY631" s="168" t="s">
        <v>142</v>
      </c>
      <c r="BK631" s="170">
        <f>BK632</f>
        <v>0</v>
      </c>
    </row>
    <row r="632" spans="2:65" s="1" customFormat="1" ht="16.5" customHeight="1">
      <c r="B632" s="33"/>
      <c r="C632" s="173" t="s">
        <v>1094</v>
      </c>
      <c r="D632" s="173" t="s">
        <v>144</v>
      </c>
      <c r="E632" s="174" t="s">
        <v>1095</v>
      </c>
      <c r="F632" s="175" t="s">
        <v>1096</v>
      </c>
      <c r="G632" s="176" t="s">
        <v>675</v>
      </c>
      <c r="H632" s="177">
        <v>1</v>
      </c>
      <c r="I632" s="178"/>
      <c r="J632" s="179">
        <f>ROUND(I632*H632,2)</f>
        <v>0</v>
      </c>
      <c r="K632" s="175" t="s">
        <v>1</v>
      </c>
      <c r="L632" s="37"/>
      <c r="M632" s="180" t="s">
        <v>1</v>
      </c>
      <c r="N632" s="181" t="s">
        <v>44</v>
      </c>
      <c r="O632" s="59"/>
      <c r="P632" s="182">
        <f>O632*H632</f>
        <v>0</v>
      </c>
      <c r="Q632" s="182">
        <v>0</v>
      </c>
      <c r="R632" s="182">
        <f>Q632*H632</f>
        <v>0</v>
      </c>
      <c r="S632" s="182">
        <v>0</v>
      </c>
      <c r="T632" s="183">
        <f>S632*H632</f>
        <v>0</v>
      </c>
      <c r="AR632" s="16" t="s">
        <v>214</v>
      </c>
      <c r="AT632" s="16" t="s">
        <v>144</v>
      </c>
      <c r="AU632" s="16" t="s">
        <v>82</v>
      </c>
      <c r="AY632" s="16" t="s">
        <v>142</v>
      </c>
      <c r="BE632" s="184">
        <f>IF(N632="základní",J632,0)</f>
        <v>0</v>
      </c>
      <c r="BF632" s="184">
        <f>IF(N632="snížená",J632,0)</f>
        <v>0</v>
      </c>
      <c r="BG632" s="184">
        <f>IF(N632="zákl. přenesená",J632,0)</f>
        <v>0</v>
      </c>
      <c r="BH632" s="184">
        <f>IF(N632="sníž. přenesená",J632,0)</f>
        <v>0</v>
      </c>
      <c r="BI632" s="184">
        <f>IF(N632="nulová",J632,0)</f>
        <v>0</v>
      </c>
      <c r="BJ632" s="16" t="s">
        <v>21</v>
      </c>
      <c r="BK632" s="184">
        <f>ROUND(I632*H632,2)</f>
        <v>0</v>
      </c>
      <c r="BL632" s="16" t="s">
        <v>214</v>
      </c>
      <c r="BM632" s="16" t="s">
        <v>1097</v>
      </c>
    </row>
    <row r="633" spans="2:65" s="10" customFormat="1" ht="22.9" customHeight="1">
      <c r="B633" s="157"/>
      <c r="C633" s="158"/>
      <c r="D633" s="159" t="s">
        <v>72</v>
      </c>
      <c r="E633" s="171" t="s">
        <v>1098</v>
      </c>
      <c r="F633" s="171" t="s">
        <v>1099</v>
      </c>
      <c r="G633" s="158"/>
      <c r="H633" s="158"/>
      <c r="I633" s="161"/>
      <c r="J633" s="172">
        <f>BK633</f>
        <v>0</v>
      </c>
      <c r="K633" s="158"/>
      <c r="L633" s="163"/>
      <c r="M633" s="164"/>
      <c r="N633" s="165"/>
      <c r="O633" s="165"/>
      <c r="P633" s="166">
        <f>SUM(P634:P636)</f>
        <v>0</v>
      </c>
      <c r="Q633" s="165"/>
      <c r="R633" s="166">
        <f>SUM(R634:R636)</f>
        <v>0.21995999999999996</v>
      </c>
      <c r="S633" s="165"/>
      <c r="T633" s="167">
        <f>SUM(T634:T636)</f>
        <v>0</v>
      </c>
      <c r="AR633" s="168" t="s">
        <v>82</v>
      </c>
      <c r="AT633" s="169" t="s">
        <v>72</v>
      </c>
      <c r="AU633" s="169" t="s">
        <v>21</v>
      </c>
      <c r="AY633" s="168" t="s">
        <v>142</v>
      </c>
      <c r="BK633" s="170">
        <f>SUM(BK634:BK636)</f>
        <v>0</v>
      </c>
    </row>
    <row r="634" spans="2:65" s="1" customFormat="1" ht="22.5" customHeight="1">
      <c r="B634" s="33"/>
      <c r="C634" s="173" t="s">
        <v>1100</v>
      </c>
      <c r="D634" s="173" t="s">
        <v>144</v>
      </c>
      <c r="E634" s="174" t="s">
        <v>1101</v>
      </c>
      <c r="F634" s="175" t="s">
        <v>1102</v>
      </c>
      <c r="G634" s="176" t="s">
        <v>153</v>
      </c>
      <c r="H634" s="177">
        <v>3</v>
      </c>
      <c r="I634" s="178"/>
      <c r="J634" s="179">
        <f>ROUND(I634*H634,2)</f>
        <v>0</v>
      </c>
      <c r="K634" s="175" t="s">
        <v>148</v>
      </c>
      <c r="L634" s="37"/>
      <c r="M634" s="180" t="s">
        <v>1</v>
      </c>
      <c r="N634" s="181" t="s">
        <v>44</v>
      </c>
      <c r="O634" s="59"/>
      <c r="P634" s="182">
        <f>O634*H634</f>
        <v>0</v>
      </c>
      <c r="Q634" s="182">
        <v>3.2000000000000003E-4</v>
      </c>
      <c r="R634" s="182">
        <f>Q634*H634</f>
        <v>9.6000000000000013E-4</v>
      </c>
      <c r="S634" s="182">
        <v>0</v>
      </c>
      <c r="T634" s="183">
        <f>S634*H634</f>
        <v>0</v>
      </c>
      <c r="AR634" s="16" t="s">
        <v>214</v>
      </c>
      <c r="AT634" s="16" t="s">
        <v>144</v>
      </c>
      <c r="AU634" s="16" t="s">
        <v>82</v>
      </c>
      <c r="AY634" s="16" t="s">
        <v>142</v>
      </c>
      <c r="BE634" s="184">
        <f>IF(N634="základní",J634,0)</f>
        <v>0</v>
      </c>
      <c r="BF634" s="184">
        <f>IF(N634="snížená",J634,0)</f>
        <v>0</v>
      </c>
      <c r="BG634" s="184">
        <f>IF(N634="zákl. přenesená",J634,0)</f>
        <v>0</v>
      </c>
      <c r="BH634" s="184">
        <f>IF(N634="sníž. přenesená",J634,0)</f>
        <v>0</v>
      </c>
      <c r="BI634" s="184">
        <f>IF(N634="nulová",J634,0)</f>
        <v>0</v>
      </c>
      <c r="BJ634" s="16" t="s">
        <v>21</v>
      </c>
      <c r="BK634" s="184">
        <f>ROUND(I634*H634,2)</f>
        <v>0</v>
      </c>
      <c r="BL634" s="16" t="s">
        <v>214</v>
      </c>
      <c r="BM634" s="16" t="s">
        <v>1103</v>
      </c>
    </row>
    <row r="635" spans="2:65" s="1" customFormat="1" ht="16.5" customHeight="1">
      <c r="B635" s="33"/>
      <c r="C635" s="197" t="s">
        <v>1104</v>
      </c>
      <c r="D635" s="197" t="s">
        <v>233</v>
      </c>
      <c r="E635" s="198" t="s">
        <v>1105</v>
      </c>
      <c r="F635" s="199" t="s">
        <v>1106</v>
      </c>
      <c r="G635" s="200" t="s">
        <v>153</v>
      </c>
      <c r="H635" s="201">
        <v>3</v>
      </c>
      <c r="I635" s="202"/>
      <c r="J635" s="203">
        <f>ROUND(I635*H635,2)</f>
        <v>0</v>
      </c>
      <c r="K635" s="199" t="s">
        <v>1</v>
      </c>
      <c r="L635" s="204"/>
      <c r="M635" s="205" t="s">
        <v>1</v>
      </c>
      <c r="N635" s="206" t="s">
        <v>44</v>
      </c>
      <c r="O635" s="59"/>
      <c r="P635" s="182">
        <f>O635*H635</f>
        <v>0</v>
      </c>
      <c r="Q635" s="182">
        <v>7.2999999999999995E-2</v>
      </c>
      <c r="R635" s="182">
        <f>Q635*H635</f>
        <v>0.21899999999999997</v>
      </c>
      <c r="S635" s="182">
        <v>0</v>
      </c>
      <c r="T635" s="183">
        <f>S635*H635</f>
        <v>0</v>
      </c>
      <c r="AR635" s="16" t="s">
        <v>294</v>
      </c>
      <c r="AT635" s="16" t="s">
        <v>233</v>
      </c>
      <c r="AU635" s="16" t="s">
        <v>82</v>
      </c>
      <c r="AY635" s="16" t="s">
        <v>142</v>
      </c>
      <c r="BE635" s="184">
        <f>IF(N635="základní",J635,0)</f>
        <v>0</v>
      </c>
      <c r="BF635" s="184">
        <f>IF(N635="snížená",J635,0)</f>
        <v>0</v>
      </c>
      <c r="BG635" s="184">
        <f>IF(N635="zákl. přenesená",J635,0)</f>
        <v>0</v>
      </c>
      <c r="BH635" s="184">
        <f>IF(N635="sníž. přenesená",J635,0)</f>
        <v>0</v>
      </c>
      <c r="BI635" s="184">
        <f>IF(N635="nulová",J635,0)</f>
        <v>0</v>
      </c>
      <c r="BJ635" s="16" t="s">
        <v>21</v>
      </c>
      <c r="BK635" s="184">
        <f>ROUND(I635*H635,2)</f>
        <v>0</v>
      </c>
      <c r="BL635" s="16" t="s">
        <v>214</v>
      </c>
      <c r="BM635" s="16" t="s">
        <v>1107</v>
      </c>
    </row>
    <row r="636" spans="2:65" s="1" customFormat="1" ht="22.5" customHeight="1">
      <c r="B636" s="33"/>
      <c r="C636" s="173" t="s">
        <v>1108</v>
      </c>
      <c r="D636" s="173" t="s">
        <v>144</v>
      </c>
      <c r="E636" s="174" t="s">
        <v>1109</v>
      </c>
      <c r="F636" s="175" t="s">
        <v>1110</v>
      </c>
      <c r="G636" s="176" t="s">
        <v>225</v>
      </c>
      <c r="H636" s="177">
        <v>0.22</v>
      </c>
      <c r="I636" s="178"/>
      <c r="J636" s="179">
        <f>ROUND(I636*H636,2)</f>
        <v>0</v>
      </c>
      <c r="K636" s="175" t="s">
        <v>148</v>
      </c>
      <c r="L636" s="37"/>
      <c r="M636" s="180" t="s">
        <v>1</v>
      </c>
      <c r="N636" s="181" t="s">
        <v>44</v>
      </c>
      <c r="O636" s="59"/>
      <c r="P636" s="182">
        <f>O636*H636</f>
        <v>0</v>
      </c>
      <c r="Q636" s="182">
        <v>0</v>
      </c>
      <c r="R636" s="182">
        <f>Q636*H636</f>
        <v>0</v>
      </c>
      <c r="S636" s="182">
        <v>0</v>
      </c>
      <c r="T636" s="183">
        <f>S636*H636</f>
        <v>0</v>
      </c>
      <c r="AR636" s="16" t="s">
        <v>214</v>
      </c>
      <c r="AT636" s="16" t="s">
        <v>144</v>
      </c>
      <c r="AU636" s="16" t="s">
        <v>82</v>
      </c>
      <c r="AY636" s="16" t="s">
        <v>142</v>
      </c>
      <c r="BE636" s="184">
        <f>IF(N636="základní",J636,0)</f>
        <v>0</v>
      </c>
      <c r="BF636" s="184">
        <f>IF(N636="snížená",J636,0)</f>
        <v>0</v>
      </c>
      <c r="BG636" s="184">
        <f>IF(N636="zákl. přenesená",J636,0)</f>
        <v>0</v>
      </c>
      <c r="BH636" s="184">
        <f>IF(N636="sníž. přenesená",J636,0)</f>
        <v>0</v>
      </c>
      <c r="BI636" s="184">
        <f>IF(N636="nulová",J636,0)</f>
        <v>0</v>
      </c>
      <c r="BJ636" s="16" t="s">
        <v>21</v>
      </c>
      <c r="BK636" s="184">
        <f>ROUND(I636*H636,2)</f>
        <v>0</v>
      </c>
      <c r="BL636" s="16" t="s">
        <v>214</v>
      </c>
      <c r="BM636" s="16" t="s">
        <v>1111</v>
      </c>
    </row>
    <row r="637" spans="2:65" s="10" customFormat="1" ht="22.9" customHeight="1">
      <c r="B637" s="157"/>
      <c r="C637" s="158"/>
      <c r="D637" s="159" t="s">
        <v>72</v>
      </c>
      <c r="E637" s="171" t="s">
        <v>1112</v>
      </c>
      <c r="F637" s="171" t="s">
        <v>1113</v>
      </c>
      <c r="G637" s="158"/>
      <c r="H637" s="158"/>
      <c r="I637" s="161"/>
      <c r="J637" s="172">
        <f>BK637</f>
        <v>0</v>
      </c>
      <c r="K637" s="158"/>
      <c r="L637" s="163"/>
      <c r="M637" s="164"/>
      <c r="N637" s="165"/>
      <c r="O637" s="165"/>
      <c r="P637" s="166">
        <f>SUM(P638:P643)</f>
        <v>0</v>
      </c>
      <c r="Q637" s="165"/>
      <c r="R637" s="166">
        <f>SUM(R638:R643)</f>
        <v>0.92754999999999999</v>
      </c>
      <c r="S637" s="165"/>
      <c r="T637" s="167">
        <f>SUM(T638:T643)</f>
        <v>1.1022750000000001</v>
      </c>
      <c r="AR637" s="168" t="s">
        <v>82</v>
      </c>
      <c r="AT637" s="169" t="s">
        <v>72</v>
      </c>
      <c r="AU637" s="169" t="s">
        <v>21</v>
      </c>
      <c r="AY637" s="168" t="s">
        <v>142</v>
      </c>
      <c r="BK637" s="170">
        <f>SUM(BK638:BK643)</f>
        <v>0</v>
      </c>
    </row>
    <row r="638" spans="2:65" s="1" customFormat="1" ht="22.5" customHeight="1">
      <c r="B638" s="33"/>
      <c r="C638" s="173" t="s">
        <v>1114</v>
      </c>
      <c r="D638" s="173" t="s">
        <v>144</v>
      </c>
      <c r="E638" s="174" t="s">
        <v>1115</v>
      </c>
      <c r="F638" s="175" t="s">
        <v>1116</v>
      </c>
      <c r="G638" s="176" t="s">
        <v>147</v>
      </c>
      <c r="H638" s="177">
        <v>65</v>
      </c>
      <c r="I638" s="178"/>
      <c r="J638" s="179">
        <f>ROUND(I638*H638,2)</f>
        <v>0</v>
      </c>
      <c r="K638" s="175" t="s">
        <v>148</v>
      </c>
      <c r="L638" s="37"/>
      <c r="M638" s="180" t="s">
        <v>1</v>
      </c>
      <c r="N638" s="181" t="s">
        <v>44</v>
      </c>
      <c r="O638" s="59"/>
      <c r="P638" s="182">
        <f>O638*H638</f>
        <v>0</v>
      </c>
      <c r="Q638" s="182">
        <v>1.417E-2</v>
      </c>
      <c r="R638" s="182">
        <f>Q638*H638</f>
        <v>0.92105000000000004</v>
      </c>
      <c r="S638" s="182">
        <v>0</v>
      </c>
      <c r="T638" s="183">
        <f>S638*H638</f>
        <v>0</v>
      </c>
      <c r="AR638" s="16" t="s">
        <v>214</v>
      </c>
      <c r="AT638" s="16" t="s">
        <v>144</v>
      </c>
      <c r="AU638" s="16" t="s">
        <v>82</v>
      </c>
      <c r="AY638" s="16" t="s">
        <v>142</v>
      </c>
      <c r="BE638" s="184">
        <f>IF(N638="základní",J638,0)</f>
        <v>0</v>
      </c>
      <c r="BF638" s="184">
        <f>IF(N638="snížená",J638,0)</f>
        <v>0</v>
      </c>
      <c r="BG638" s="184">
        <f>IF(N638="zákl. přenesená",J638,0)</f>
        <v>0</v>
      </c>
      <c r="BH638" s="184">
        <f>IF(N638="sníž. přenesená",J638,0)</f>
        <v>0</v>
      </c>
      <c r="BI638" s="184">
        <f>IF(N638="nulová",J638,0)</f>
        <v>0</v>
      </c>
      <c r="BJ638" s="16" t="s">
        <v>21</v>
      </c>
      <c r="BK638" s="184">
        <f>ROUND(I638*H638,2)</f>
        <v>0</v>
      </c>
      <c r="BL638" s="16" t="s">
        <v>214</v>
      </c>
      <c r="BM638" s="16" t="s">
        <v>1117</v>
      </c>
    </row>
    <row r="639" spans="2:65" s="11" customFormat="1" ht="11.25">
      <c r="B639" s="185"/>
      <c r="C639" s="186"/>
      <c r="D639" s="187" t="s">
        <v>159</v>
      </c>
      <c r="E639" s="188" t="s">
        <v>1</v>
      </c>
      <c r="F639" s="189" t="s">
        <v>1118</v>
      </c>
      <c r="G639" s="186"/>
      <c r="H639" s="190">
        <v>65</v>
      </c>
      <c r="I639" s="191"/>
      <c r="J639" s="186"/>
      <c r="K639" s="186"/>
      <c r="L639" s="192"/>
      <c r="M639" s="193"/>
      <c r="N639" s="194"/>
      <c r="O639" s="194"/>
      <c r="P639" s="194"/>
      <c r="Q639" s="194"/>
      <c r="R639" s="194"/>
      <c r="S639" s="194"/>
      <c r="T639" s="195"/>
      <c r="AT639" s="196" t="s">
        <v>159</v>
      </c>
      <c r="AU639" s="196" t="s">
        <v>82</v>
      </c>
      <c r="AV639" s="11" t="s">
        <v>82</v>
      </c>
      <c r="AW639" s="11" t="s">
        <v>36</v>
      </c>
      <c r="AX639" s="11" t="s">
        <v>21</v>
      </c>
      <c r="AY639" s="196" t="s">
        <v>142</v>
      </c>
    </row>
    <row r="640" spans="2:65" s="1" customFormat="1" ht="22.5" customHeight="1">
      <c r="B640" s="33"/>
      <c r="C640" s="173" t="s">
        <v>1119</v>
      </c>
      <c r="D640" s="173" t="s">
        <v>144</v>
      </c>
      <c r="E640" s="174" t="s">
        <v>1120</v>
      </c>
      <c r="F640" s="175" t="s">
        <v>1121</v>
      </c>
      <c r="G640" s="176" t="s">
        <v>147</v>
      </c>
      <c r="H640" s="177">
        <v>65</v>
      </c>
      <c r="I640" s="178"/>
      <c r="J640" s="179">
        <f>ROUND(I640*H640,2)</f>
        <v>0</v>
      </c>
      <c r="K640" s="175" t="s">
        <v>148</v>
      </c>
      <c r="L640" s="37"/>
      <c r="M640" s="180" t="s">
        <v>1</v>
      </c>
      <c r="N640" s="181" t="s">
        <v>44</v>
      </c>
      <c r="O640" s="59"/>
      <c r="P640" s="182">
        <f>O640*H640</f>
        <v>0</v>
      </c>
      <c r="Q640" s="182">
        <v>1E-4</v>
      </c>
      <c r="R640" s="182">
        <f>Q640*H640</f>
        <v>6.5000000000000006E-3</v>
      </c>
      <c r="S640" s="182">
        <v>0</v>
      </c>
      <c r="T640" s="183">
        <f>S640*H640</f>
        <v>0</v>
      </c>
      <c r="AR640" s="16" t="s">
        <v>214</v>
      </c>
      <c r="AT640" s="16" t="s">
        <v>144</v>
      </c>
      <c r="AU640" s="16" t="s">
        <v>82</v>
      </c>
      <c r="AY640" s="16" t="s">
        <v>142</v>
      </c>
      <c r="BE640" s="184">
        <f>IF(N640="základní",J640,0)</f>
        <v>0</v>
      </c>
      <c r="BF640" s="184">
        <f>IF(N640="snížená",J640,0)</f>
        <v>0</v>
      </c>
      <c r="BG640" s="184">
        <f>IF(N640="zákl. přenesená",J640,0)</f>
        <v>0</v>
      </c>
      <c r="BH640" s="184">
        <f>IF(N640="sníž. přenesená",J640,0)</f>
        <v>0</v>
      </c>
      <c r="BI640" s="184">
        <f>IF(N640="nulová",J640,0)</f>
        <v>0</v>
      </c>
      <c r="BJ640" s="16" t="s">
        <v>21</v>
      </c>
      <c r="BK640" s="184">
        <f>ROUND(I640*H640,2)</f>
        <v>0</v>
      </c>
      <c r="BL640" s="16" t="s">
        <v>214</v>
      </c>
      <c r="BM640" s="16" t="s">
        <v>1122</v>
      </c>
    </row>
    <row r="641" spans="2:65" s="1" customFormat="1" ht="22.5" customHeight="1">
      <c r="B641" s="33"/>
      <c r="C641" s="173" t="s">
        <v>1123</v>
      </c>
      <c r="D641" s="173" t="s">
        <v>144</v>
      </c>
      <c r="E641" s="174" t="s">
        <v>1124</v>
      </c>
      <c r="F641" s="175" t="s">
        <v>1125</v>
      </c>
      <c r="G641" s="176" t="s">
        <v>147</v>
      </c>
      <c r="H641" s="177">
        <v>63.9</v>
      </c>
      <c r="I641" s="178"/>
      <c r="J641" s="179">
        <f>ROUND(I641*H641,2)</f>
        <v>0</v>
      </c>
      <c r="K641" s="175" t="s">
        <v>148</v>
      </c>
      <c r="L641" s="37"/>
      <c r="M641" s="180" t="s">
        <v>1</v>
      </c>
      <c r="N641" s="181" t="s">
        <v>44</v>
      </c>
      <c r="O641" s="59"/>
      <c r="P641" s="182">
        <f>O641*H641</f>
        <v>0</v>
      </c>
      <c r="Q641" s="182">
        <v>0</v>
      </c>
      <c r="R641" s="182">
        <f>Q641*H641</f>
        <v>0</v>
      </c>
      <c r="S641" s="182">
        <v>1.7250000000000001E-2</v>
      </c>
      <c r="T641" s="183">
        <f>S641*H641</f>
        <v>1.1022750000000001</v>
      </c>
      <c r="AR641" s="16" t="s">
        <v>214</v>
      </c>
      <c r="AT641" s="16" t="s">
        <v>144</v>
      </c>
      <c r="AU641" s="16" t="s">
        <v>82</v>
      </c>
      <c r="AY641" s="16" t="s">
        <v>142</v>
      </c>
      <c r="BE641" s="184">
        <f>IF(N641="základní",J641,0)</f>
        <v>0</v>
      </c>
      <c r="BF641" s="184">
        <f>IF(N641="snížená",J641,0)</f>
        <v>0</v>
      </c>
      <c r="BG641" s="184">
        <f>IF(N641="zákl. přenesená",J641,0)</f>
        <v>0</v>
      </c>
      <c r="BH641" s="184">
        <f>IF(N641="sníž. přenesená",J641,0)</f>
        <v>0</v>
      </c>
      <c r="BI641" s="184">
        <f>IF(N641="nulová",J641,0)</f>
        <v>0</v>
      </c>
      <c r="BJ641" s="16" t="s">
        <v>21</v>
      </c>
      <c r="BK641" s="184">
        <f>ROUND(I641*H641,2)</f>
        <v>0</v>
      </c>
      <c r="BL641" s="16" t="s">
        <v>214</v>
      </c>
      <c r="BM641" s="16" t="s">
        <v>1126</v>
      </c>
    </row>
    <row r="642" spans="2:65" s="11" customFormat="1" ht="11.25">
      <c r="B642" s="185"/>
      <c r="C642" s="186"/>
      <c r="D642" s="187" t="s">
        <v>159</v>
      </c>
      <c r="E642" s="188" t="s">
        <v>1</v>
      </c>
      <c r="F642" s="189" t="s">
        <v>1127</v>
      </c>
      <c r="G642" s="186"/>
      <c r="H642" s="190">
        <v>63.9</v>
      </c>
      <c r="I642" s="191"/>
      <c r="J642" s="186"/>
      <c r="K642" s="186"/>
      <c r="L642" s="192"/>
      <c r="M642" s="193"/>
      <c r="N642" s="194"/>
      <c r="O642" s="194"/>
      <c r="P642" s="194"/>
      <c r="Q642" s="194"/>
      <c r="R642" s="194"/>
      <c r="S642" s="194"/>
      <c r="T642" s="195"/>
      <c r="AT642" s="196" t="s">
        <v>159</v>
      </c>
      <c r="AU642" s="196" t="s">
        <v>82</v>
      </c>
      <c r="AV642" s="11" t="s">
        <v>82</v>
      </c>
      <c r="AW642" s="11" t="s">
        <v>36</v>
      </c>
      <c r="AX642" s="11" t="s">
        <v>21</v>
      </c>
      <c r="AY642" s="196" t="s">
        <v>142</v>
      </c>
    </row>
    <row r="643" spans="2:65" s="1" customFormat="1" ht="22.5" customHeight="1">
      <c r="B643" s="33"/>
      <c r="C643" s="173" t="s">
        <v>1128</v>
      </c>
      <c r="D643" s="173" t="s">
        <v>144</v>
      </c>
      <c r="E643" s="174" t="s">
        <v>1129</v>
      </c>
      <c r="F643" s="175" t="s">
        <v>1130</v>
      </c>
      <c r="G643" s="176" t="s">
        <v>225</v>
      </c>
      <c r="H643" s="177">
        <v>0.92800000000000005</v>
      </c>
      <c r="I643" s="178"/>
      <c r="J643" s="179">
        <f>ROUND(I643*H643,2)</f>
        <v>0</v>
      </c>
      <c r="K643" s="175" t="s">
        <v>148</v>
      </c>
      <c r="L643" s="37"/>
      <c r="M643" s="180" t="s">
        <v>1</v>
      </c>
      <c r="N643" s="181" t="s">
        <v>44</v>
      </c>
      <c r="O643" s="59"/>
      <c r="P643" s="182">
        <f>O643*H643</f>
        <v>0</v>
      </c>
      <c r="Q643" s="182">
        <v>0</v>
      </c>
      <c r="R643" s="182">
        <f>Q643*H643</f>
        <v>0</v>
      </c>
      <c r="S643" s="182">
        <v>0</v>
      </c>
      <c r="T643" s="183">
        <f>S643*H643</f>
        <v>0</v>
      </c>
      <c r="AR643" s="16" t="s">
        <v>214</v>
      </c>
      <c r="AT643" s="16" t="s">
        <v>144</v>
      </c>
      <c r="AU643" s="16" t="s">
        <v>82</v>
      </c>
      <c r="AY643" s="16" t="s">
        <v>142</v>
      </c>
      <c r="BE643" s="184">
        <f>IF(N643="základní",J643,0)</f>
        <v>0</v>
      </c>
      <c r="BF643" s="184">
        <f>IF(N643="snížená",J643,0)</f>
        <v>0</v>
      </c>
      <c r="BG643" s="184">
        <f>IF(N643="zákl. přenesená",J643,0)</f>
        <v>0</v>
      </c>
      <c r="BH643" s="184">
        <f>IF(N643="sníž. přenesená",J643,0)</f>
        <v>0</v>
      </c>
      <c r="BI643" s="184">
        <f>IF(N643="nulová",J643,0)</f>
        <v>0</v>
      </c>
      <c r="BJ643" s="16" t="s">
        <v>21</v>
      </c>
      <c r="BK643" s="184">
        <f>ROUND(I643*H643,2)</f>
        <v>0</v>
      </c>
      <c r="BL643" s="16" t="s">
        <v>214</v>
      </c>
      <c r="BM643" s="16" t="s">
        <v>1131</v>
      </c>
    </row>
    <row r="644" spans="2:65" s="10" customFormat="1" ht="22.9" customHeight="1">
      <c r="B644" s="157"/>
      <c r="C644" s="158"/>
      <c r="D644" s="159" t="s">
        <v>72</v>
      </c>
      <c r="E644" s="171" t="s">
        <v>1132</v>
      </c>
      <c r="F644" s="171" t="s">
        <v>1133</v>
      </c>
      <c r="G644" s="158"/>
      <c r="H644" s="158"/>
      <c r="I644" s="161"/>
      <c r="J644" s="172">
        <f>BK644</f>
        <v>0</v>
      </c>
      <c r="K644" s="158"/>
      <c r="L644" s="163"/>
      <c r="M644" s="164"/>
      <c r="N644" s="165"/>
      <c r="O644" s="165"/>
      <c r="P644" s="166">
        <f>SUM(P645:P687)</f>
        <v>0</v>
      </c>
      <c r="Q644" s="165"/>
      <c r="R644" s="166">
        <f>SUM(R645:R687)</f>
        <v>2.0916680000000007</v>
      </c>
      <c r="S644" s="165"/>
      <c r="T644" s="167">
        <f>SUM(T645:T687)</f>
        <v>0.71429399999999998</v>
      </c>
      <c r="AR644" s="168" t="s">
        <v>82</v>
      </c>
      <c r="AT644" s="169" t="s">
        <v>72</v>
      </c>
      <c r="AU644" s="169" t="s">
        <v>21</v>
      </c>
      <c r="AY644" s="168" t="s">
        <v>142</v>
      </c>
      <c r="BK644" s="170">
        <f>SUM(BK645:BK687)</f>
        <v>0</v>
      </c>
    </row>
    <row r="645" spans="2:65" s="1" customFormat="1" ht="16.5" customHeight="1">
      <c r="B645" s="33"/>
      <c r="C645" s="173" t="s">
        <v>1134</v>
      </c>
      <c r="D645" s="173" t="s">
        <v>144</v>
      </c>
      <c r="E645" s="174" t="s">
        <v>1135</v>
      </c>
      <c r="F645" s="175" t="s">
        <v>1136</v>
      </c>
      <c r="G645" s="176" t="s">
        <v>245</v>
      </c>
      <c r="H645" s="177">
        <v>21</v>
      </c>
      <c r="I645" s="178"/>
      <c r="J645" s="179">
        <f>ROUND(I645*H645,2)</f>
        <v>0</v>
      </c>
      <c r="K645" s="175" t="s">
        <v>148</v>
      </c>
      <c r="L645" s="37"/>
      <c r="M645" s="180" t="s">
        <v>1</v>
      </c>
      <c r="N645" s="181" t="s">
        <v>44</v>
      </c>
      <c r="O645" s="59"/>
      <c r="P645" s="182">
        <f>O645*H645</f>
        <v>0</v>
      </c>
      <c r="Q645" s="182">
        <v>0</v>
      </c>
      <c r="R645" s="182">
        <f>Q645*H645</f>
        <v>0</v>
      </c>
      <c r="S645" s="182">
        <v>1.7700000000000001E-3</v>
      </c>
      <c r="T645" s="183">
        <f>S645*H645</f>
        <v>3.7170000000000002E-2</v>
      </c>
      <c r="AR645" s="16" t="s">
        <v>214</v>
      </c>
      <c r="AT645" s="16" t="s">
        <v>144</v>
      </c>
      <c r="AU645" s="16" t="s">
        <v>82</v>
      </c>
      <c r="AY645" s="16" t="s">
        <v>142</v>
      </c>
      <c r="BE645" s="184">
        <f>IF(N645="základní",J645,0)</f>
        <v>0</v>
      </c>
      <c r="BF645" s="184">
        <f>IF(N645="snížená",J645,0)</f>
        <v>0</v>
      </c>
      <c r="BG645" s="184">
        <f>IF(N645="zákl. přenesená",J645,0)</f>
        <v>0</v>
      </c>
      <c r="BH645" s="184">
        <f>IF(N645="sníž. přenesená",J645,0)</f>
        <v>0</v>
      </c>
      <c r="BI645" s="184">
        <f>IF(N645="nulová",J645,0)</f>
        <v>0</v>
      </c>
      <c r="BJ645" s="16" t="s">
        <v>21</v>
      </c>
      <c r="BK645" s="184">
        <f>ROUND(I645*H645,2)</f>
        <v>0</v>
      </c>
      <c r="BL645" s="16" t="s">
        <v>214</v>
      </c>
      <c r="BM645" s="16" t="s">
        <v>1137</v>
      </c>
    </row>
    <row r="646" spans="2:65" s="1" customFormat="1" ht="16.5" customHeight="1">
      <c r="B646" s="33"/>
      <c r="C646" s="173" t="s">
        <v>1138</v>
      </c>
      <c r="D646" s="173" t="s">
        <v>144</v>
      </c>
      <c r="E646" s="174" t="s">
        <v>1139</v>
      </c>
      <c r="F646" s="175" t="s">
        <v>1140</v>
      </c>
      <c r="G646" s="176" t="s">
        <v>245</v>
      </c>
      <c r="H646" s="177">
        <v>172.5</v>
      </c>
      <c r="I646" s="178"/>
      <c r="J646" s="179">
        <f>ROUND(I646*H646,2)</f>
        <v>0</v>
      </c>
      <c r="K646" s="175" t="s">
        <v>148</v>
      </c>
      <c r="L646" s="37"/>
      <c r="M646" s="180" t="s">
        <v>1</v>
      </c>
      <c r="N646" s="181" t="s">
        <v>44</v>
      </c>
      <c r="O646" s="59"/>
      <c r="P646" s="182">
        <f>O646*H646</f>
        <v>0</v>
      </c>
      <c r="Q646" s="182">
        <v>0</v>
      </c>
      <c r="R646" s="182">
        <f>Q646*H646</f>
        <v>0</v>
      </c>
      <c r="S646" s="182">
        <v>1.91E-3</v>
      </c>
      <c r="T646" s="183">
        <f>S646*H646</f>
        <v>0.32947500000000002</v>
      </c>
      <c r="AR646" s="16" t="s">
        <v>214</v>
      </c>
      <c r="AT646" s="16" t="s">
        <v>144</v>
      </c>
      <c r="AU646" s="16" t="s">
        <v>82</v>
      </c>
      <c r="AY646" s="16" t="s">
        <v>142</v>
      </c>
      <c r="BE646" s="184">
        <f>IF(N646="základní",J646,0)</f>
        <v>0</v>
      </c>
      <c r="BF646" s="184">
        <f>IF(N646="snížená",J646,0)</f>
        <v>0</v>
      </c>
      <c r="BG646" s="184">
        <f>IF(N646="zákl. přenesená",J646,0)</f>
        <v>0</v>
      </c>
      <c r="BH646" s="184">
        <f>IF(N646="sníž. přenesená",J646,0)</f>
        <v>0</v>
      </c>
      <c r="BI646" s="184">
        <f>IF(N646="nulová",J646,0)</f>
        <v>0</v>
      </c>
      <c r="BJ646" s="16" t="s">
        <v>21</v>
      </c>
      <c r="BK646" s="184">
        <f>ROUND(I646*H646,2)</f>
        <v>0</v>
      </c>
      <c r="BL646" s="16" t="s">
        <v>214</v>
      </c>
      <c r="BM646" s="16" t="s">
        <v>1141</v>
      </c>
    </row>
    <row r="647" spans="2:65" s="11" customFormat="1" ht="11.25">
      <c r="B647" s="185"/>
      <c r="C647" s="186"/>
      <c r="D647" s="187" t="s">
        <v>159</v>
      </c>
      <c r="E647" s="188" t="s">
        <v>1</v>
      </c>
      <c r="F647" s="189" t="s">
        <v>1142</v>
      </c>
      <c r="G647" s="186"/>
      <c r="H647" s="190">
        <v>172.5</v>
      </c>
      <c r="I647" s="191"/>
      <c r="J647" s="186"/>
      <c r="K647" s="186"/>
      <c r="L647" s="192"/>
      <c r="M647" s="193"/>
      <c r="N647" s="194"/>
      <c r="O647" s="194"/>
      <c r="P647" s="194"/>
      <c r="Q647" s="194"/>
      <c r="R647" s="194"/>
      <c r="S647" s="194"/>
      <c r="T647" s="195"/>
      <c r="AT647" s="196" t="s">
        <v>159</v>
      </c>
      <c r="AU647" s="196" t="s">
        <v>82</v>
      </c>
      <c r="AV647" s="11" t="s">
        <v>82</v>
      </c>
      <c r="AW647" s="11" t="s">
        <v>36</v>
      </c>
      <c r="AX647" s="11" t="s">
        <v>21</v>
      </c>
      <c r="AY647" s="196" t="s">
        <v>142</v>
      </c>
    </row>
    <row r="648" spans="2:65" s="1" customFormat="1" ht="16.5" customHeight="1">
      <c r="B648" s="33"/>
      <c r="C648" s="173" t="s">
        <v>1143</v>
      </c>
      <c r="D648" s="173" t="s">
        <v>144</v>
      </c>
      <c r="E648" s="174" t="s">
        <v>1144</v>
      </c>
      <c r="F648" s="175" t="s">
        <v>1145</v>
      </c>
      <c r="G648" s="176" t="s">
        <v>245</v>
      </c>
      <c r="H648" s="177">
        <v>88.7</v>
      </c>
      <c r="I648" s="178"/>
      <c r="J648" s="179">
        <f>ROUND(I648*H648,2)</f>
        <v>0</v>
      </c>
      <c r="K648" s="175" t="s">
        <v>148</v>
      </c>
      <c r="L648" s="37"/>
      <c r="M648" s="180" t="s">
        <v>1</v>
      </c>
      <c r="N648" s="181" t="s">
        <v>44</v>
      </c>
      <c r="O648" s="59"/>
      <c r="P648" s="182">
        <f>O648*H648</f>
        <v>0</v>
      </c>
      <c r="Q648" s="182">
        <v>0</v>
      </c>
      <c r="R648" s="182">
        <f>Q648*H648</f>
        <v>0</v>
      </c>
      <c r="S648" s="182">
        <v>1.67E-3</v>
      </c>
      <c r="T648" s="183">
        <f>S648*H648</f>
        <v>0.14812900000000001</v>
      </c>
      <c r="AR648" s="16" t="s">
        <v>214</v>
      </c>
      <c r="AT648" s="16" t="s">
        <v>144</v>
      </c>
      <c r="AU648" s="16" t="s">
        <v>82</v>
      </c>
      <c r="AY648" s="16" t="s">
        <v>142</v>
      </c>
      <c r="BE648" s="184">
        <f>IF(N648="základní",J648,0)</f>
        <v>0</v>
      </c>
      <c r="BF648" s="184">
        <f>IF(N648="snížená",J648,0)</f>
        <v>0</v>
      </c>
      <c r="BG648" s="184">
        <f>IF(N648="zákl. přenesená",J648,0)</f>
        <v>0</v>
      </c>
      <c r="BH648" s="184">
        <f>IF(N648="sníž. přenesená",J648,0)</f>
        <v>0</v>
      </c>
      <c r="BI648" s="184">
        <f>IF(N648="nulová",J648,0)</f>
        <v>0</v>
      </c>
      <c r="BJ648" s="16" t="s">
        <v>21</v>
      </c>
      <c r="BK648" s="184">
        <f>ROUND(I648*H648,2)</f>
        <v>0</v>
      </c>
      <c r="BL648" s="16" t="s">
        <v>214</v>
      </c>
      <c r="BM648" s="16" t="s">
        <v>1146</v>
      </c>
    </row>
    <row r="649" spans="2:65" s="11" customFormat="1" ht="11.25">
      <c r="B649" s="185"/>
      <c r="C649" s="186"/>
      <c r="D649" s="187" t="s">
        <v>159</v>
      </c>
      <c r="E649" s="188" t="s">
        <v>1</v>
      </c>
      <c r="F649" s="189" t="s">
        <v>1147</v>
      </c>
      <c r="G649" s="186"/>
      <c r="H649" s="190">
        <v>20.399999999999999</v>
      </c>
      <c r="I649" s="191"/>
      <c r="J649" s="186"/>
      <c r="K649" s="186"/>
      <c r="L649" s="192"/>
      <c r="M649" s="193"/>
      <c r="N649" s="194"/>
      <c r="O649" s="194"/>
      <c r="P649" s="194"/>
      <c r="Q649" s="194"/>
      <c r="R649" s="194"/>
      <c r="S649" s="194"/>
      <c r="T649" s="195"/>
      <c r="AT649" s="196" t="s">
        <v>159</v>
      </c>
      <c r="AU649" s="196" t="s">
        <v>82</v>
      </c>
      <c r="AV649" s="11" t="s">
        <v>82</v>
      </c>
      <c r="AW649" s="11" t="s">
        <v>36</v>
      </c>
      <c r="AX649" s="11" t="s">
        <v>73</v>
      </c>
      <c r="AY649" s="196" t="s">
        <v>142</v>
      </c>
    </row>
    <row r="650" spans="2:65" s="11" customFormat="1" ht="11.25">
      <c r="B650" s="185"/>
      <c r="C650" s="186"/>
      <c r="D650" s="187" t="s">
        <v>159</v>
      </c>
      <c r="E650" s="188" t="s">
        <v>1</v>
      </c>
      <c r="F650" s="189" t="s">
        <v>1148</v>
      </c>
      <c r="G650" s="186"/>
      <c r="H650" s="190">
        <v>14.1</v>
      </c>
      <c r="I650" s="191"/>
      <c r="J650" s="186"/>
      <c r="K650" s="186"/>
      <c r="L650" s="192"/>
      <c r="M650" s="193"/>
      <c r="N650" s="194"/>
      <c r="O650" s="194"/>
      <c r="P650" s="194"/>
      <c r="Q650" s="194"/>
      <c r="R650" s="194"/>
      <c r="S650" s="194"/>
      <c r="T650" s="195"/>
      <c r="AT650" s="196" t="s">
        <v>159</v>
      </c>
      <c r="AU650" s="196" t="s">
        <v>82</v>
      </c>
      <c r="AV650" s="11" t="s">
        <v>82</v>
      </c>
      <c r="AW650" s="11" t="s">
        <v>36</v>
      </c>
      <c r="AX650" s="11" t="s">
        <v>73</v>
      </c>
      <c r="AY650" s="196" t="s">
        <v>142</v>
      </c>
    </row>
    <row r="651" spans="2:65" s="11" customFormat="1" ht="11.25">
      <c r="B651" s="185"/>
      <c r="C651" s="186"/>
      <c r="D651" s="187" t="s">
        <v>159</v>
      </c>
      <c r="E651" s="188" t="s">
        <v>1</v>
      </c>
      <c r="F651" s="189" t="s">
        <v>1149</v>
      </c>
      <c r="G651" s="186"/>
      <c r="H651" s="190">
        <v>17.399999999999999</v>
      </c>
      <c r="I651" s="191"/>
      <c r="J651" s="186"/>
      <c r="K651" s="186"/>
      <c r="L651" s="192"/>
      <c r="M651" s="193"/>
      <c r="N651" s="194"/>
      <c r="O651" s="194"/>
      <c r="P651" s="194"/>
      <c r="Q651" s="194"/>
      <c r="R651" s="194"/>
      <c r="S651" s="194"/>
      <c r="T651" s="195"/>
      <c r="AT651" s="196" t="s">
        <v>159</v>
      </c>
      <c r="AU651" s="196" t="s">
        <v>82</v>
      </c>
      <c r="AV651" s="11" t="s">
        <v>82</v>
      </c>
      <c r="AW651" s="11" t="s">
        <v>36</v>
      </c>
      <c r="AX651" s="11" t="s">
        <v>73</v>
      </c>
      <c r="AY651" s="196" t="s">
        <v>142</v>
      </c>
    </row>
    <row r="652" spans="2:65" s="11" customFormat="1" ht="11.25">
      <c r="B652" s="185"/>
      <c r="C652" s="186"/>
      <c r="D652" s="187" t="s">
        <v>159</v>
      </c>
      <c r="E652" s="188" t="s">
        <v>1</v>
      </c>
      <c r="F652" s="189" t="s">
        <v>1150</v>
      </c>
      <c r="G652" s="186"/>
      <c r="H652" s="190">
        <v>25.8</v>
      </c>
      <c r="I652" s="191"/>
      <c r="J652" s="186"/>
      <c r="K652" s="186"/>
      <c r="L652" s="192"/>
      <c r="M652" s="193"/>
      <c r="N652" s="194"/>
      <c r="O652" s="194"/>
      <c r="P652" s="194"/>
      <c r="Q652" s="194"/>
      <c r="R652" s="194"/>
      <c r="S652" s="194"/>
      <c r="T652" s="195"/>
      <c r="AT652" s="196" t="s">
        <v>159</v>
      </c>
      <c r="AU652" s="196" t="s">
        <v>82</v>
      </c>
      <c r="AV652" s="11" t="s">
        <v>82</v>
      </c>
      <c r="AW652" s="11" t="s">
        <v>36</v>
      </c>
      <c r="AX652" s="11" t="s">
        <v>73</v>
      </c>
      <c r="AY652" s="196" t="s">
        <v>142</v>
      </c>
    </row>
    <row r="653" spans="2:65" s="11" customFormat="1" ht="11.25">
      <c r="B653" s="185"/>
      <c r="C653" s="186"/>
      <c r="D653" s="187" t="s">
        <v>159</v>
      </c>
      <c r="E653" s="188" t="s">
        <v>1</v>
      </c>
      <c r="F653" s="189" t="s">
        <v>1151</v>
      </c>
      <c r="G653" s="186"/>
      <c r="H653" s="190">
        <v>11</v>
      </c>
      <c r="I653" s="191"/>
      <c r="J653" s="186"/>
      <c r="K653" s="186"/>
      <c r="L653" s="192"/>
      <c r="M653" s="193"/>
      <c r="N653" s="194"/>
      <c r="O653" s="194"/>
      <c r="P653" s="194"/>
      <c r="Q653" s="194"/>
      <c r="R653" s="194"/>
      <c r="S653" s="194"/>
      <c r="T653" s="195"/>
      <c r="AT653" s="196" t="s">
        <v>159</v>
      </c>
      <c r="AU653" s="196" t="s">
        <v>82</v>
      </c>
      <c r="AV653" s="11" t="s">
        <v>82</v>
      </c>
      <c r="AW653" s="11" t="s">
        <v>36</v>
      </c>
      <c r="AX653" s="11" t="s">
        <v>73</v>
      </c>
      <c r="AY653" s="196" t="s">
        <v>142</v>
      </c>
    </row>
    <row r="654" spans="2:65" s="12" customFormat="1" ht="11.25">
      <c r="B654" s="207"/>
      <c r="C654" s="208"/>
      <c r="D654" s="187" t="s">
        <v>159</v>
      </c>
      <c r="E654" s="209" t="s">
        <v>1</v>
      </c>
      <c r="F654" s="210" t="s">
        <v>285</v>
      </c>
      <c r="G654" s="208"/>
      <c r="H654" s="211">
        <v>88.7</v>
      </c>
      <c r="I654" s="212"/>
      <c r="J654" s="208"/>
      <c r="K654" s="208"/>
      <c r="L654" s="213"/>
      <c r="M654" s="214"/>
      <c r="N654" s="215"/>
      <c r="O654" s="215"/>
      <c r="P654" s="215"/>
      <c r="Q654" s="215"/>
      <c r="R654" s="215"/>
      <c r="S654" s="215"/>
      <c r="T654" s="216"/>
      <c r="AT654" s="217" t="s">
        <v>159</v>
      </c>
      <c r="AU654" s="217" t="s">
        <v>82</v>
      </c>
      <c r="AV654" s="12" t="s">
        <v>149</v>
      </c>
      <c r="AW654" s="12" t="s">
        <v>36</v>
      </c>
      <c r="AX654" s="12" t="s">
        <v>21</v>
      </c>
      <c r="AY654" s="217" t="s">
        <v>142</v>
      </c>
    </row>
    <row r="655" spans="2:65" s="1" customFormat="1" ht="16.5" customHeight="1">
      <c r="B655" s="33"/>
      <c r="C655" s="173" t="s">
        <v>1152</v>
      </c>
      <c r="D655" s="173" t="s">
        <v>144</v>
      </c>
      <c r="E655" s="174" t="s">
        <v>1153</v>
      </c>
      <c r="F655" s="175" t="s">
        <v>1154</v>
      </c>
      <c r="G655" s="176" t="s">
        <v>245</v>
      </c>
      <c r="H655" s="177">
        <v>21</v>
      </c>
      <c r="I655" s="178"/>
      <c r="J655" s="179">
        <f>ROUND(I655*H655,2)</f>
        <v>0</v>
      </c>
      <c r="K655" s="175" t="s">
        <v>148</v>
      </c>
      <c r="L655" s="37"/>
      <c r="M655" s="180" t="s">
        <v>1</v>
      </c>
      <c r="N655" s="181" t="s">
        <v>44</v>
      </c>
      <c r="O655" s="59"/>
      <c r="P655" s="182">
        <f>O655*H655</f>
        <v>0</v>
      </c>
      <c r="Q655" s="182">
        <v>0</v>
      </c>
      <c r="R655" s="182">
        <f>Q655*H655</f>
        <v>0</v>
      </c>
      <c r="S655" s="182">
        <v>1.75E-3</v>
      </c>
      <c r="T655" s="183">
        <f>S655*H655</f>
        <v>3.6749999999999998E-2</v>
      </c>
      <c r="AR655" s="16" t="s">
        <v>214</v>
      </c>
      <c r="AT655" s="16" t="s">
        <v>144</v>
      </c>
      <c r="AU655" s="16" t="s">
        <v>82</v>
      </c>
      <c r="AY655" s="16" t="s">
        <v>142</v>
      </c>
      <c r="BE655" s="184">
        <f>IF(N655="základní",J655,0)</f>
        <v>0</v>
      </c>
      <c r="BF655" s="184">
        <f>IF(N655="snížená",J655,0)</f>
        <v>0</v>
      </c>
      <c r="BG655" s="184">
        <f>IF(N655="zákl. přenesená",J655,0)</f>
        <v>0</v>
      </c>
      <c r="BH655" s="184">
        <f>IF(N655="sníž. přenesená",J655,0)</f>
        <v>0</v>
      </c>
      <c r="BI655" s="184">
        <f>IF(N655="nulová",J655,0)</f>
        <v>0</v>
      </c>
      <c r="BJ655" s="16" t="s">
        <v>21</v>
      </c>
      <c r="BK655" s="184">
        <f>ROUND(I655*H655,2)</f>
        <v>0</v>
      </c>
      <c r="BL655" s="16" t="s">
        <v>214</v>
      </c>
      <c r="BM655" s="16" t="s">
        <v>1155</v>
      </c>
    </row>
    <row r="656" spans="2:65" s="11" customFormat="1" ht="11.25">
      <c r="B656" s="185"/>
      <c r="C656" s="186"/>
      <c r="D656" s="187" t="s">
        <v>159</v>
      </c>
      <c r="E656" s="188" t="s">
        <v>1</v>
      </c>
      <c r="F656" s="189" t="s">
        <v>1156</v>
      </c>
      <c r="G656" s="186"/>
      <c r="H656" s="190">
        <v>21</v>
      </c>
      <c r="I656" s="191"/>
      <c r="J656" s="186"/>
      <c r="K656" s="186"/>
      <c r="L656" s="192"/>
      <c r="M656" s="193"/>
      <c r="N656" s="194"/>
      <c r="O656" s="194"/>
      <c r="P656" s="194"/>
      <c r="Q656" s="194"/>
      <c r="R656" s="194"/>
      <c r="S656" s="194"/>
      <c r="T656" s="195"/>
      <c r="AT656" s="196" t="s">
        <v>159</v>
      </c>
      <c r="AU656" s="196" t="s">
        <v>82</v>
      </c>
      <c r="AV656" s="11" t="s">
        <v>82</v>
      </c>
      <c r="AW656" s="11" t="s">
        <v>36</v>
      </c>
      <c r="AX656" s="11" t="s">
        <v>21</v>
      </c>
      <c r="AY656" s="196" t="s">
        <v>142</v>
      </c>
    </row>
    <row r="657" spans="2:65" s="1" customFormat="1" ht="16.5" customHeight="1">
      <c r="B657" s="33"/>
      <c r="C657" s="173" t="s">
        <v>1157</v>
      </c>
      <c r="D657" s="173" t="s">
        <v>144</v>
      </c>
      <c r="E657" s="174" t="s">
        <v>1158</v>
      </c>
      <c r="F657" s="175" t="s">
        <v>1159</v>
      </c>
      <c r="G657" s="176" t="s">
        <v>245</v>
      </c>
      <c r="H657" s="177">
        <v>57.3</v>
      </c>
      <c r="I657" s="178"/>
      <c r="J657" s="179">
        <f>ROUND(I657*H657,2)</f>
        <v>0</v>
      </c>
      <c r="K657" s="175" t="s">
        <v>148</v>
      </c>
      <c r="L657" s="37"/>
      <c r="M657" s="180" t="s">
        <v>1</v>
      </c>
      <c r="N657" s="181" t="s">
        <v>44</v>
      </c>
      <c r="O657" s="59"/>
      <c r="P657" s="182">
        <f>O657*H657</f>
        <v>0</v>
      </c>
      <c r="Q657" s="182">
        <v>0</v>
      </c>
      <c r="R657" s="182">
        <f>Q657*H657</f>
        <v>0</v>
      </c>
      <c r="S657" s="182">
        <v>2.5999999999999999E-3</v>
      </c>
      <c r="T657" s="183">
        <f>S657*H657</f>
        <v>0.14897999999999997</v>
      </c>
      <c r="AR657" s="16" t="s">
        <v>214</v>
      </c>
      <c r="AT657" s="16" t="s">
        <v>144</v>
      </c>
      <c r="AU657" s="16" t="s">
        <v>82</v>
      </c>
      <c r="AY657" s="16" t="s">
        <v>142</v>
      </c>
      <c r="BE657" s="184">
        <f>IF(N657="základní",J657,0)</f>
        <v>0</v>
      </c>
      <c r="BF657" s="184">
        <f>IF(N657="snížená",J657,0)</f>
        <v>0</v>
      </c>
      <c r="BG657" s="184">
        <f>IF(N657="zákl. přenesená",J657,0)</f>
        <v>0</v>
      </c>
      <c r="BH657" s="184">
        <f>IF(N657="sníž. přenesená",J657,0)</f>
        <v>0</v>
      </c>
      <c r="BI657" s="184">
        <f>IF(N657="nulová",J657,0)</f>
        <v>0</v>
      </c>
      <c r="BJ657" s="16" t="s">
        <v>21</v>
      </c>
      <c r="BK657" s="184">
        <f>ROUND(I657*H657,2)</f>
        <v>0</v>
      </c>
      <c r="BL657" s="16" t="s">
        <v>214</v>
      </c>
      <c r="BM657" s="16" t="s">
        <v>1160</v>
      </c>
    </row>
    <row r="658" spans="2:65" s="11" customFormat="1" ht="11.25">
      <c r="B658" s="185"/>
      <c r="C658" s="186"/>
      <c r="D658" s="187" t="s">
        <v>159</v>
      </c>
      <c r="E658" s="188" t="s">
        <v>1</v>
      </c>
      <c r="F658" s="189" t="s">
        <v>1161</v>
      </c>
      <c r="G658" s="186"/>
      <c r="H658" s="190">
        <v>57.3</v>
      </c>
      <c r="I658" s="191"/>
      <c r="J658" s="186"/>
      <c r="K658" s="186"/>
      <c r="L658" s="192"/>
      <c r="M658" s="193"/>
      <c r="N658" s="194"/>
      <c r="O658" s="194"/>
      <c r="P658" s="194"/>
      <c r="Q658" s="194"/>
      <c r="R658" s="194"/>
      <c r="S658" s="194"/>
      <c r="T658" s="195"/>
      <c r="AT658" s="196" t="s">
        <v>159</v>
      </c>
      <c r="AU658" s="196" t="s">
        <v>82</v>
      </c>
      <c r="AV658" s="11" t="s">
        <v>82</v>
      </c>
      <c r="AW658" s="11" t="s">
        <v>36</v>
      </c>
      <c r="AX658" s="11" t="s">
        <v>21</v>
      </c>
      <c r="AY658" s="196" t="s">
        <v>142</v>
      </c>
    </row>
    <row r="659" spans="2:65" s="1" customFormat="1" ht="16.5" customHeight="1">
      <c r="B659" s="33"/>
      <c r="C659" s="173" t="s">
        <v>1162</v>
      </c>
      <c r="D659" s="173" t="s">
        <v>144</v>
      </c>
      <c r="E659" s="174" t="s">
        <v>1163</v>
      </c>
      <c r="F659" s="175" t="s">
        <v>1164</v>
      </c>
      <c r="G659" s="176" t="s">
        <v>245</v>
      </c>
      <c r="H659" s="177">
        <v>3.5</v>
      </c>
      <c r="I659" s="178"/>
      <c r="J659" s="179">
        <f>ROUND(I659*H659,2)</f>
        <v>0</v>
      </c>
      <c r="K659" s="175" t="s">
        <v>148</v>
      </c>
      <c r="L659" s="37"/>
      <c r="M659" s="180" t="s">
        <v>1</v>
      </c>
      <c r="N659" s="181" t="s">
        <v>44</v>
      </c>
      <c r="O659" s="59"/>
      <c r="P659" s="182">
        <f>O659*H659</f>
        <v>0</v>
      </c>
      <c r="Q659" s="182">
        <v>0</v>
      </c>
      <c r="R659" s="182">
        <f>Q659*H659</f>
        <v>0</v>
      </c>
      <c r="S659" s="182">
        <v>3.9399999999999999E-3</v>
      </c>
      <c r="T659" s="183">
        <f>S659*H659</f>
        <v>1.379E-2</v>
      </c>
      <c r="AR659" s="16" t="s">
        <v>214</v>
      </c>
      <c r="AT659" s="16" t="s">
        <v>144</v>
      </c>
      <c r="AU659" s="16" t="s">
        <v>82</v>
      </c>
      <c r="AY659" s="16" t="s">
        <v>142</v>
      </c>
      <c r="BE659" s="184">
        <f>IF(N659="základní",J659,0)</f>
        <v>0</v>
      </c>
      <c r="BF659" s="184">
        <f>IF(N659="snížená",J659,0)</f>
        <v>0</v>
      </c>
      <c r="BG659" s="184">
        <f>IF(N659="zákl. přenesená",J659,0)</f>
        <v>0</v>
      </c>
      <c r="BH659" s="184">
        <f>IF(N659="sníž. přenesená",J659,0)</f>
        <v>0</v>
      </c>
      <c r="BI659" s="184">
        <f>IF(N659="nulová",J659,0)</f>
        <v>0</v>
      </c>
      <c r="BJ659" s="16" t="s">
        <v>21</v>
      </c>
      <c r="BK659" s="184">
        <f>ROUND(I659*H659,2)</f>
        <v>0</v>
      </c>
      <c r="BL659" s="16" t="s">
        <v>214</v>
      </c>
      <c r="BM659" s="16" t="s">
        <v>1165</v>
      </c>
    </row>
    <row r="660" spans="2:65" s="11" customFormat="1" ht="11.25">
      <c r="B660" s="185"/>
      <c r="C660" s="186"/>
      <c r="D660" s="187" t="s">
        <v>159</v>
      </c>
      <c r="E660" s="188" t="s">
        <v>1</v>
      </c>
      <c r="F660" s="189" t="s">
        <v>1166</v>
      </c>
      <c r="G660" s="186"/>
      <c r="H660" s="190">
        <v>3.5</v>
      </c>
      <c r="I660" s="191"/>
      <c r="J660" s="186"/>
      <c r="K660" s="186"/>
      <c r="L660" s="192"/>
      <c r="M660" s="193"/>
      <c r="N660" s="194"/>
      <c r="O660" s="194"/>
      <c r="P660" s="194"/>
      <c r="Q660" s="194"/>
      <c r="R660" s="194"/>
      <c r="S660" s="194"/>
      <c r="T660" s="195"/>
      <c r="AT660" s="196" t="s">
        <v>159</v>
      </c>
      <c r="AU660" s="196" t="s">
        <v>82</v>
      </c>
      <c r="AV660" s="11" t="s">
        <v>82</v>
      </c>
      <c r="AW660" s="11" t="s">
        <v>36</v>
      </c>
      <c r="AX660" s="11" t="s">
        <v>21</v>
      </c>
      <c r="AY660" s="196" t="s">
        <v>142</v>
      </c>
    </row>
    <row r="661" spans="2:65" s="1" customFormat="1" ht="22.5" customHeight="1">
      <c r="B661" s="33"/>
      <c r="C661" s="173" t="s">
        <v>1167</v>
      </c>
      <c r="D661" s="173" t="s">
        <v>144</v>
      </c>
      <c r="E661" s="174" t="s">
        <v>1168</v>
      </c>
      <c r="F661" s="175" t="s">
        <v>1169</v>
      </c>
      <c r="G661" s="176" t="s">
        <v>245</v>
      </c>
      <c r="H661" s="177">
        <v>21</v>
      </c>
      <c r="I661" s="178"/>
      <c r="J661" s="179">
        <f>ROUND(I661*H661,2)</f>
        <v>0</v>
      </c>
      <c r="K661" s="175" t="s">
        <v>148</v>
      </c>
      <c r="L661" s="37"/>
      <c r="M661" s="180" t="s">
        <v>1</v>
      </c>
      <c r="N661" s="181" t="s">
        <v>44</v>
      </c>
      <c r="O661" s="59"/>
      <c r="P661" s="182">
        <f>O661*H661</f>
        <v>0</v>
      </c>
      <c r="Q661" s="182">
        <v>2.2699999999999999E-3</v>
      </c>
      <c r="R661" s="182">
        <f>Q661*H661</f>
        <v>4.7669999999999997E-2</v>
      </c>
      <c r="S661" s="182">
        <v>0</v>
      </c>
      <c r="T661" s="183">
        <f>S661*H661</f>
        <v>0</v>
      </c>
      <c r="AR661" s="16" t="s">
        <v>214</v>
      </c>
      <c r="AT661" s="16" t="s">
        <v>144</v>
      </c>
      <c r="AU661" s="16" t="s">
        <v>82</v>
      </c>
      <c r="AY661" s="16" t="s">
        <v>142</v>
      </c>
      <c r="BE661" s="184">
        <f>IF(N661="základní",J661,0)</f>
        <v>0</v>
      </c>
      <c r="BF661" s="184">
        <f>IF(N661="snížená",J661,0)</f>
        <v>0</v>
      </c>
      <c r="BG661" s="184">
        <f>IF(N661="zákl. přenesená",J661,0)</f>
        <v>0</v>
      </c>
      <c r="BH661" s="184">
        <f>IF(N661="sníž. přenesená",J661,0)</f>
        <v>0</v>
      </c>
      <c r="BI661" s="184">
        <f>IF(N661="nulová",J661,0)</f>
        <v>0</v>
      </c>
      <c r="BJ661" s="16" t="s">
        <v>21</v>
      </c>
      <c r="BK661" s="184">
        <f>ROUND(I661*H661,2)</f>
        <v>0</v>
      </c>
      <c r="BL661" s="16" t="s">
        <v>214</v>
      </c>
      <c r="BM661" s="16" t="s">
        <v>1170</v>
      </c>
    </row>
    <row r="662" spans="2:65" s="11" customFormat="1" ht="11.25">
      <c r="B662" s="185"/>
      <c r="C662" s="186"/>
      <c r="D662" s="187" t="s">
        <v>159</v>
      </c>
      <c r="E662" s="188" t="s">
        <v>1</v>
      </c>
      <c r="F662" s="189" t="s">
        <v>1171</v>
      </c>
      <c r="G662" s="186"/>
      <c r="H662" s="190">
        <v>21</v>
      </c>
      <c r="I662" s="191"/>
      <c r="J662" s="186"/>
      <c r="K662" s="186"/>
      <c r="L662" s="192"/>
      <c r="M662" s="193"/>
      <c r="N662" s="194"/>
      <c r="O662" s="194"/>
      <c r="P662" s="194"/>
      <c r="Q662" s="194"/>
      <c r="R662" s="194"/>
      <c r="S662" s="194"/>
      <c r="T662" s="195"/>
      <c r="AT662" s="196" t="s">
        <v>159</v>
      </c>
      <c r="AU662" s="196" t="s">
        <v>82</v>
      </c>
      <c r="AV662" s="11" t="s">
        <v>82</v>
      </c>
      <c r="AW662" s="11" t="s">
        <v>36</v>
      </c>
      <c r="AX662" s="11" t="s">
        <v>21</v>
      </c>
      <c r="AY662" s="196" t="s">
        <v>142</v>
      </c>
    </row>
    <row r="663" spans="2:65" s="1" customFormat="1" ht="22.5" customHeight="1">
      <c r="B663" s="33"/>
      <c r="C663" s="173" t="s">
        <v>1172</v>
      </c>
      <c r="D663" s="173" t="s">
        <v>144</v>
      </c>
      <c r="E663" s="174" t="s">
        <v>1173</v>
      </c>
      <c r="F663" s="175" t="s">
        <v>1174</v>
      </c>
      <c r="G663" s="176" t="s">
        <v>245</v>
      </c>
      <c r="H663" s="177">
        <v>15</v>
      </c>
      <c r="I663" s="178"/>
      <c r="J663" s="179">
        <f>ROUND(I663*H663,2)</f>
        <v>0</v>
      </c>
      <c r="K663" s="175" t="s">
        <v>148</v>
      </c>
      <c r="L663" s="37"/>
      <c r="M663" s="180" t="s">
        <v>1</v>
      </c>
      <c r="N663" s="181" t="s">
        <v>44</v>
      </c>
      <c r="O663" s="59"/>
      <c r="P663" s="182">
        <f>O663*H663</f>
        <v>0</v>
      </c>
      <c r="Q663" s="182">
        <v>7.1199999999999996E-3</v>
      </c>
      <c r="R663" s="182">
        <f>Q663*H663</f>
        <v>0.10679999999999999</v>
      </c>
      <c r="S663" s="182">
        <v>0</v>
      </c>
      <c r="T663" s="183">
        <f>S663*H663</f>
        <v>0</v>
      </c>
      <c r="AR663" s="16" t="s">
        <v>214</v>
      </c>
      <c r="AT663" s="16" t="s">
        <v>144</v>
      </c>
      <c r="AU663" s="16" t="s">
        <v>82</v>
      </c>
      <c r="AY663" s="16" t="s">
        <v>142</v>
      </c>
      <c r="BE663" s="184">
        <f>IF(N663="základní",J663,0)</f>
        <v>0</v>
      </c>
      <c r="BF663" s="184">
        <f>IF(N663="snížená",J663,0)</f>
        <v>0</v>
      </c>
      <c r="BG663" s="184">
        <f>IF(N663="zákl. přenesená",J663,0)</f>
        <v>0</v>
      </c>
      <c r="BH663" s="184">
        <f>IF(N663="sníž. přenesená",J663,0)</f>
        <v>0</v>
      </c>
      <c r="BI663" s="184">
        <f>IF(N663="nulová",J663,0)</f>
        <v>0</v>
      </c>
      <c r="BJ663" s="16" t="s">
        <v>21</v>
      </c>
      <c r="BK663" s="184">
        <f>ROUND(I663*H663,2)</f>
        <v>0</v>
      </c>
      <c r="BL663" s="16" t="s">
        <v>214</v>
      </c>
      <c r="BM663" s="16" t="s">
        <v>1175</v>
      </c>
    </row>
    <row r="664" spans="2:65" s="11" customFormat="1" ht="11.25">
      <c r="B664" s="185"/>
      <c r="C664" s="186"/>
      <c r="D664" s="187" t="s">
        <v>159</v>
      </c>
      <c r="E664" s="188" t="s">
        <v>1</v>
      </c>
      <c r="F664" s="189" t="s">
        <v>1176</v>
      </c>
      <c r="G664" s="186"/>
      <c r="H664" s="190">
        <v>15</v>
      </c>
      <c r="I664" s="191"/>
      <c r="J664" s="186"/>
      <c r="K664" s="186"/>
      <c r="L664" s="192"/>
      <c r="M664" s="193"/>
      <c r="N664" s="194"/>
      <c r="O664" s="194"/>
      <c r="P664" s="194"/>
      <c r="Q664" s="194"/>
      <c r="R664" s="194"/>
      <c r="S664" s="194"/>
      <c r="T664" s="195"/>
      <c r="AT664" s="196" t="s">
        <v>159</v>
      </c>
      <c r="AU664" s="196" t="s">
        <v>82</v>
      </c>
      <c r="AV664" s="11" t="s">
        <v>82</v>
      </c>
      <c r="AW664" s="11" t="s">
        <v>36</v>
      </c>
      <c r="AX664" s="11" t="s">
        <v>21</v>
      </c>
      <c r="AY664" s="196" t="s">
        <v>142</v>
      </c>
    </row>
    <row r="665" spans="2:65" s="1" customFormat="1" ht="22.5" customHeight="1">
      <c r="B665" s="33"/>
      <c r="C665" s="173" t="s">
        <v>1177</v>
      </c>
      <c r="D665" s="173" t="s">
        <v>144</v>
      </c>
      <c r="E665" s="174" t="s">
        <v>1178</v>
      </c>
      <c r="F665" s="175" t="s">
        <v>1179</v>
      </c>
      <c r="G665" s="176" t="s">
        <v>245</v>
      </c>
      <c r="H665" s="177">
        <v>83.5</v>
      </c>
      <c r="I665" s="178"/>
      <c r="J665" s="179">
        <f>ROUND(I665*H665,2)</f>
        <v>0</v>
      </c>
      <c r="K665" s="175" t="s">
        <v>148</v>
      </c>
      <c r="L665" s="37"/>
      <c r="M665" s="180" t="s">
        <v>1</v>
      </c>
      <c r="N665" s="181" t="s">
        <v>44</v>
      </c>
      <c r="O665" s="59"/>
      <c r="P665" s="182">
        <f>O665*H665</f>
        <v>0</v>
      </c>
      <c r="Q665" s="182">
        <v>8.5000000000000006E-3</v>
      </c>
      <c r="R665" s="182">
        <f>Q665*H665</f>
        <v>0.7097500000000001</v>
      </c>
      <c r="S665" s="182">
        <v>0</v>
      </c>
      <c r="T665" s="183">
        <f>S665*H665</f>
        <v>0</v>
      </c>
      <c r="AR665" s="16" t="s">
        <v>214</v>
      </c>
      <c r="AT665" s="16" t="s">
        <v>144</v>
      </c>
      <c r="AU665" s="16" t="s">
        <v>82</v>
      </c>
      <c r="AY665" s="16" t="s">
        <v>142</v>
      </c>
      <c r="BE665" s="184">
        <f>IF(N665="základní",J665,0)</f>
        <v>0</v>
      </c>
      <c r="BF665" s="184">
        <f>IF(N665="snížená",J665,0)</f>
        <v>0</v>
      </c>
      <c r="BG665" s="184">
        <f>IF(N665="zákl. přenesená",J665,0)</f>
        <v>0</v>
      </c>
      <c r="BH665" s="184">
        <f>IF(N665="sníž. přenesená",J665,0)</f>
        <v>0</v>
      </c>
      <c r="BI665" s="184">
        <f>IF(N665="nulová",J665,0)</f>
        <v>0</v>
      </c>
      <c r="BJ665" s="16" t="s">
        <v>21</v>
      </c>
      <c r="BK665" s="184">
        <f>ROUND(I665*H665,2)</f>
        <v>0</v>
      </c>
      <c r="BL665" s="16" t="s">
        <v>214</v>
      </c>
      <c r="BM665" s="16" t="s">
        <v>1180</v>
      </c>
    </row>
    <row r="666" spans="2:65" s="11" customFormat="1" ht="11.25">
      <c r="B666" s="185"/>
      <c r="C666" s="186"/>
      <c r="D666" s="187" t="s">
        <v>159</v>
      </c>
      <c r="E666" s="188" t="s">
        <v>1</v>
      </c>
      <c r="F666" s="189" t="s">
        <v>1181</v>
      </c>
      <c r="G666" s="186"/>
      <c r="H666" s="190">
        <v>83.5</v>
      </c>
      <c r="I666" s="191"/>
      <c r="J666" s="186"/>
      <c r="K666" s="186"/>
      <c r="L666" s="192"/>
      <c r="M666" s="193"/>
      <c r="N666" s="194"/>
      <c r="O666" s="194"/>
      <c r="P666" s="194"/>
      <c r="Q666" s="194"/>
      <c r="R666" s="194"/>
      <c r="S666" s="194"/>
      <c r="T666" s="195"/>
      <c r="AT666" s="196" t="s">
        <v>159</v>
      </c>
      <c r="AU666" s="196" t="s">
        <v>82</v>
      </c>
      <c r="AV666" s="11" t="s">
        <v>82</v>
      </c>
      <c r="AW666" s="11" t="s">
        <v>36</v>
      </c>
      <c r="AX666" s="11" t="s">
        <v>21</v>
      </c>
      <c r="AY666" s="196" t="s">
        <v>142</v>
      </c>
    </row>
    <row r="667" spans="2:65" s="1" customFormat="1" ht="22.5" customHeight="1">
      <c r="B667" s="33"/>
      <c r="C667" s="173" t="s">
        <v>1182</v>
      </c>
      <c r="D667" s="173" t="s">
        <v>144</v>
      </c>
      <c r="E667" s="174" t="s">
        <v>1183</v>
      </c>
      <c r="F667" s="175" t="s">
        <v>1184</v>
      </c>
      <c r="G667" s="176" t="s">
        <v>147</v>
      </c>
      <c r="H667" s="177">
        <v>89</v>
      </c>
      <c r="I667" s="178"/>
      <c r="J667" s="179">
        <f>ROUND(I667*H667,2)</f>
        <v>0</v>
      </c>
      <c r="K667" s="175" t="s">
        <v>148</v>
      </c>
      <c r="L667" s="37"/>
      <c r="M667" s="180" t="s">
        <v>1</v>
      </c>
      <c r="N667" s="181" t="s">
        <v>44</v>
      </c>
      <c r="O667" s="59"/>
      <c r="P667" s="182">
        <f>O667*H667</f>
        <v>0</v>
      </c>
      <c r="Q667" s="182">
        <v>9.7599999999999996E-3</v>
      </c>
      <c r="R667" s="182">
        <f>Q667*H667</f>
        <v>0.86863999999999997</v>
      </c>
      <c r="S667" s="182">
        <v>0</v>
      </c>
      <c r="T667" s="183">
        <f>S667*H667</f>
        <v>0</v>
      </c>
      <c r="AR667" s="16" t="s">
        <v>214</v>
      </c>
      <c r="AT667" s="16" t="s">
        <v>144</v>
      </c>
      <c r="AU667" s="16" t="s">
        <v>82</v>
      </c>
      <c r="AY667" s="16" t="s">
        <v>142</v>
      </c>
      <c r="BE667" s="184">
        <f>IF(N667="základní",J667,0)</f>
        <v>0</v>
      </c>
      <c r="BF667" s="184">
        <f>IF(N667="snížená",J667,0)</f>
        <v>0</v>
      </c>
      <c r="BG667" s="184">
        <f>IF(N667="zákl. přenesená",J667,0)</f>
        <v>0</v>
      </c>
      <c r="BH667" s="184">
        <f>IF(N667="sníž. přenesená",J667,0)</f>
        <v>0</v>
      </c>
      <c r="BI667" s="184">
        <f>IF(N667="nulová",J667,0)</f>
        <v>0</v>
      </c>
      <c r="BJ667" s="16" t="s">
        <v>21</v>
      </c>
      <c r="BK667" s="184">
        <f>ROUND(I667*H667,2)</f>
        <v>0</v>
      </c>
      <c r="BL667" s="16" t="s">
        <v>214</v>
      </c>
      <c r="BM667" s="16" t="s">
        <v>1185</v>
      </c>
    </row>
    <row r="668" spans="2:65" s="11" customFormat="1" ht="11.25">
      <c r="B668" s="185"/>
      <c r="C668" s="186"/>
      <c r="D668" s="187" t="s">
        <v>159</v>
      </c>
      <c r="E668" s="188" t="s">
        <v>1</v>
      </c>
      <c r="F668" s="189" t="s">
        <v>1186</v>
      </c>
      <c r="G668" s="186"/>
      <c r="H668" s="190">
        <v>89</v>
      </c>
      <c r="I668" s="191"/>
      <c r="J668" s="186"/>
      <c r="K668" s="186"/>
      <c r="L668" s="192"/>
      <c r="M668" s="193"/>
      <c r="N668" s="194"/>
      <c r="O668" s="194"/>
      <c r="P668" s="194"/>
      <c r="Q668" s="194"/>
      <c r="R668" s="194"/>
      <c r="S668" s="194"/>
      <c r="T668" s="195"/>
      <c r="AT668" s="196" t="s">
        <v>159</v>
      </c>
      <c r="AU668" s="196" t="s">
        <v>82</v>
      </c>
      <c r="AV668" s="11" t="s">
        <v>82</v>
      </c>
      <c r="AW668" s="11" t="s">
        <v>36</v>
      </c>
      <c r="AX668" s="11" t="s">
        <v>21</v>
      </c>
      <c r="AY668" s="196" t="s">
        <v>142</v>
      </c>
    </row>
    <row r="669" spans="2:65" s="1" customFormat="1" ht="22.5" customHeight="1">
      <c r="B669" s="33"/>
      <c r="C669" s="173" t="s">
        <v>1187</v>
      </c>
      <c r="D669" s="173" t="s">
        <v>144</v>
      </c>
      <c r="E669" s="174" t="s">
        <v>1188</v>
      </c>
      <c r="F669" s="175" t="s">
        <v>1189</v>
      </c>
      <c r="G669" s="176" t="s">
        <v>153</v>
      </c>
      <c r="H669" s="177">
        <v>12</v>
      </c>
      <c r="I669" s="178"/>
      <c r="J669" s="179">
        <f>ROUND(I669*H669,2)</f>
        <v>0</v>
      </c>
      <c r="K669" s="175" t="s">
        <v>148</v>
      </c>
      <c r="L669" s="37"/>
      <c r="M669" s="180" t="s">
        <v>1</v>
      </c>
      <c r="N669" s="181" t="s">
        <v>44</v>
      </c>
      <c r="O669" s="59"/>
      <c r="P669" s="182">
        <f>O669*H669</f>
        <v>0</v>
      </c>
      <c r="Q669" s="182">
        <v>0</v>
      </c>
      <c r="R669" s="182">
        <f>Q669*H669</f>
        <v>0</v>
      </c>
      <c r="S669" s="182">
        <v>0</v>
      </c>
      <c r="T669" s="183">
        <f>S669*H669</f>
        <v>0</v>
      </c>
      <c r="AR669" s="16" t="s">
        <v>214</v>
      </c>
      <c r="AT669" s="16" t="s">
        <v>144</v>
      </c>
      <c r="AU669" s="16" t="s">
        <v>82</v>
      </c>
      <c r="AY669" s="16" t="s">
        <v>142</v>
      </c>
      <c r="BE669" s="184">
        <f>IF(N669="základní",J669,0)</f>
        <v>0</v>
      </c>
      <c r="BF669" s="184">
        <f>IF(N669="snížená",J669,0)</f>
        <v>0</v>
      </c>
      <c r="BG669" s="184">
        <f>IF(N669="zákl. přenesená",J669,0)</f>
        <v>0</v>
      </c>
      <c r="BH669" s="184">
        <f>IF(N669="sníž. přenesená",J669,0)</f>
        <v>0</v>
      </c>
      <c r="BI669" s="184">
        <f>IF(N669="nulová",J669,0)</f>
        <v>0</v>
      </c>
      <c r="BJ669" s="16" t="s">
        <v>21</v>
      </c>
      <c r="BK669" s="184">
        <f>ROUND(I669*H669,2)</f>
        <v>0</v>
      </c>
      <c r="BL669" s="16" t="s">
        <v>214</v>
      </c>
      <c r="BM669" s="16" t="s">
        <v>1190</v>
      </c>
    </row>
    <row r="670" spans="2:65" s="1" customFormat="1" ht="16.5" customHeight="1">
      <c r="B670" s="33"/>
      <c r="C670" s="173" t="s">
        <v>1191</v>
      </c>
      <c r="D670" s="173" t="s">
        <v>144</v>
      </c>
      <c r="E670" s="174" t="s">
        <v>1192</v>
      </c>
      <c r="F670" s="175" t="s">
        <v>1193</v>
      </c>
      <c r="G670" s="176" t="s">
        <v>245</v>
      </c>
      <c r="H670" s="177">
        <v>26.9</v>
      </c>
      <c r="I670" s="178"/>
      <c r="J670" s="179">
        <f>ROUND(I670*H670,2)</f>
        <v>0</v>
      </c>
      <c r="K670" s="175" t="s">
        <v>148</v>
      </c>
      <c r="L670" s="37"/>
      <c r="M670" s="180" t="s">
        <v>1</v>
      </c>
      <c r="N670" s="181" t="s">
        <v>44</v>
      </c>
      <c r="O670" s="59"/>
      <c r="P670" s="182">
        <f>O670*H670</f>
        <v>0</v>
      </c>
      <c r="Q670" s="182">
        <v>1.08E-3</v>
      </c>
      <c r="R670" s="182">
        <f>Q670*H670</f>
        <v>2.9051999999999998E-2</v>
      </c>
      <c r="S670" s="182">
        <v>0</v>
      </c>
      <c r="T670" s="183">
        <f>S670*H670</f>
        <v>0</v>
      </c>
      <c r="AR670" s="16" t="s">
        <v>214</v>
      </c>
      <c r="AT670" s="16" t="s">
        <v>144</v>
      </c>
      <c r="AU670" s="16" t="s">
        <v>82</v>
      </c>
      <c r="AY670" s="16" t="s">
        <v>142</v>
      </c>
      <c r="BE670" s="184">
        <f>IF(N670="základní",J670,0)</f>
        <v>0</v>
      </c>
      <c r="BF670" s="184">
        <f>IF(N670="snížená",J670,0)</f>
        <v>0</v>
      </c>
      <c r="BG670" s="184">
        <f>IF(N670="zákl. přenesená",J670,0)</f>
        <v>0</v>
      </c>
      <c r="BH670" s="184">
        <f>IF(N670="sníž. přenesená",J670,0)</f>
        <v>0</v>
      </c>
      <c r="BI670" s="184">
        <f>IF(N670="nulová",J670,0)</f>
        <v>0</v>
      </c>
      <c r="BJ670" s="16" t="s">
        <v>21</v>
      </c>
      <c r="BK670" s="184">
        <f>ROUND(I670*H670,2)</f>
        <v>0</v>
      </c>
      <c r="BL670" s="16" t="s">
        <v>214</v>
      </c>
      <c r="BM670" s="16" t="s">
        <v>1194</v>
      </c>
    </row>
    <row r="671" spans="2:65" s="11" customFormat="1" ht="11.25">
      <c r="B671" s="185"/>
      <c r="C671" s="186"/>
      <c r="D671" s="187" t="s">
        <v>159</v>
      </c>
      <c r="E671" s="188" t="s">
        <v>1</v>
      </c>
      <c r="F671" s="189" t="s">
        <v>1195</v>
      </c>
      <c r="G671" s="186"/>
      <c r="H671" s="190">
        <v>26.9</v>
      </c>
      <c r="I671" s="191"/>
      <c r="J671" s="186"/>
      <c r="K671" s="186"/>
      <c r="L671" s="192"/>
      <c r="M671" s="193"/>
      <c r="N671" s="194"/>
      <c r="O671" s="194"/>
      <c r="P671" s="194"/>
      <c r="Q671" s="194"/>
      <c r="R671" s="194"/>
      <c r="S671" s="194"/>
      <c r="T671" s="195"/>
      <c r="AT671" s="196" t="s">
        <v>159</v>
      </c>
      <c r="AU671" s="196" t="s">
        <v>82</v>
      </c>
      <c r="AV671" s="11" t="s">
        <v>82</v>
      </c>
      <c r="AW671" s="11" t="s">
        <v>36</v>
      </c>
      <c r="AX671" s="11" t="s">
        <v>21</v>
      </c>
      <c r="AY671" s="196" t="s">
        <v>142</v>
      </c>
    </row>
    <row r="672" spans="2:65" s="1" customFormat="1" ht="16.5" customHeight="1">
      <c r="B672" s="33"/>
      <c r="C672" s="173" t="s">
        <v>1196</v>
      </c>
      <c r="D672" s="173" t="s">
        <v>144</v>
      </c>
      <c r="E672" s="174" t="s">
        <v>1197</v>
      </c>
      <c r="F672" s="175" t="s">
        <v>1198</v>
      </c>
      <c r="G672" s="176" t="s">
        <v>245</v>
      </c>
      <c r="H672" s="177">
        <v>86.1</v>
      </c>
      <c r="I672" s="178"/>
      <c r="J672" s="179">
        <f>ROUND(I672*H672,2)</f>
        <v>0</v>
      </c>
      <c r="K672" s="175" t="s">
        <v>148</v>
      </c>
      <c r="L672" s="37"/>
      <c r="M672" s="180" t="s">
        <v>1</v>
      </c>
      <c r="N672" s="181" t="s">
        <v>44</v>
      </c>
      <c r="O672" s="59"/>
      <c r="P672" s="182">
        <f>O672*H672</f>
        <v>0</v>
      </c>
      <c r="Q672" s="182">
        <v>1.4599999999999999E-3</v>
      </c>
      <c r="R672" s="182">
        <f>Q672*H672</f>
        <v>0.12570599999999998</v>
      </c>
      <c r="S672" s="182">
        <v>0</v>
      </c>
      <c r="T672" s="183">
        <f>S672*H672</f>
        <v>0</v>
      </c>
      <c r="AR672" s="16" t="s">
        <v>214</v>
      </c>
      <c r="AT672" s="16" t="s">
        <v>144</v>
      </c>
      <c r="AU672" s="16" t="s">
        <v>82</v>
      </c>
      <c r="AY672" s="16" t="s">
        <v>142</v>
      </c>
      <c r="BE672" s="184">
        <f>IF(N672="základní",J672,0)</f>
        <v>0</v>
      </c>
      <c r="BF672" s="184">
        <f>IF(N672="snížená",J672,0)</f>
        <v>0</v>
      </c>
      <c r="BG672" s="184">
        <f>IF(N672="zákl. přenesená",J672,0)</f>
        <v>0</v>
      </c>
      <c r="BH672" s="184">
        <f>IF(N672="sníž. přenesená",J672,0)</f>
        <v>0</v>
      </c>
      <c r="BI672" s="184">
        <f>IF(N672="nulová",J672,0)</f>
        <v>0</v>
      </c>
      <c r="BJ672" s="16" t="s">
        <v>21</v>
      </c>
      <c r="BK672" s="184">
        <f>ROUND(I672*H672,2)</f>
        <v>0</v>
      </c>
      <c r="BL672" s="16" t="s">
        <v>214</v>
      </c>
      <c r="BM672" s="16" t="s">
        <v>1199</v>
      </c>
    </row>
    <row r="673" spans="2:65" s="11" customFormat="1" ht="11.25">
      <c r="B673" s="185"/>
      <c r="C673" s="186"/>
      <c r="D673" s="187" t="s">
        <v>159</v>
      </c>
      <c r="E673" s="188" t="s">
        <v>1</v>
      </c>
      <c r="F673" s="189" t="s">
        <v>1200</v>
      </c>
      <c r="G673" s="186"/>
      <c r="H673" s="190">
        <v>86.1</v>
      </c>
      <c r="I673" s="191"/>
      <c r="J673" s="186"/>
      <c r="K673" s="186"/>
      <c r="L673" s="192"/>
      <c r="M673" s="193"/>
      <c r="N673" s="194"/>
      <c r="O673" s="194"/>
      <c r="P673" s="194"/>
      <c r="Q673" s="194"/>
      <c r="R673" s="194"/>
      <c r="S673" s="194"/>
      <c r="T673" s="195"/>
      <c r="AT673" s="196" t="s">
        <v>159</v>
      </c>
      <c r="AU673" s="196" t="s">
        <v>82</v>
      </c>
      <c r="AV673" s="11" t="s">
        <v>82</v>
      </c>
      <c r="AW673" s="11" t="s">
        <v>36</v>
      </c>
      <c r="AX673" s="11" t="s">
        <v>21</v>
      </c>
      <c r="AY673" s="196" t="s">
        <v>142</v>
      </c>
    </row>
    <row r="674" spans="2:65" s="1" customFormat="1" ht="16.5" customHeight="1">
      <c r="B674" s="33"/>
      <c r="C674" s="173" t="s">
        <v>1201</v>
      </c>
      <c r="D674" s="173" t="s">
        <v>144</v>
      </c>
      <c r="E674" s="174" t="s">
        <v>1202</v>
      </c>
      <c r="F674" s="175" t="s">
        <v>1203</v>
      </c>
      <c r="G674" s="176" t="s">
        <v>245</v>
      </c>
      <c r="H674" s="177">
        <v>21</v>
      </c>
      <c r="I674" s="178"/>
      <c r="J674" s="179">
        <f>ROUND(I674*H674,2)</f>
        <v>0</v>
      </c>
      <c r="K674" s="175" t="s">
        <v>1</v>
      </c>
      <c r="L674" s="37"/>
      <c r="M674" s="180" t="s">
        <v>1</v>
      </c>
      <c r="N674" s="181" t="s">
        <v>44</v>
      </c>
      <c r="O674" s="59"/>
      <c r="P674" s="182">
        <f>O674*H674</f>
        <v>0</v>
      </c>
      <c r="Q674" s="182">
        <v>2.2000000000000001E-3</v>
      </c>
      <c r="R674" s="182">
        <f>Q674*H674</f>
        <v>4.6200000000000005E-2</v>
      </c>
      <c r="S674" s="182">
        <v>0</v>
      </c>
      <c r="T674" s="183">
        <f>S674*H674</f>
        <v>0</v>
      </c>
      <c r="AR674" s="16" t="s">
        <v>214</v>
      </c>
      <c r="AT674" s="16" t="s">
        <v>144</v>
      </c>
      <c r="AU674" s="16" t="s">
        <v>82</v>
      </c>
      <c r="AY674" s="16" t="s">
        <v>142</v>
      </c>
      <c r="BE674" s="184">
        <f>IF(N674="základní",J674,0)</f>
        <v>0</v>
      </c>
      <c r="BF674" s="184">
        <f>IF(N674="snížená",J674,0)</f>
        <v>0</v>
      </c>
      <c r="BG674" s="184">
        <f>IF(N674="zákl. přenesená",J674,0)</f>
        <v>0</v>
      </c>
      <c r="BH674" s="184">
        <f>IF(N674="sníž. přenesená",J674,0)</f>
        <v>0</v>
      </c>
      <c r="BI674" s="184">
        <f>IF(N674="nulová",J674,0)</f>
        <v>0</v>
      </c>
      <c r="BJ674" s="16" t="s">
        <v>21</v>
      </c>
      <c r="BK674" s="184">
        <f>ROUND(I674*H674,2)</f>
        <v>0</v>
      </c>
      <c r="BL674" s="16" t="s">
        <v>214</v>
      </c>
      <c r="BM674" s="16" t="s">
        <v>1204</v>
      </c>
    </row>
    <row r="675" spans="2:65" s="11" customFormat="1" ht="11.25">
      <c r="B675" s="185"/>
      <c r="C675" s="186"/>
      <c r="D675" s="187" t="s">
        <v>159</v>
      </c>
      <c r="E675" s="188" t="s">
        <v>1</v>
      </c>
      <c r="F675" s="189" t="s">
        <v>1205</v>
      </c>
      <c r="G675" s="186"/>
      <c r="H675" s="190">
        <v>21</v>
      </c>
      <c r="I675" s="191"/>
      <c r="J675" s="186"/>
      <c r="K675" s="186"/>
      <c r="L675" s="192"/>
      <c r="M675" s="193"/>
      <c r="N675" s="194"/>
      <c r="O675" s="194"/>
      <c r="P675" s="194"/>
      <c r="Q675" s="194"/>
      <c r="R675" s="194"/>
      <c r="S675" s="194"/>
      <c r="T675" s="195"/>
      <c r="AT675" s="196" t="s">
        <v>159</v>
      </c>
      <c r="AU675" s="196" t="s">
        <v>82</v>
      </c>
      <c r="AV675" s="11" t="s">
        <v>82</v>
      </c>
      <c r="AW675" s="11" t="s">
        <v>36</v>
      </c>
      <c r="AX675" s="11" t="s">
        <v>21</v>
      </c>
      <c r="AY675" s="196" t="s">
        <v>142</v>
      </c>
    </row>
    <row r="676" spans="2:65" s="1" customFormat="1" ht="16.5" customHeight="1">
      <c r="B676" s="33"/>
      <c r="C676" s="173" t="s">
        <v>1206</v>
      </c>
      <c r="D676" s="173" t="s">
        <v>144</v>
      </c>
      <c r="E676" s="174" t="s">
        <v>1207</v>
      </c>
      <c r="F676" s="175" t="s">
        <v>1208</v>
      </c>
      <c r="G676" s="176" t="s">
        <v>245</v>
      </c>
      <c r="H676" s="177">
        <v>21</v>
      </c>
      <c r="I676" s="178"/>
      <c r="J676" s="179">
        <f>ROUND(I676*H676,2)</f>
        <v>0</v>
      </c>
      <c r="K676" s="175" t="s">
        <v>1</v>
      </c>
      <c r="L676" s="37"/>
      <c r="M676" s="180" t="s">
        <v>1</v>
      </c>
      <c r="N676" s="181" t="s">
        <v>44</v>
      </c>
      <c r="O676" s="59"/>
      <c r="P676" s="182">
        <f>O676*H676</f>
        <v>0</v>
      </c>
      <c r="Q676" s="182">
        <v>4.3600000000000002E-3</v>
      </c>
      <c r="R676" s="182">
        <f>Q676*H676</f>
        <v>9.1560000000000002E-2</v>
      </c>
      <c r="S676" s="182">
        <v>0</v>
      </c>
      <c r="T676" s="183">
        <f>S676*H676</f>
        <v>0</v>
      </c>
      <c r="AR676" s="16" t="s">
        <v>214</v>
      </c>
      <c r="AT676" s="16" t="s">
        <v>144</v>
      </c>
      <c r="AU676" s="16" t="s">
        <v>82</v>
      </c>
      <c r="AY676" s="16" t="s">
        <v>142</v>
      </c>
      <c r="BE676" s="184">
        <f>IF(N676="základní",J676,0)</f>
        <v>0</v>
      </c>
      <c r="BF676" s="184">
        <f>IF(N676="snížená",J676,0)</f>
        <v>0</v>
      </c>
      <c r="BG676" s="184">
        <f>IF(N676="zákl. přenesená",J676,0)</f>
        <v>0</v>
      </c>
      <c r="BH676" s="184">
        <f>IF(N676="sníž. přenesená",J676,0)</f>
        <v>0</v>
      </c>
      <c r="BI676" s="184">
        <f>IF(N676="nulová",J676,0)</f>
        <v>0</v>
      </c>
      <c r="BJ676" s="16" t="s">
        <v>21</v>
      </c>
      <c r="BK676" s="184">
        <f>ROUND(I676*H676,2)</f>
        <v>0</v>
      </c>
      <c r="BL676" s="16" t="s">
        <v>214</v>
      </c>
      <c r="BM676" s="16" t="s">
        <v>1209</v>
      </c>
    </row>
    <row r="677" spans="2:65" s="11" customFormat="1" ht="11.25">
      <c r="B677" s="185"/>
      <c r="C677" s="186"/>
      <c r="D677" s="187" t="s">
        <v>159</v>
      </c>
      <c r="E677" s="188" t="s">
        <v>1</v>
      </c>
      <c r="F677" s="189" t="s">
        <v>1210</v>
      </c>
      <c r="G677" s="186"/>
      <c r="H677" s="190">
        <v>21</v>
      </c>
      <c r="I677" s="191"/>
      <c r="J677" s="186"/>
      <c r="K677" s="186"/>
      <c r="L677" s="192"/>
      <c r="M677" s="193"/>
      <c r="N677" s="194"/>
      <c r="O677" s="194"/>
      <c r="P677" s="194"/>
      <c r="Q677" s="194"/>
      <c r="R677" s="194"/>
      <c r="S677" s="194"/>
      <c r="T677" s="195"/>
      <c r="AT677" s="196" t="s">
        <v>159</v>
      </c>
      <c r="AU677" s="196" t="s">
        <v>82</v>
      </c>
      <c r="AV677" s="11" t="s">
        <v>82</v>
      </c>
      <c r="AW677" s="11" t="s">
        <v>36</v>
      </c>
      <c r="AX677" s="11" t="s">
        <v>21</v>
      </c>
      <c r="AY677" s="196" t="s">
        <v>142</v>
      </c>
    </row>
    <row r="678" spans="2:65" s="1" customFormat="1" ht="22.5" customHeight="1">
      <c r="B678" s="33"/>
      <c r="C678" s="173" t="s">
        <v>1211</v>
      </c>
      <c r="D678" s="173" t="s">
        <v>144</v>
      </c>
      <c r="E678" s="174" t="s">
        <v>1212</v>
      </c>
      <c r="F678" s="175" t="s">
        <v>1213</v>
      </c>
      <c r="G678" s="176" t="s">
        <v>245</v>
      </c>
      <c r="H678" s="177">
        <v>2</v>
      </c>
      <c r="I678" s="178"/>
      <c r="J678" s="179">
        <f>ROUND(I678*H678,2)</f>
        <v>0</v>
      </c>
      <c r="K678" s="175" t="s">
        <v>148</v>
      </c>
      <c r="L678" s="37"/>
      <c r="M678" s="180" t="s">
        <v>1</v>
      </c>
      <c r="N678" s="181" t="s">
        <v>44</v>
      </c>
      <c r="O678" s="59"/>
      <c r="P678" s="182">
        <f>O678*H678</f>
        <v>0</v>
      </c>
      <c r="Q678" s="182">
        <v>2.2000000000000001E-3</v>
      </c>
      <c r="R678" s="182">
        <f>Q678*H678</f>
        <v>4.4000000000000003E-3</v>
      </c>
      <c r="S678" s="182">
        <v>0</v>
      </c>
      <c r="T678" s="183">
        <f>S678*H678</f>
        <v>0</v>
      </c>
      <c r="AR678" s="16" t="s">
        <v>214</v>
      </c>
      <c r="AT678" s="16" t="s">
        <v>144</v>
      </c>
      <c r="AU678" s="16" t="s">
        <v>82</v>
      </c>
      <c r="AY678" s="16" t="s">
        <v>142</v>
      </c>
      <c r="BE678" s="184">
        <f>IF(N678="základní",J678,0)</f>
        <v>0</v>
      </c>
      <c r="BF678" s="184">
        <f>IF(N678="snížená",J678,0)</f>
        <v>0</v>
      </c>
      <c r="BG678" s="184">
        <f>IF(N678="zákl. přenesená",J678,0)</f>
        <v>0</v>
      </c>
      <c r="BH678" s="184">
        <f>IF(N678="sníž. přenesená",J678,0)</f>
        <v>0</v>
      </c>
      <c r="BI678" s="184">
        <f>IF(N678="nulová",J678,0)</f>
        <v>0</v>
      </c>
      <c r="BJ678" s="16" t="s">
        <v>21</v>
      </c>
      <c r="BK678" s="184">
        <f>ROUND(I678*H678,2)</f>
        <v>0</v>
      </c>
      <c r="BL678" s="16" t="s">
        <v>214</v>
      </c>
      <c r="BM678" s="16" t="s">
        <v>1214</v>
      </c>
    </row>
    <row r="679" spans="2:65" s="11" customFormat="1" ht="11.25">
      <c r="B679" s="185"/>
      <c r="C679" s="186"/>
      <c r="D679" s="187" t="s">
        <v>159</v>
      </c>
      <c r="E679" s="188" t="s">
        <v>1</v>
      </c>
      <c r="F679" s="189" t="s">
        <v>1215</v>
      </c>
      <c r="G679" s="186"/>
      <c r="H679" s="190">
        <v>2</v>
      </c>
      <c r="I679" s="191"/>
      <c r="J679" s="186"/>
      <c r="K679" s="186"/>
      <c r="L679" s="192"/>
      <c r="M679" s="193"/>
      <c r="N679" s="194"/>
      <c r="O679" s="194"/>
      <c r="P679" s="194"/>
      <c r="Q679" s="194"/>
      <c r="R679" s="194"/>
      <c r="S679" s="194"/>
      <c r="T679" s="195"/>
      <c r="AT679" s="196" t="s">
        <v>159</v>
      </c>
      <c r="AU679" s="196" t="s">
        <v>82</v>
      </c>
      <c r="AV679" s="11" t="s">
        <v>82</v>
      </c>
      <c r="AW679" s="11" t="s">
        <v>36</v>
      </c>
      <c r="AX679" s="11" t="s">
        <v>21</v>
      </c>
      <c r="AY679" s="196" t="s">
        <v>142</v>
      </c>
    </row>
    <row r="680" spans="2:65" s="1" customFormat="1" ht="16.5" customHeight="1">
      <c r="B680" s="33"/>
      <c r="C680" s="173" t="s">
        <v>1216</v>
      </c>
      <c r="D680" s="173" t="s">
        <v>144</v>
      </c>
      <c r="E680" s="174" t="s">
        <v>1217</v>
      </c>
      <c r="F680" s="175" t="s">
        <v>1218</v>
      </c>
      <c r="G680" s="176" t="s">
        <v>147</v>
      </c>
      <c r="H680" s="177">
        <v>4</v>
      </c>
      <c r="I680" s="178"/>
      <c r="J680" s="179">
        <f>ROUND(I680*H680,2)</f>
        <v>0</v>
      </c>
      <c r="K680" s="175" t="s">
        <v>148</v>
      </c>
      <c r="L680" s="37"/>
      <c r="M680" s="180" t="s">
        <v>1</v>
      </c>
      <c r="N680" s="181" t="s">
        <v>44</v>
      </c>
      <c r="O680" s="59"/>
      <c r="P680" s="182">
        <f>O680*H680</f>
        <v>0</v>
      </c>
      <c r="Q680" s="182">
        <v>1.082E-2</v>
      </c>
      <c r="R680" s="182">
        <f>Q680*H680</f>
        <v>4.3279999999999999E-2</v>
      </c>
      <c r="S680" s="182">
        <v>0</v>
      </c>
      <c r="T680" s="183">
        <f>S680*H680</f>
        <v>0</v>
      </c>
      <c r="AR680" s="16" t="s">
        <v>214</v>
      </c>
      <c r="AT680" s="16" t="s">
        <v>144</v>
      </c>
      <c r="AU680" s="16" t="s">
        <v>82</v>
      </c>
      <c r="AY680" s="16" t="s">
        <v>142</v>
      </c>
      <c r="BE680" s="184">
        <f>IF(N680="základní",J680,0)</f>
        <v>0</v>
      </c>
      <c r="BF680" s="184">
        <f>IF(N680="snížená",J680,0)</f>
        <v>0</v>
      </c>
      <c r="BG680" s="184">
        <f>IF(N680="zákl. přenesená",J680,0)</f>
        <v>0</v>
      </c>
      <c r="BH680" s="184">
        <f>IF(N680="sníž. přenesená",J680,0)</f>
        <v>0</v>
      </c>
      <c r="BI680" s="184">
        <f>IF(N680="nulová",J680,0)</f>
        <v>0</v>
      </c>
      <c r="BJ680" s="16" t="s">
        <v>21</v>
      </c>
      <c r="BK680" s="184">
        <f>ROUND(I680*H680,2)</f>
        <v>0</v>
      </c>
      <c r="BL680" s="16" t="s">
        <v>214</v>
      </c>
      <c r="BM680" s="16" t="s">
        <v>1219</v>
      </c>
    </row>
    <row r="681" spans="2:65" s="11" customFormat="1" ht="11.25">
      <c r="B681" s="185"/>
      <c r="C681" s="186"/>
      <c r="D681" s="187" t="s">
        <v>159</v>
      </c>
      <c r="E681" s="188" t="s">
        <v>1</v>
      </c>
      <c r="F681" s="189" t="s">
        <v>1220</v>
      </c>
      <c r="G681" s="186"/>
      <c r="H681" s="190">
        <v>4</v>
      </c>
      <c r="I681" s="191"/>
      <c r="J681" s="186"/>
      <c r="K681" s="186"/>
      <c r="L681" s="192"/>
      <c r="M681" s="193"/>
      <c r="N681" s="194"/>
      <c r="O681" s="194"/>
      <c r="P681" s="194"/>
      <c r="Q681" s="194"/>
      <c r="R681" s="194"/>
      <c r="S681" s="194"/>
      <c r="T681" s="195"/>
      <c r="AT681" s="196" t="s">
        <v>159</v>
      </c>
      <c r="AU681" s="196" t="s">
        <v>82</v>
      </c>
      <c r="AV681" s="11" t="s">
        <v>82</v>
      </c>
      <c r="AW681" s="11" t="s">
        <v>36</v>
      </c>
      <c r="AX681" s="11" t="s">
        <v>21</v>
      </c>
      <c r="AY681" s="196" t="s">
        <v>142</v>
      </c>
    </row>
    <row r="682" spans="2:65" s="1" customFormat="1" ht="16.5" customHeight="1">
      <c r="B682" s="33"/>
      <c r="C682" s="173" t="s">
        <v>1221</v>
      </c>
      <c r="D682" s="173" t="s">
        <v>144</v>
      </c>
      <c r="E682" s="174" t="s">
        <v>1222</v>
      </c>
      <c r="F682" s="175" t="s">
        <v>1223</v>
      </c>
      <c r="G682" s="176" t="s">
        <v>245</v>
      </c>
      <c r="H682" s="177">
        <v>14.1</v>
      </c>
      <c r="I682" s="178"/>
      <c r="J682" s="179">
        <f>ROUND(I682*H682,2)</f>
        <v>0</v>
      </c>
      <c r="K682" s="175" t="s">
        <v>148</v>
      </c>
      <c r="L682" s="37"/>
      <c r="M682" s="180" t="s">
        <v>1</v>
      </c>
      <c r="N682" s="181" t="s">
        <v>44</v>
      </c>
      <c r="O682" s="59"/>
      <c r="P682" s="182">
        <f>O682*H682</f>
        <v>0</v>
      </c>
      <c r="Q682" s="182">
        <v>8.9999999999999998E-4</v>
      </c>
      <c r="R682" s="182">
        <f>Q682*H682</f>
        <v>1.269E-2</v>
      </c>
      <c r="S682" s="182">
        <v>0</v>
      </c>
      <c r="T682" s="183">
        <f>S682*H682</f>
        <v>0</v>
      </c>
      <c r="AR682" s="16" t="s">
        <v>214</v>
      </c>
      <c r="AT682" s="16" t="s">
        <v>144</v>
      </c>
      <c r="AU682" s="16" t="s">
        <v>82</v>
      </c>
      <c r="AY682" s="16" t="s">
        <v>142</v>
      </c>
      <c r="BE682" s="184">
        <f>IF(N682="základní",J682,0)</f>
        <v>0</v>
      </c>
      <c r="BF682" s="184">
        <f>IF(N682="snížená",J682,0)</f>
        <v>0</v>
      </c>
      <c r="BG682" s="184">
        <f>IF(N682="zákl. přenesená",J682,0)</f>
        <v>0</v>
      </c>
      <c r="BH682" s="184">
        <f>IF(N682="sníž. přenesená",J682,0)</f>
        <v>0</v>
      </c>
      <c r="BI682" s="184">
        <f>IF(N682="nulová",J682,0)</f>
        <v>0</v>
      </c>
      <c r="BJ682" s="16" t="s">
        <v>21</v>
      </c>
      <c r="BK682" s="184">
        <f>ROUND(I682*H682,2)</f>
        <v>0</v>
      </c>
      <c r="BL682" s="16" t="s">
        <v>214</v>
      </c>
      <c r="BM682" s="16" t="s">
        <v>1224</v>
      </c>
    </row>
    <row r="683" spans="2:65" s="11" customFormat="1" ht="11.25">
      <c r="B683" s="185"/>
      <c r="C683" s="186"/>
      <c r="D683" s="187" t="s">
        <v>159</v>
      </c>
      <c r="E683" s="188" t="s">
        <v>1</v>
      </c>
      <c r="F683" s="189" t="s">
        <v>1225</v>
      </c>
      <c r="G683" s="186"/>
      <c r="H683" s="190">
        <v>14.1</v>
      </c>
      <c r="I683" s="191"/>
      <c r="J683" s="186"/>
      <c r="K683" s="186"/>
      <c r="L683" s="192"/>
      <c r="M683" s="193"/>
      <c r="N683" s="194"/>
      <c r="O683" s="194"/>
      <c r="P683" s="194"/>
      <c r="Q683" s="194"/>
      <c r="R683" s="194"/>
      <c r="S683" s="194"/>
      <c r="T683" s="195"/>
      <c r="AT683" s="196" t="s">
        <v>159</v>
      </c>
      <c r="AU683" s="196" t="s">
        <v>82</v>
      </c>
      <c r="AV683" s="11" t="s">
        <v>82</v>
      </c>
      <c r="AW683" s="11" t="s">
        <v>36</v>
      </c>
      <c r="AX683" s="11" t="s">
        <v>21</v>
      </c>
      <c r="AY683" s="196" t="s">
        <v>142</v>
      </c>
    </row>
    <row r="684" spans="2:65" s="1" customFormat="1" ht="16.5" customHeight="1">
      <c r="B684" s="33"/>
      <c r="C684" s="173" t="s">
        <v>1226</v>
      </c>
      <c r="D684" s="173" t="s">
        <v>144</v>
      </c>
      <c r="E684" s="174" t="s">
        <v>1227</v>
      </c>
      <c r="F684" s="175" t="s">
        <v>1228</v>
      </c>
      <c r="G684" s="176" t="s">
        <v>153</v>
      </c>
      <c r="H684" s="177">
        <v>3</v>
      </c>
      <c r="I684" s="178"/>
      <c r="J684" s="179">
        <f>ROUND(I684*H684,2)</f>
        <v>0</v>
      </c>
      <c r="K684" s="175" t="s">
        <v>148</v>
      </c>
      <c r="L684" s="37"/>
      <c r="M684" s="180" t="s">
        <v>1</v>
      </c>
      <c r="N684" s="181" t="s">
        <v>44</v>
      </c>
      <c r="O684" s="59"/>
      <c r="P684" s="182">
        <f>O684*H684</f>
        <v>0</v>
      </c>
      <c r="Q684" s="182">
        <v>2.0000000000000001E-4</v>
      </c>
      <c r="R684" s="182">
        <f>Q684*H684</f>
        <v>6.0000000000000006E-4</v>
      </c>
      <c r="S684" s="182">
        <v>0</v>
      </c>
      <c r="T684" s="183">
        <f>S684*H684</f>
        <v>0</v>
      </c>
      <c r="AR684" s="16" t="s">
        <v>214</v>
      </c>
      <c r="AT684" s="16" t="s">
        <v>144</v>
      </c>
      <c r="AU684" s="16" t="s">
        <v>82</v>
      </c>
      <c r="AY684" s="16" t="s">
        <v>142</v>
      </c>
      <c r="BE684" s="184">
        <f>IF(N684="základní",J684,0)</f>
        <v>0</v>
      </c>
      <c r="BF684" s="184">
        <f>IF(N684="snížená",J684,0)</f>
        <v>0</v>
      </c>
      <c r="BG684" s="184">
        <f>IF(N684="zákl. přenesená",J684,0)</f>
        <v>0</v>
      </c>
      <c r="BH684" s="184">
        <f>IF(N684="sníž. přenesená",J684,0)</f>
        <v>0</v>
      </c>
      <c r="BI684" s="184">
        <f>IF(N684="nulová",J684,0)</f>
        <v>0</v>
      </c>
      <c r="BJ684" s="16" t="s">
        <v>21</v>
      </c>
      <c r="BK684" s="184">
        <f>ROUND(I684*H684,2)</f>
        <v>0</v>
      </c>
      <c r="BL684" s="16" t="s">
        <v>214</v>
      </c>
      <c r="BM684" s="16" t="s">
        <v>1229</v>
      </c>
    </row>
    <row r="685" spans="2:65" s="1" customFormat="1" ht="16.5" customHeight="1">
      <c r="B685" s="33"/>
      <c r="C685" s="173" t="s">
        <v>1230</v>
      </c>
      <c r="D685" s="173" t="s">
        <v>144</v>
      </c>
      <c r="E685" s="174" t="s">
        <v>1231</v>
      </c>
      <c r="F685" s="175" t="s">
        <v>1232</v>
      </c>
      <c r="G685" s="176" t="s">
        <v>245</v>
      </c>
      <c r="H685" s="177">
        <v>3.5</v>
      </c>
      <c r="I685" s="178"/>
      <c r="J685" s="179">
        <f>ROUND(I685*H685,2)</f>
        <v>0</v>
      </c>
      <c r="K685" s="175" t="s">
        <v>148</v>
      </c>
      <c r="L685" s="37"/>
      <c r="M685" s="180" t="s">
        <v>1</v>
      </c>
      <c r="N685" s="181" t="s">
        <v>44</v>
      </c>
      <c r="O685" s="59"/>
      <c r="P685" s="182">
        <f>O685*H685</f>
        <v>0</v>
      </c>
      <c r="Q685" s="182">
        <v>1.5200000000000001E-3</v>
      </c>
      <c r="R685" s="182">
        <f>Q685*H685</f>
        <v>5.3200000000000001E-3</v>
      </c>
      <c r="S685" s="182">
        <v>0</v>
      </c>
      <c r="T685" s="183">
        <f>S685*H685</f>
        <v>0</v>
      </c>
      <c r="AR685" s="16" t="s">
        <v>214</v>
      </c>
      <c r="AT685" s="16" t="s">
        <v>144</v>
      </c>
      <c r="AU685" s="16" t="s">
        <v>82</v>
      </c>
      <c r="AY685" s="16" t="s">
        <v>142</v>
      </c>
      <c r="BE685" s="184">
        <f>IF(N685="základní",J685,0)</f>
        <v>0</v>
      </c>
      <c r="BF685" s="184">
        <f>IF(N685="snížená",J685,0)</f>
        <v>0</v>
      </c>
      <c r="BG685" s="184">
        <f>IF(N685="zákl. přenesená",J685,0)</f>
        <v>0</v>
      </c>
      <c r="BH685" s="184">
        <f>IF(N685="sníž. přenesená",J685,0)</f>
        <v>0</v>
      </c>
      <c r="BI685" s="184">
        <f>IF(N685="nulová",J685,0)</f>
        <v>0</v>
      </c>
      <c r="BJ685" s="16" t="s">
        <v>21</v>
      </c>
      <c r="BK685" s="184">
        <f>ROUND(I685*H685,2)</f>
        <v>0</v>
      </c>
      <c r="BL685" s="16" t="s">
        <v>214</v>
      </c>
      <c r="BM685" s="16" t="s">
        <v>1233</v>
      </c>
    </row>
    <row r="686" spans="2:65" s="11" customFormat="1" ht="11.25">
      <c r="B686" s="185"/>
      <c r="C686" s="186"/>
      <c r="D686" s="187" t="s">
        <v>159</v>
      </c>
      <c r="E686" s="188" t="s">
        <v>1</v>
      </c>
      <c r="F686" s="189" t="s">
        <v>1234</v>
      </c>
      <c r="G686" s="186"/>
      <c r="H686" s="190">
        <v>3.5</v>
      </c>
      <c r="I686" s="191"/>
      <c r="J686" s="186"/>
      <c r="K686" s="186"/>
      <c r="L686" s="192"/>
      <c r="M686" s="193"/>
      <c r="N686" s="194"/>
      <c r="O686" s="194"/>
      <c r="P686" s="194"/>
      <c r="Q686" s="194"/>
      <c r="R686" s="194"/>
      <c r="S686" s="194"/>
      <c r="T686" s="195"/>
      <c r="AT686" s="196" t="s">
        <v>159</v>
      </c>
      <c r="AU686" s="196" t="s">
        <v>82</v>
      </c>
      <c r="AV686" s="11" t="s">
        <v>82</v>
      </c>
      <c r="AW686" s="11" t="s">
        <v>36</v>
      </c>
      <c r="AX686" s="11" t="s">
        <v>21</v>
      </c>
      <c r="AY686" s="196" t="s">
        <v>142</v>
      </c>
    </row>
    <row r="687" spans="2:65" s="1" customFormat="1" ht="22.5" customHeight="1">
      <c r="B687" s="33"/>
      <c r="C687" s="173" t="s">
        <v>1235</v>
      </c>
      <c r="D687" s="173" t="s">
        <v>144</v>
      </c>
      <c r="E687" s="174" t="s">
        <v>1236</v>
      </c>
      <c r="F687" s="175" t="s">
        <v>1237</v>
      </c>
      <c r="G687" s="176" t="s">
        <v>225</v>
      </c>
      <c r="H687" s="177">
        <v>2.0920000000000001</v>
      </c>
      <c r="I687" s="178"/>
      <c r="J687" s="179">
        <f>ROUND(I687*H687,2)</f>
        <v>0</v>
      </c>
      <c r="K687" s="175" t="s">
        <v>148</v>
      </c>
      <c r="L687" s="37"/>
      <c r="M687" s="180" t="s">
        <v>1</v>
      </c>
      <c r="N687" s="181" t="s">
        <v>44</v>
      </c>
      <c r="O687" s="59"/>
      <c r="P687" s="182">
        <f>O687*H687</f>
        <v>0</v>
      </c>
      <c r="Q687" s="182">
        <v>0</v>
      </c>
      <c r="R687" s="182">
        <f>Q687*H687</f>
        <v>0</v>
      </c>
      <c r="S687" s="182">
        <v>0</v>
      </c>
      <c r="T687" s="183">
        <f>S687*H687</f>
        <v>0</v>
      </c>
      <c r="AR687" s="16" t="s">
        <v>214</v>
      </c>
      <c r="AT687" s="16" t="s">
        <v>144</v>
      </c>
      <c r="AU687" s="16" t="s">
        <v>82</v>
      </c>
      <c r="AY687" s="16" t="s">
        <v>142</v>
      </c>
      <c r="BE687" s="184">
        <f>IF(N687="základní",J687,0)</f>
        <v>0</v>
      </c>
      <c r="BF687" s="184">
        <f>IF(N687="snížená",J687,0)</f>
        <v>0</v>
      </c>
      <c r="BG687" s="184">
        <f>IF(N687="zákl. přenesená",J687,0)</f>
        <v>0</v>
      </c>
      <c r="BH687" s="184">
        <f>IF(N687="sníž. přenesená",J687,0)</f>
        <v>0</v>
      </c>
      <c r="BI687" s="184">
        <f>IF(N687="nulová",J687,0)</f>
        <v>0</v>
      </c>
      <c r="BJ687" s="16" t="s">
        <v>21</v>
      </c>
      <c r="BK687" s="184">
        <f>ROUND(I687*H687,2)</f>
        <v>0</v>
      </c>
      <c r="BL687" s="16" t="s">
        <v>214</v>
      </c>
      <c r="BM687" s="16" t="s">
        <v>1238</v>
      </c>
    </row>
    <row r="688" spans="2:65" s="10" customFormat="1" ht="22.9" customHeight="1">
      <c r="B688" s="157"/>
      <c r="C688" s="158"/>
      <c r="D688" s="159" t="s">
        <v>72</v>
      </c>
      <c r="E688" s="171" t="s">
        <v>1239</v>
      </c>
      <c r="F688" s="171" t="s">
        <v>1240</v>
      </c>
      <c r="G688" s="158"/>
      <c r="H688" s="158"/>
      <c r="I688" s="161"/>
      <c r="J688" s="172">
        <f>BK688</f>
        <v>0</v>
      </c>
      <c r="K688" s="158"/>
      <c r="L688" s="163"/>
      <c r="M688" s="164"/>
      <c r="N688" s="165"/>
      <c r="O688" s="165"/>
      <c r="P688" s="166">
        <f>SUM(P689:P792)</f>
        <v>0</v>
      </c>
      <c r="Q688" s="165"/>
      <c r="R688" s="166">
        <f>SUM(R689:R792)</f>
        <v>6.6220146</v>
      </c>
      <c r="S688" s="165"/>
      <c r="T688" s="167">
        <f>SUM(T689:T792)</f>
        <v>0.246</v>
      </c>
      <c r="AR688" s="168" t="s">
        <v>82</v>
      </c>
      <c r="AT688" s="169" t="s">
        <v>72</v>
      </c>
      <c r="AU688" s="169" t="s">
        <v>21</v>
      </c>
      <c r="AY688" s="168" t="s">
        <v>142</v>
      </c>
      <c r="BK688" s="170">
        <f>SUM(BK689:BK792)</f>
        <v>0</v>
      </c>
    </row>
    <row r="689" spans="2:65" s="1" customFormat="1" ht="22.5" customHeight="1">
      <c r="B689" s="33"/>
      <c r="C689" s="173" t="s">
        <v>1241</v>
      </c>
      <c r="D689" s="173" t="s">
        <v>144</v>
      </c>
      <c r="E689" s="174" t="s">
        <v>1242</v>
      </c>
      <c r="F689" s="175" t="s">
        <v>1243</v>
      </c>
      <c r="G689" s="176" t="s">
        <v>147</v>
      </c>
      <c r="H689" s="177">
        <v>62.558</v>
      </c>
      <c r="I689" s="178"/>
      <c r="J689" s="179">
        <f>ROUND(I689*H689,2)</f>
        <v>0</v>
      </c>
      <c r="K689" s="175" t="s">
        <v>1</v>
      </c>
      <c r="L689" s="37"/>
      <c r="M689" s="180" t="s">
        <v>1</v>
      </c>
      <c r="N689" s="181" t="s">
        <v>44</v>
      </c>
      <c r="O689" s="59"/>
      <c r="P689" s="182">
        <f>O689*H689</f>
        <v>0</v>
      </c>
      <c r="Q689" s="182">
        <v>0</v>
      </c>
      <c r="R689" s="182">
        <f>Q689*H689</f>
        <v>0</v>
      </c>
      <c r="S689" s="182">
        <v>0</v>
      </c>
      <c r="T689" s="183">
        <f>S689*H689</f>
        <v>0</v>
      </c>
      <c r="AR689" s="16" t="s">
        <v>214</v>
      </c>
      <c r="AT689" s="16" t="s">
        <v>144</v>
      </c>
      <c r="AU689" s="16" t="s">
        <v>82</v>
      </c>
      <c r="AY689" s="16" t="s">
        <v>142</v>
      </c>
      <c r="BE689" s="184">
        <f>IF(N689="základní",J689,0)</f>
        <v>0</v>
      </c>
      <c r="BF689" s="184">
        <f>IF(N689="snížená",J689,0)</f>
        <v>0</v>
      </c>
      <c r="BG689" s="184">
        <f>IF(N689="zákl. přenesená",J689,0)</f>
        <v>0</v>
      </c>
      <c r="BH689" s="184">
        <f>IF(N689="sníž. přenesená",J689,0)</f>
        <v>0</v>
      </c>
      <c r="BI689" s="184">
        <f>IF(N689="nulová",J689,0)</f>
        <v>0</v>
      </c>
      <c r="BJ689" s="16" t="s">
        <v>21</v>
      </c>
      <c r="BK689" s="184">
        <f>ROUND(I689*H689,2)</f>
        <v>0</v>
      </c>
      <c r="BL689" s="16" t="s">
        <v>214</v>
      </c>
      <c r="BM689" s="16" t="s">
        <v>1244</v>
      </c>
    </row>
    <row r="690" spans="2:65" s="13" customFormat="1" ht="11.25">
      <c r="B690" s="218"/>
      <c r="C690" s="219"/>
      <c r="D690" s="187" t="s">
        <v>159</v>
      </c>
      <c r="E690" s="220" t="s">
        <v>1</v>
      </c>
      <c r="F690" s="221" t="s">
        <v>419</v>
      </c>
      <c r="G690" s="219"/>
      <c r="H690" s="220" t="s">
        <v>1</v>
      </c>
      <c r="I690" s="222"/>
      <c r="J690" s="219"/>
      <c r="K690" s="219"/>
      <c r="L690" s="223"/>
      <c r="M690" s="224"/>
      <c r="N690" s="225"/>
      <c r="O690" s="225"/>
      <c r="P690" s="225"/>
      <c r="Q690" s="225"/>
      <c r="R690" s="225"/>
      <c r="S690" s="225"/>
      <c r="T690" s="226"/>
      <c r="AT690" s="227" t="s">
        <v>159</v>
      </c>
      <c r="AU690" s="227" t="s">
        <v>82</v>
      </c>
      <c r="AV690" s="13" t="s">
        <v>21</v>
      </c>
      <c r="AW690" s="13" t="s">
        <v>36</v>
      </c>
      <c r="AX690" s="13" t="s">
        <v>73</v>
      </c>
      <c r="AY690" s="227" t="s">
        <v>142</v>
      </c>
    </row>
    <row r="691" spans="2:65" s="11" customFormat="1" ht="11.25">
      <c r="B691" s="185"/>
      <c r="C691" s="186"/>
      <c r="D691" s="187" t="s">
        <v>159</v>
      </c>
      <c r="E691" s="188" t="s">
        <v>1</v>
      </c>
      <c r="F691" s="189" t="s">
        <v>470</v>
      </c>
      <c r="G691" s="186"/>
      <c r="H691" s="190">
        <v>7.1879999999999997</v>
      </c>
      <c r="I691" s="191"/>
      <c r="J691" s="186"/>
      <c r="K691" s="186"/>
      <c r="L691" s="192"/>
      <c r="M691" s="193"/>
      <c r="N691" s="194"/>
      <c r="O691" s="194"/>
      <c r="P691" s="194"/>
      <c r="Q691" s="194"/>
      <c r="R691" s="194"/>
      <c r="S691" s="194"/>
      <c r="T691" s="195"/>
      <c r="AT691" s="196" t="s">
        <v>159</v>
      </c>
      <c r="AU691" s="196" t="s">
        <v>82</v>
      </c>
      <c r="AV691" s="11" t="s">
        <v>82</v>
      </c>
      <c r="AW691" s="11" t="s">
        <v>36</v>
      </c>
      <c r="AX691" s="11" t="s">
        <v>73</v>
      </c>
      <c r="AY691" s="196" t="s">
        <v>142</v>
      </c>
    </row>
    <row r="692" spans="2:65" s="11" customFormat="1" ht="11.25">
      <c r="B692" s="185"/>
      <c r="C692" s="186"/>
      <c r="D692" s="187" t="s">
        <v>159</v>
      </c>
      <c r="E692" s="188" t="s">
        <v>1</v>
      </c>
      <c r="F692" s="189" t="s">
        <v>471</v>
      </c>
      <c r="G692" s="186"/>
      <c r="H692" s="190">
        <v>11.2</v>
      </c>
      <c r="I692" s="191"/>
      <c r="J692" s="186"/>
      <c r="K692" s="186"/>
      <c r="L692" s="192"/>
      <c r="M692" s="193"/>
      <c r="N692" s="194"/>
      <c r="O692" s="194"/>
      <c r="P692" s="194"/>
      <c r="Q692" s="194"/>
      <c r="R692" s="194"/>
      <c r="S692" s="194"/>
      <c r="T692" s="195"/>
      <c r="AT692" s="196" t="s">
        <v>159</v>
      </c>
      <c r="AU692" s="196" t="s">
        <v>82</v>
      </c>
      <c r="AV692" s="11" t="s">
        <v>82</v>
      </c>
      <c r="AW692" s="11" t="s">
        <v>36</v>
      </c>
      <c r="AX692" s="11" t="s">
        <v>73</v>
      </c>
      <c r="AY692" s="196" t="s">
        <v>142</v>
      </c>
    </row>
    <row r="693" spans="2:65" s="13" customFormat="1" ht="11.25">
      <c r="B693" s="218"/>
      <c r="C693" s="219"/>
      <c r="D693" s="187" t="s">
        <v>159</v>
      </c>
      <c r="E693" s="220" t="s">
        <v>1</v>
      </c>
      <c r="F693" s="221" t="s">
        <v>428</v>
      </c>
      <c r="G693" s="219"/>
      <c r="H693" s="220" t="s">
        <v>1</v>
      </c>
      <c r="I693" s="222"/>
      <c r="J693" s="219"/>
      <c r="K693" s="219"/>
      <c r="L693" s="223"/>
      <c r="M693" s="224"/>
      <c r="N693" s="225"/>
      <c r="O693" s="225"/>
      <c r="P693" s="225"/>
      <c r="Q693" s="225"/>
      <c r="R693" s="225"/>
      <c r="S693" s="225"/>
      <c r="T693" s="226"/>
      <c r="AT693" s="227" t="s">
        <v>159</v>
      </c>
      <c r="AU693" s="227" t="s">
        <v>82</v>
      </c>
      <c r="AV693" s="13" t="s">
        <v>21</v>
      </c>
      <c r="AW693" s="13" t="s">
        <v>36</v>
      </c>
      <c r="AX693" s="13" t="s">
        <v>73</v>
      </c>
      <c r="AY693" s="227" t="s">
        <v>142</v>
      </c>
    </row>
    <row r="694" spans="2:65" s="11" customFormat="1" ht="11.25">
      <c r="B694" s="185"/>
      <c r="C694" s="186"/>
      <c r="D694" s="187" t="s">
        <v>159</v>
      </c>
      <c r="E694" s="188" t="s">
        <v>1</v>
      </c>
      <c r="F694" s="189" t="s">
        <v>1245</v>
      </c>
      <c r="G694" s="186"/>
      <c r="H694" s="190">
        <v>9.1199999999999992</v>
      </c>
      <c r="I694" s="191"/>
      <c r="J694" s="186"/>
      <c r="K694" s="186"/>
      <c r="L694" s="192"/>
      <c r="M694" s="193"/>
      <c r="N694" s="194"/>
      <c r="O694" s="194"/>
      <c r="P694" s="194"/>
      <c r="Q694" s="194"/>
      <c r="R694" s="194"/>
      <c r="S694" s="194"/>
      <c r="T694" s="195"/>
      <c r="AT694" s="196" t="s">
        <v>159</v>
      </c>
      <c r="AU694" s="196" t="s">
        <v>82</v>
      </c>
      <c r="AV694" s="11" t="s">
        <v>82</v>
      </c>
      <c r="AW694" s="11" t="s">
        <v>36</v>
      </c>
      <c r="AX694" s="11" t="s">
        <v>73</v>
      </c>
      <c r="AY694" s="196" t="s">
        <v>142</v>
      </c>
    </row>
    <row r="695" spans="2:65" s="11" customFormat="1" ht="11.25">
      <c r="B695" s="185"/>
      <c r="C695" s="186"/>
      <c r="D695" s="187" t="s">
        <v>159</v>
      </c>
      <c r="E695" s="188" t="s">
        <v>1</v>
      </c>
      <c r="F695" s="189" t="s">
        <v>476</v>
      </c>
      <c r="G695" s="186"/>
      <c r="H695" s="190">
        <v>17.655000000000001</v>
      </c>
      <c r="I695" s="191"/>
      <c r="J695" s="186"/>
      <c r="K695" s="186"/>
      <c r="L695" s="192"/>
      <c r="M695" s="193"/>
      <c r="N695" s="194"/>
      <c r="O695" s="194"/>
      <c r="P695" s="194"/>
      <c r="Q695" s="194"/>
      <c r="R695" s="194"/>
      <c r="S695" s="194"/>
      <c r="T695" s="195"/>
      <c r="AT695" s="196" t="s">
        <v>159</v>
      </c>
      <c r="AU695" s="196" t="s">
        <v>82</v>
      </c>
      <c r="AV695" s="11" t="s">
        <v>82</v>
      </c>
      <c r="AW695" s="11" t="s">
        <v>36</v>
      </c>
      <c r="AX695" s="11" t="s">
        <v>73</v>
      </c>
      <c r="AY695" s="196" t="s">
        <v>142</v>
      </c>
    </row>
    <row r="696" spans="2:65" s="13" customFormat="1" ht="11.25">
      <c r="B696" s="218"/>
      <c r="C696" s="219"/>
      <c r="D696" s="187" t="s">
        <v>159</v>
      </c>
      <c r="E696" s="220" t="s">
        <v>1</v>
      </c>
      <c r="F696" s="221" t="s">
        <v>436</v>
      </c>
      <c r="G696" s="219"/>
      <c r="H696" s="220" t="s">
        <v>1</v>
      </c>
      <c r="I696" s="222"/>
      <c r="J696" s="219"/>
      <c r="K696" s="219"/>
      <c r="L696" s="223"/>
      <c r="M696" s="224"/>
      <c r="N696" s="225"/>
      <c r="O696" s="225"/>
      <c r="P696" s="225"/>
      <c r="Q696" s="225"/>
      <c r="R696" s="225"/>
      <c r="S696" s="225"/>
      <c r="T696" s="226"/>
      <c r="AT696" s="227" t="s">
        <v>159</v>
      </c>
      <c r="AU696" s="227" t="s">
        <v>82</v>
      </c>
      <c r="AV696" s="13" t="s">
        <v>21</v>
      </c>
      <c r="AW696" s="13" t="s">
        <v>36</v>
      </c>
      <c r="AX696" s="13" t="s">
        <v>73</v>
      </c>
      <c r="AY696" s="227" t="s">
        <v>142</v>
      </c>
    </row>
    <row r="697" spans="2:65" s="11" customFormat="1" ht="11.25">
      <c r="B697" s="185"/>
      <c r="C697" s="186"/>
      <c r="D697" s="187" t="s">
        <v>159</v>
      </c>
      <c r="E697" s="188" t="s">
        <v>1</v>
      </c>
      <c r="F697" s="189" t="s">
        <v>478</v>
      </c>
      <c r="G697" s="186"/>
      <c r="H697" s="190">
        <v>10.535</v>
      </c>
      <c r="I697" s="191"/>
      <c r="J697" s="186"/>
      <c r="K697" s="186"/>
      <c r="L697" s="192"/>
      <c r="M697" s="193"/>
      <c r="N697" s="194"/>
      <c r="O697" s="194"/>
      <c r="P697" s="194"/>
      <c r="Q697" s="194"/>
      <c r="R697" s="194"/>
      <c r="S697" s="194"/>
      <c r="T697" s="195"/>
      <c r="AT697" s="196" t="s">
        <v>159</v>
      </c>
      <c r="AU697" s="196" t="s">
        <v>82</v>
      </c>
      <c r="AV697" s="11" t="s">
        <v>82</v>
      </c>
      <c r="AW697" s="11" t="s">
        <v>36</v>
      </c>
      <c r="AX697" s="11" t="s">
        <v>73</v>
      </c>
      <c r="AY697" s="196" t="s">
        <v>142</v>
      </c>
    </row>
    <row r="698" spans="2:65" s="11" customFormat="1" ht="11.25">
      <c r="B698" s="185"/>
      <c r="C698" s="186"/>
      <c r="D698" s="187" t="s">
        <v>159</v>
      </c>
      <c r="E698" s="188" t="s">
        <v>1</v>
      </c>
      <c r="F698" s="189" t="s">
        <v>480</v>
      </c>
      <c r="G698" s="186"/>
      <c r="H698" s="190">
        <v>6.86</v>
      </c>
      <c r="I698" s="191"/>
      <c r="J698" s="186"/>
      <c r="K698" s="186"/>
      <c r="L698" s="192"/>
      <c r="M698" s="193"/>
      <c r="N698" s="194"/>
      <c r="O698" s="194"/>
      <c r="P698" s="194"/>
      <c r="Q698" s="194"/>
      <c r="R698" s="194"/>
      <c r="S698" s="194"/>
      <c r="T698" s="195"/>
      <c r="AT698" s="196" t="s">
        <v>159</v>
      </c>
      <c r="AU698" s="196" t="s">
        <v>82</v>
      </c>
      <c r="AV698" s="11" t="s">
        <v>82</v>
      </c>
      <c r="AW698" s="11" t="s">
        <v>36</v>
      </c>
      <c r="AX698" s="11" t="s">
        <v>73</v>
      </c>
      <c r="AY698" s="196" t="s">
        <v>142</v>
      </c>
    </row>
    <row r="699" spans="2:65" s="12" customFormat="1" ht="11.25">
      <c r="B699" s="207"/>
      <c r="C699" s="208"/>
      <c r="D699" s="187" t="s">
        <v>159</v>
      </c>
      <c r="E699" s="209" t="s">
        <v>1</v>
      </c>
      <c r="F699" s="210" t="s">
        <v>285</v>
      </c>
      <c r="G699" s="208"/>
      <c r="H699" s="211">
        <v>62.557999999999993</v>
      </c>
      <c r="I699" s="212"/>
      <c r="J699" s="208"/>
      <c r="K699" s="208"/>
      <c r="L699" s="213"/>
      <c r="M699" s="214"/>
      <c r="N699" s="215"/>
      <c r="O699" s="215"/>
      <c r="P699" s="215"/>
      <c r="Q699" s="215"/>
      <c r="R699" s="215"/>
      <c r="S699" s="215"/>
      <c r="T699" s="216"/>
      <c r="AT699" s="217" t="s">
        <v>159</v>
      </c>
      <c r="AU699" s="217" t="s">
        <v>82</v>
      </c>
      <c r="AV699" s="12" t="s">
        <v>149</v>
      </c>
      <c r="AW699" s="12" t="s">
        <v>36</v>
      </c>
      <c r="AX699" s="12" t="s">
        <v>21</v>
      </c>
      <c r="AY699" s="217" t="s">
        <v>142</v>
      </c>
    </row>
    <row r="700" spans="2:65" s="1" customFormat="1" ht="16.5" customHeight="1">
      <c r="B700" s="33"/>
      <c r="C700" s="197" t="s">
        <v>1246</v>
      </c>
      <c r="D700" s="197" t="s">
        <v>233</v>
      </c>
      <c r="E700" s="198" t="s">
        <v>1247</v>
      </c>
      <c r="F700" s="199" t="s">
        <v>1248</v>
      </c>
      <c r="G700" s="200" t="s">
        <v>147</v>
      </c>
      <c r="H700" s="201">
        <v>71.941999999999993</v>
      </c>
      <c r="I700" s="202"/>
      <c r="J700" s="203">
        <f>ROUND(I700*H700,2)</f>
        <v>0</v>
      </c>
      <c r="K700" s="199" t="s">
        <v>148</v>
      </c>
      <c r="L700" s="204"/>
      <c r="M700" s="205" t="s">
        <v>1</v>
      </c>
      <c r="N700" s="206" t="s">
        <v>44</v>
      </c>
      <c r="O700" s="59"/>
      <c r="P700" s="182">
        <f>O700*H700</f>
        <v>0</v>
      </c>
      <c r="Q700" s="182">
        <v>1.9900000000000001E-2</v>
      </c>
      <c r="R700" s="182">
        <f>Q700*H700</f>
        <v>1.4316457999999999</v>
      </c>
      <c r="S700" s="182">
        <v>0</v>
      </c>
      <c r="T700" s="183">
        <f>S700*H700</f>
        <v>0</v>
      </c>
      <c r="AR700" s="16" t="s">
        <v>294</v>
      </c>
      <c r="AT700" s="16" t="s">
        <v>233</v>
      </c>
      <c r="AU700" s="16" t="s">
        <v>82</v>
      </c>
      <c r="AY700" s="16" t="s">
        <v>142</v>
      </c>
      <c r="BE700" s="184">
        <f>IF(N700="základní",J700,0)</f>
        <v>0</v>
      </c>
      <c r="BF700" s="184">
        <f>IF(N700="snížená",J700,0)</f>
        <v>0</v>
      </c>
      <c r="BG700" s="184">
        <f>IF(N700="zákl. přenesená",J700,0)</f>
        <v>0</v>
      </c>
      <c r="BH700" s="184">
        <f>IF(N700="sníž. přenesená",J700,0)</f>
        <v>0</v>
      </c>
      <c r="BI700" s="184">
        <f>IF(N700="nulová",J700,0)</f>
        <v>0</v>
      </c>
      <c r="BJ700" s="16" t="s">
        <v>21</v>
      </c>
      <c r="BK700" s="184">
        <f>ROUND(I700*H700,2)</f>
        <v>0</v>
      </c>
      <c r="BL700" s="16" t="s">
        <v>214</v>
      </c>
      <c r="BM700" s="16" t="s">
        <v>1249</v>
      </c>
    </row>
    <row r="701" spans="2:65" s="11" customFormat="1" ht="11.25">
      <c r="B701" s="185"/>
      <c r="C701" s="186"/>
      <c r="D701" s="187" t="s">
        <v>159</v>
      </c>
      <c r="E701" s="186"/>
      <c r="F701" s="189" t="s">
        <v>1250</v>
      </c>
      <c r="G701" s="186"/>
      <c r="H701" s="190">
        <v>71.941999999999993</v>
      </c>
      <c r="I701" s="191"/>
      <c r="J701" s="186"/>
      <c r="K701" s="186"/>
      <c r="L701" s="192"/>
      <c r="M701" s="193"/>
      <c r="N701" s="194"/>
      <c r="O701" s="194"/>
      <c r="P701" s="194"/>
      <c r="Q701" s="194"/>
      <c r="R701" s="194"/>
      <c r="S701" s="194"/>
      <c r="T701" s="195"/>
      <c r="AT701" s="196" t="s">
        <v>159</v>
      </c>
      <c r="AU701" s="196" t="s">
        <v>82</v>
      </c>
      <c r="AV701" s="11" t="s">
        <v>82</v>
      </c>
      <c r="AW701" s="11" t="s">
        <v>4</v>
      </c>
      <c r="AX701" s="11" t="s">
        <v>21</v>
      </c>
      <c r="AY701" s="196" t="s">
        <v>142</v>
      </c>
    </row>
    <row r="702" spans="2:65" s="1" customFormat="1" ht="16.5" customHeight="1">
      <c r="B702" s="33"/>
      <c r="C702" s="173" t="s">
        <v>1251</v>
      </c>
      <c r="D702" s="173" t="s">
        <v>144</v>
      </c>
      <c r="E702" s="174" t="s">
        <v>1252</v>
      </c>
      <c r="F702" s="175" t="s">
        <v>1253</v>
      </c>
      <c r="G702" s="176" t="s">
        <v>147</v>
      </c>
      <c r="H702" s="177">
        <v>128.16800000000001</v>
      </c>
      <c r="I702" s="178"/>
      <c r="J702" s="179">
        <f>ROUND(I702*H702,2)</f>
        <v>0</v>
      </c>
      <c r="K702" s="175" t="s">
        <v>1</v>
      </c>
      <c r="L702" s="37"/>
      <c r="M702" s="180" t="s">
        <v>1</v>
      </c>
      <c r="N702" s="181" t="s">
        <v>44</v>
      </c>
      <c r="O702" s="59"/>
      <c r="P702" s="182">
        <f>O702*H702</f>
        <v>0</v>
      </c>
      <c r="Q702" s="182">
        <v>0</v>
      </c>
      <c r="R702" s="182">
        <f>Q702*H702</f>
        <v>0</v>
      </c>
      <c r="S702" s="182">
        <v>0</v>
      </c>
      <c r="T702" s="183">
        <f>S702*H702</f>
        <v>0</v>
      </c>
      <c r="AR702" s="16" t="s">
        <v>214</v>
      </c>
      <c r="AT702" s="16" t="s">
        <v>144</v>
      </c>
      <c r="AU702" s="16" t="s">
        <v>82</v>
      </c>
      <c r="AY702" s="16" t="s">
        <v>142</v>
      </c>
      <c r="BE702" s="184">
        <f>IF(N702="základní",J702,0)</f>
        <v>0</v>
      </c>
      <c r="BF702" s="184">
        <f>IF(N702="snížená",J702,0)</f>
        <v>0</v>
      </c>
      <c r="BG702" s="184">
        <f>IF(N702="zákl. přenesená",J702,0)</f>
        <v>0</v>
      </c>
      <c r="BH702" s="184">
        <f>IF(N702="sníž. přenesená",J702,0)</f>
        <v>0</v>
      </c>
      <c r="BI702" s="184">
        <f>IF(N702="nulová",J702,0)</f>
        <v>0</v>
      </c>
      <c r="BJ702" s="16" t="s">
        <v>21</v>
      </c>
      <c r="BK702" s="184">
        <f>ROUND(I702*H702,2)</f>
        <v>0</v>
      </c>
      <c r="BL702" s="16" t="s">
        <v>214</v>
      </c>
      <c r="BM702" s="16" t="s">
        <v>1254</v>
      </c>
    </row>
    <row r="703" spans="2:65" s="11" customFormat="1" ht="11.25">
      <c r="B703" s="185"/>
      <c r="C703" s="186"/>
      <c r="D703" s="187" t="s">
        <v>159</v>
      </c>
      <c r="E703" s="188" t="s">
        <v>1</v>
      </c>
      <c r="F703" s="189" t="s">
        <v>1255</v>
      </c>
      <c r="G703" s="186"/>
      <c r="H703" s="190">
        <v>128.16800000000001</v>
      </c>
      <c r="I703" s="191"/>
      <c r="J703" s="186"/>
      <c r="K703" s="186"/>
      <c r="L703" s="192"/>
      <c r="M703" s="193"/>
      <c r="N703" s="194"/>
      <c r="O703" s="194"/>
      <c r="P703" s="194"/>
      <c r="Q703" s="194"/>
      <c r="R703" s="194"/>
      <c r="S703" s="194"/>
      <c r="T703" s="195"/>
      <c r="AT703" s="196" t="s">
        <v>159</v>
      </c>
      <c r="AU703" s="196" t="s">
        <v>82</v>
      </c>
      <c r="AV703" s="11" t="s">
        <v>82</v>
      </c>
      <c r="AW703" s="11" t="s">
        <v>36</v>
      </c>
      <c r="AX703" s="11" t="s">
        <v>21</v>
      </c>
      <c r="AY703" s="196" t="s">
        <v>142</v>
      </c>
    </row>
    <row r="704" spans="2:65" s="1" customFormat="1" ht="16.5" customHeight="1">
      <c r="B704" s="33"/>
      <c r="C704" s="197" t="s">
        <v>1256</v>
      </c>
      <c r="D704" s="197" t="s">
        <v>233</v>
      </c>
      <c r="E704" s="198" t="s">
        <v>1257</v>
      </c>
      <c r="F704" s="199" t="s">
        <v>1258</v>
      </c>
      <c r="G704" s="200" t="s">
        <v>147</v>
      </c>
      <c r="H704" s="201">
        <v>147.393</v>
      </c>
      <c r="I704" s="202"/>
      <c r="J704" s="203">
        <f>ROUND(I704*H704,2)</f>
        <v>0</v>
      </c>
      <c r="K704" s="199" t="s">
        <v>148</v>
      </c>
      <c r="L704" s="204"/>
      <c r="M704" s="205" t="s">
        <v>1</v>
      </c>
      <c r="N704" s="206" t="s">
        <v>44</v>
      </c>
      <c r="O704" s="59"/>
      <c r="P704" s="182">
        <f>O704*H704</f>
        <v>0</v>
      </c>
      <c r="Q704" s="182">
        <v>2.5600000000000001E-2</v>
      </c>
      <c r="R704" s="182">
        <f>Q704*H704</f>
        <v>3.7732608000000001</v>
      </c>
      <c r="S704" s="182">
        <v>0</v>
      </c>
      <c r="T704" s="183">
        <f>S704*H704</f>
        <v>0</v>
      </c>
      <c r="AR704" s="16" t="s">
        <v>294</v>
      </c>
      <c r="AT704" s="16" t="s">
        <v>233</v>
      </c>
      <c r="AU704" s="16" t="s">
        <v>82</v>
      </c>
      <c r="AY704" s="16" t="s">
        <v>142</v>
      </c>
      <c r="BE704" s="184">
        <f>IF(N704="základní",J704,0)</f>
        <v>0</v>
      </c>
      <c r="BF704" s="184">
        <f>IF(N704="snížená",J704,0)</f>
        <v>0</v>
      </c>
      <c r="BG704" s="184">
        <f>IF(N704="zákl. přenesená",J704,0)</f>
        <v>0</v>
      </c>
      <c r="BH704" s="184">
        <f>IF(N704="sníž. přenesená",J704,0)</f>
        <v>0</v>
      </c>
      <c r="BI704" s="184">
        <f>IF(N704="nulová",J704,0)</f>
        <v>0</v>
      </c>
      <c r="BJ704" s="16" t="s">
        <v>21</v>
      </c>
      <c r="BK704" s="184">
        <f>ROUND(I704*H704,2)</f>
        <v>0</v>
      </c>
      <c r="BL704" s="16" t="s">
        <v>214</v>
      </c>
      <c r="BM704" s="16" t="s">
        <v>1259</v>
      </c>
    </row>
    <row r="705" spans="2:65" s="11" customFormat="1" ht="11.25">
      <c r="B705" s="185"/>
      <c r="C705" s="186"/>
      <c r="D705" s="187" t="s">
        <v>159</v>
      </c>
      <c r="E705" s="186"/>
      <c r="F705" s="189" t="s">
        <v>1260</v>
      </c>
      <c r="G705" s="186"/>
      <c r="H705" s="190">
        <v>147.393</v>
      </c>
      <c r="I705" s="191"/>
      <c r="J705" s="186"/>
      <c r="K705" s="186"/>
      <c r="L705" s="192"/>
      <c r="M705" s="193"/>
      <c r="N705" s="194"/>
      <c r="O705" s="194"/>
      <c r="P705" s="194"/>
      <c r="Q705" s="194"/>
      <c r="R705" s="194"/>
      <c r="S705" s="194"/>
      <c r="T705" s="195"/>
      <c r="AT705" s="196" t="s">
        <v>159</v>
      </c>
      <c r="AU705" s="196" t="s">
        <v>82</v>
      </c>
      <c r="AV705" s="11" t="s">
        <v>82</v>
      </c>
      <c r="AW705" s="11" t="s">
        <v>4</v>
      </c>
      <c r="AX705" s="11" t="s">
        <v>21</v>
      </c>
      <c r="AY705" s="196" t="s">
        <v>142</v>
      </c>
    </row>
    <row r="706" spans="2:65" s="1" customFormat="1" ht="16.5" customHeight="1">
      <c r="B706" s="33"/>
      <c r="C706" s="173" t="s">
        <v>1261</v>
      </c>
      <c r="D706" s="173" t="s">
        <v>144</v>
      </c>
      <c r="E706" s="174" t="s">
        <v>1262</v>
      </c>
      <c r="F706" s="175" t="s">
        <v>1263</v>
      </c>
      <c r="G706" s="176" t="s">
        <v>147</v>
      </c>
      <c r="H706" s="177">
        <v>21.818999999999999</v>
      </c>
      <c r="I706" s="178"/>
      <c r="J706" s="179">
        <f>ROUND(I706*H706,2)</f>
        <v>0</v>
      </c>
      <c r="K706" s="175" t="s">
        <v>1</v>
      </c>
      <c r="L706" s="37"/>
      <c r="M706" s="180" t="s">
        <v>1</v>
      </c>
      <c r="N706" s="181" t="s">
        <v>44</v>
      </c>
      <c r="O706" s="59"/>
      <c r="P706" s="182">
        <f>O706*H706</f>
        <v>0</v>
      </c>
      <c r="Q706" s="182">
        <v>0</v>
      </c>
      <c r="R706" s="182">
        <f>Q706*H706</f>
        <v>0</v>
      </c>
      <c r="S706" s="182">
        <v>0</v>
      </c>
      <c r="T706" s="183">
        <f>S706*H706</f>
        <v>0</v>
      </c>
      <c r="AR706" s="16" t="s">
        <v>214</v>
      </c>
      <c r="AT706" s="16" t="s">
        <v>144</v>
      </c>
      <c r="AU706" s="16" t="s">
        <v>82</v>
      </c>
      <c r="AY706" s="16" t="s">
        <v>142</v>
      </c>
      <c r="BE706" s="184">
        <f>IF(N706="základní",J706,0)</f>
        <v>0</v>
      </c>
      <c r="BF706" s="184">
        <f>IF(N706="snížená",J706,0)</f>
        <v>0</v>
      </c>
      <c r="BG706" s="184">
        <f>IF(N706="zákl. přenesená",J706,0)</f>
        <v>0</v>
      </c>
      <c r="BH706" s="184">
        <f>IF(N706="sníž. přenesená",J706,0)</f>
        <v>0</v>
      </c>
      <c r="BI706" s="184">
        <f>IF(N706="nulová",J706,0)</f>
        <v>0</v>
      </c>
      <c r="BJ706" s="16" t="s">
        <v>21</v>
      </c>
      <c r="BK706" s="184">
        <f>ROUND(I706*H706,2)</f>
        <v>0</v>
      </c>
      <c r="BL706" s="16" t="s">
        <v>214</v>
      </c>
      <c r="BM706" s="16" t="s">
        <v>1264</v>
      </c>
    </row>
    <row r="707" spans="2:65" s="11" customFormat="1" ht="11.25">
      <c r="B707" s="185"/>
      <c r="C707" s="186"/>
      <c r="D707" s="187" t="s">
        <v>159</v>
      </c>
      <c r="E707" s="188" t="s">
        <v>1</v>
      </c>
      <c r="F707" s="189" t="s">
        <v>1265</v>
      </c>
      <c r="G707" s="186"/>
      <c r="H707" s="190">
        <v>16.86</v>
      </c>
      <c r="I707" s="191"/>
      <c r="J707" s="186"/>
      <c r="K707" s="186"/>
      <c r="L707" s="192"/>
      <c r="M707" s="193"/>
      <c r="N707" s="194"/>
      <c r="O707" s="194"/>
      <c r="P707" s="194"/>
      <c r="Q707" s="194"/>
      <c r="R707" s="194"/>
      <c r="S707" s="194"/>
      <c r="T707" s="195"/>
      <c r="AT707" s="196" t="s">
        <v>159</v>
      </c>
      <c r="AU707" s="196" t="s">
        <v>82</v>
      </c>
      <c r="AV707" s="11" t="s">
        <v>82</v>
      </c>
      <c r="AW707" s="11" t="s">
        <v>36</v>
      </c>
      <c r="AX707" s="11" t="s">
        <v>73</v>
      </c>
      <c r="AY707" s="196" t="s">
        <v>142</v>
      </c>
    </row>
    <row r="708" spans="2:65" s="11" customFormat="1" ht="11.25">
      <c r="B708" s="185"/>
      <c r="C708" s="186"/>
      <c r="D708" s="187" t="s">
        <v>159</v>
      </c>
      <c r="E708" s="188" t="s">
        <v>1</v>
      </c>
      <c r="F708" s="189" t="s">
        <v>1266</v>
      </c>
      <c r="G708" s="186"/>
      <c r="H708" s="190">
        <v>4.9589999999999996</v>
      </c>
      <c r="I708" s="191"/>
      <c r="J708" s="186"/>
      <c r="K708" s="186"/>
      <c r="L708" s="192"/>
      <c r="M708" s="193"/>
      <c r="N708" s="194"/>
      <c r="O708" s="194"/>
      <c r="P708" s="194"/>
      <c r="Q708" s="194"/>
      <c r="R708" s="194"/>
      <c r="S708" s="194"/>
      <c r="T708" s="195"/>
      <c r="AT708" s="196" t="s">
        <v>159</v>
      </c>
      <c r="AU708" s="196" t="s">
        <v>82</v>
      </c>
      <c r="AV708" s="11" t="s">
        <v>82</v>
      </c>
      <c r="AW708" s="11" t="s">
        <v>36</v>
      </c>
      <c r="AX708" s="11" t="s">
        <v>73</v>
      </c>
      <c r="AY708" s="196" t="s">
        <v>142</v>
      </c>
    </row>
    <row r="709" spans="2:65" s="12" customFormat="1" ht="11.25">
      <c r="B709" s="207"/>
      <c r="C709" s="208"/>
      <c r="D709" s="187" t="s">
        <v>159</v>
      </c>
      <c r="E709" s="209" t="s">
        <v>1</v>
      </c>
      <c r="F709" s="210" t="s">
        <v>285</v>
      </c>
      <c r="G709" s="208"/>
      <c r="H709" s="211">
        <v>21.818999999999999</v>
      </c>
      <c r="I709" s="212"/>
      <c r="J709" s="208"/>
      <c r="K709" s="208"/>
      <c r="L709" s="213"/>
      <c r="M709" s="214"/>
      <c r="N709" s="215"/>
      <c r="O709" s="215"/>
      <c r="P709" s="215"/>
      <c r="Q709" s="215"/>
      <c r="R709" s="215"/>
      <c r="S709" s="215"/>
      <c r="T709" s="216"/>
      <c r="AT709" s="217" t="s">
        <v>159</v>
      </c>
      <c r="AU709" s="217" t="s">
        <v>82</v>
      </c>
      <c r="AV709" s="12" t="s">
        <v>149</v>
      </c>
      <c r="AW709" s="12" t="s">
        <v>36</v>
      </c>
      <c r="AX709" s="12" t="s">
        <v>21</v>
      </c>
      <c r="AY709" s="217" t="s">
        <v>142</v>
      </c>
    </row>
    <row r="710" spans="2:65" s="1" customFormat="1" ht="16.5" customHeight="1">
      <c r="B710" s="33"/>
      <c r="C710" s="197" t="s">
        <v>1267</v>
      </c>
      <c r="D710" s="197" t="s">
        <v>233</v>
      </c>
      <c r="E710" s="198" t="s">
        <v>1268</v>
      </c>
      <c r="F710" s="199" t="s">
        <v>1269</v>
      </c>
      <c r="G710" s="200" t="s">
        <v>147</v>
      </c>
      <c r="H710" s="201">
        <v>25.091999999999999</v>
      </c>
      <c r="I710" s="202"/>
      <c r="J710" s="203">
        <f>ROUND(I710*H710,2)</f>
        <v>0</v>
      </c>
      <c r="K710" s="199" t="s">
        <v>148</v>
      </c>
      <c r="L710" s="204"/>
      <c r="M710" s="205" t="s">
        <v>1</v>
      </c>
      <c r="N710" s="206" t="s">
        <v>44</v>
      </c>
      <c r="O710" s="59"/>
      <c r="P710" s="182">
        <f>O710*H710</f>
        <v>0</v>
      </c>
      <c r="Q710" s="182">
        <v>8.9999999999999993E-3</v>
      </c>
      <c r="R710" s="182">
        <f>Q710*H710</f>
        <v>0.22582799999999997</v>
      </c>
      <c r="S710" s="182">
        <v>0</v>
      </c>
      <c r="T710" s="183">
        <f>S710*H710</f>
        <v>0</v>
      </c>
      <c r="AR710" s="16" t="s">
        <v>294</v>
      </c>
      <c r="AT710" s="16" t="s">
        <v>233</v>
      </c>
      <c r="AU710" s="16" t="s">
        <v>82</v>
      </c>
      <c r="AY710" s="16" t="s">
        <v>142</v>
      </c>
      <c r="BE710" s="184">
        <f>IF(N710="základní",J710,0)</f>
        <v>0</v>
      </c>
      <c r="BF710" s="184">
        <f>IF(N710="snížená",J710,0)</f>
        <v>0</v>
      </c>
      <c r="BG710" s="184">
        <f>IF(N710="zákl. přenesená",J710,0)</f>
        <v>0</v>
      </c>
      <c r="BH710" s="184">
        <f>IF(N710="sníž. přenesená",J710,0)</f>
        <v>0</v>
      </c>
      <c r="BI710" s="184">
        <f>IF(N710="nulová",J710,0)</f>
        <v>0</v>
      </c>
      <c r="BJ710" s="16" t="s">
        <v>21</v>
      </c>
      <c r="BK710" s="184">
        <f>ROUND(I710*H710,2)</f>
        <v>0</v>
      </c>
      <c r="BL710" s="16" t="s">
        <v>214</v>
      </c>
      <c r="BM710" s="16" t="s">
        <v>1270</v>
      </c>
    </row>
    <row r="711" spans="2:65" s="11" customFormat="1" ht="11.25">
      <c r="B711" s="185"/>
      <c r="C711" s="186"/>
      <c r="D711" s="187" t="s">
        <v>159</v>
      </c>
      <c r="E711" s="186"/>
      <c r="F711" s="189" t="s">
        <v>1271</v>
      </c>
      <c r="G711" s="186"/>
      <c r="H711" s="190">
        <v>25.091999999999999</v>
      </c>
      <c r="I711" s="191"/>
      <c r="J711" s="186"/>
      <c r="K711" s="186"/>
      <c r="L711" s="192"/>
      <c r="M711" s="193"/>
      <c r="N711" s="194"/>
      <c r="O711" s="194"/>
      <c r="P711" s="194"/>
      <c r="Q711" s="194"/>
      <c r="R711" s="194"/>
      <c r="S711" s="194"/>
      <c r="T711" s="195"/>
      <c r="AT711" s="196" t="s">
        <v>159</v>
      </c>
      <c r="AU711" s="196" t="s">
        <v>82</v>
      </c>
      <c r="AV711" s="11" t="s">
        <v>82</v>
      </c>
      <c r="AW711" s="11" t="s">
        <v>4</v>
      </c>
      <c r="AX711" s="11" t="s">
        <v>21</v>
      </c>
      <c r="AY711" s="196" t="s">
        <v>142</v>
      </c>
    </row>
    <row r="712" spans="2:65" s="1" customFormat="1" ht="22.5" customHeight="1">
      <c r="B712" s="33"/>
      <c r="C712" s="173" t="s">
        <v>1272</v>
      </c>
      <c r="D712" s="173" t="s">
        <v>144</v>
      </c>
      <c r="E712" s="174" t="s">
        <v>1273</v>
      </c>
      <c r="F712" s="175" t="s">
        <v>1274</v>
      </c>
      <c r="G712" s="176" t="s">
        <v>147</v>
      </c>
      <c r="H712" s="177">
        <v>350</v>
      </c>
      <c r="I712" s="178"/>
      <c r="J712" s="179">
        <f>ROUND(I712*H712,2)</f>
        <v>0</v>
      </c>
      <c r="K712" s="175" t="s">
        <v>1</v>
      </c>
      <c r="L712" s="37"/>
      <c r="M712" s="180" t="s">
        <v>1</v>
      </c>
      <c r="N712" s="181" t="s">
        <v>44</v>
      </c>
      <c r="O712" s="59"/>
      <c r="P712" s="182">
        <f>O712*H712</f>
        <v>0</v>
      </c>
      <c r="Q712" s="182">
        <v>0</v>
      </c>
      <c r="R712" s="182">
        <f>Q712*H712</f>
        <v>0</v>
      </c>
      <c r="S712" s="182">
        <v>0</v>
      </c>
      <c r="T712" s="183">
        <f>S712*H712</f>
        <v>0</v>
      </c>
      <c r="AR712" s="16" t="s">
        <v>214</v>
      </c>
      <c r="AT712" s="16" t="s">
        <v>144</v>
      </c>
      <c r="AU712" s="16" t="s">
        <v>82</v>
      </c>
      <c r="AY712" s="16" t="s">
        <v>142</v>
      </c>
      <c r="BE712" s="184">
        <f>IF(N712="základní",J712,0)</f>
        <v>0</v>
      </c>
      <c r="BF712" s="184">
        <f>IF(N712="snížená",J712,0)</f>
        <v>0</v>
      </c>
      <c r="BG712" s="184">
        <f>IF(N712="zákl. přenesená",J712,0)</f>
        <v>0</v>
      </c>
      <c r="BH712" s="184">
        <f>IF(N712="sníž. přenesená",J712,0)</f>
        <v>0</v>
      </c>
      <c r="BI712" s="184">
        <f>IF(N712="nulová",J712,0)</f>
        <v>0</v>
      </c>
      <c r="BJ712" s="16" t="s">
        <v>21</v>
      </c>
      <c r="BK712" s="184">
        <f>ROUND(I712*H712,2)</f>
        <v>0</v>
      </c>
      <c r="BL712" s="16" t="s">
        <v>214</v>
      </c>
      <c r="BM712" s="16" t="s">
        <v>1275</v>
      </c>
    </row>
    <row r="713" spans="2:65" s="13" customFormat="1" ht="11.25">
      <c r="B713" s="218"/>
      <c r="C713" s="219"/>
      <c r="D713" s="187" t="s">
        <v>159</v>
      </c>
      <c r="E713" s="220" t="s">
        <v>1</v>
      </c>
      <c r="F713" s="221" t="s">
        <v>419</v>
      </c>
      <c r="G713" s="219"/>
      <c r="H713" s="220" t="s">
        <v>1</v>
      </c>
      <c r="I713" s="222"/>
      <c r="J713" s="219"/>
      <c r="K713" s="219"/>
      <c r="L713" s="223"/>
      <c r="M713" s="224"/>
      <c r="N713" s="225"/>
      <c r="O713" s="225"/>
      <c r="P713" s="225"/>
      <c r="Q713" s="225"/>
      <c r="R713" s="225"/>
      <c r="S713" s="225"/>
      <c r="T713" s="226"/>
      <c r="AT713" s="227" t="s">
        <v>159</v>
      </c>
      <c r="AU713" s="227" t="s">
        <v>82</v>
      </c>
      <c r="AV713" s="13" t="s">
        <v>21</v>
      </c>
      <c r="AW713" s="13" t="s">
        <v>36</v>
      </c>
      <c r="AX713" s="13" t="s">
        <v>73</v>
      </c>
      <c r="AY713" s="227" t="s">
        <v>142</v>
      </c>
    </row>
    <row r="714" spans="2:65" s="11" customFormat="1" ht="11.25">
      <c r="B714" s="185"/>
      <c r="C714" s="186"/>
      <c r="D714" s="187" t="s">
        <v>159</v>
      </c>
      <c r="E714" s="188" t="s">
        <v>1</v>
      </c>
      <c r="F714" s="189" t="s">
        <v>420</v>
      </c>
      <c r="G714" s="186"/>
      <c r="H714" s="190">
        <v>48.162999999999997</v>
      </c>
      <c r="I714" s="191"/>
      <c r="J714" s="186"/>
      <c r="K714" s="186"/>
      <c r="L714" s="192"/>
      <c r="M714" s="193"/>
      <c r="N714" s="194"/>
      <c r="O714" s="194"/>
      <c r="P714" s="194"/>
      <c r="Q714" s="194"/>
      <c r="R714" s="194"/>
      <c r="S714" s="194"/>
      <c r="T714" s="195"/>
      <c r="AT714" s="196" t="s">
        <v>159</v>
      </c>
      <c r="AU714" s="196" t="s">
        <v>82</v>
      </c>
      <c r="AV714" s="11" t="s">
        <v>82</v>
      </c>
      <c r="AW714" s="11" t="s">
        <v>36</v>
      </c>
      <c r="AX714" s="11" t="s">
        <v>73</v>
      </c>
      <c r="AY714" s="196" t="s">
        <v>142</v>
      </c>
    </row>
    <row r="715" spans="2:65" s="11" customFormat="1" ht="11.25">
      <c r="B715" s="185"/>
      <c r="C715" s="186"/>
      <c r="D715" s="187" t="s">
        <v>159</v>
      </c>
      <c r="E715" s="188" t="s">
        <v>1</v>
      </c>
      <c r="F715" s="189" t="s">
        <v>423</v>
      </c>
      <c r="G715" s="186"/>
      <c r="H715" s="190">
        <v>52.46</v>
      </c>
      <c r="I715" s="191"/>
      <c r="J715" s="186"/>
      <c r="K715" s="186"/>
      <c r="L715" s="192"/>
      <c r="M715" s="193"/>
      <c r="N715" s="194"/>
      <c r="O715" s="194"/>
      <c r="P715" s="194"/>
      <c r="Q715" s="194"/>
      <c r="R715" s="194"/>
      <c r="S715" s="194"/>
      <c r="T715" s="195"/>
      <c r="AT715" s="196" t="s">
        <v>159</v>
      </c>
      <c r="AU715" s="196" t="s">
        <v>82</v>
      </c>
      <c r="AV715" s="11" t="s">
        <v>82</v>
      </c>
      <c r="AW715" s="11" t="s">
        <v>36</v>
      </c>
      <c r="AX715" s="11" t="s">
        <v>73</v>
      </c>
      <c r="AY715" s="196" t="s">
        <v>142</v>
      </c>
    </row>
    <row r="716" spans="2:65" s="11" customFormat="1" ht="11.25">
      <c r="B716" s="185"/>
      <c r="C716" s="186"/>
      <c r="D716" s="187" t="s">
        <v>159</v>
      </c>
      <c r="E716" s="188" t="s">
        <v>1</v>
      </c>
      <c r="F716" s="189" t="s">
        <v>1276</v>
      </c>
      <c r="G716" s="186"/>
      <c r="H716" s="190">
        <v>4.29</v>
      </c>
      <c r="I716" s="191"/>
      <c r="J716" s="186"/>
      <c r="K716" s="186"/>
      <c r="L716" s="192"/>
      <c r="M716" s="193"/>
      <c r="N716" s="194"/>
      <c r="O716" s="194"/>
      <c r="P716" s="194"/>
      <c r="Q716" s="194"/>
      <c r="R716" s="194"/>
      <c r="S716" s="194"/>
      <c r="T716" s="195"/>
      <c r="AT716" s="196" t="s">
        <v>159</v>
      </c>
      <c r="AU716" s="196" t="s">
        <v>82</v>
      </c>
      <c r="AV716" s="11" t="s">
        <v>82</v>
      </c>
      <c r="AW716" s="11" t="s">
        <v>36</v>
      </c>
      <c r="AX716" s="11" t="s">
        <v>73</v>
      </c>
      <c r="AY716" s="196" t="s">
        <v>142</v>
      </c>
    </row>
    <row r="717" spans="2:65" s="11" customFormat="1" ht="11.25">
      <c r="B717" s="185"/>
      <c r="C717" s="186"/>
      <c r="D717" s="187" t="s">
        <v>159</v>
      </c>
      <c r="E717" s="188" t="s">
        <v>1</v>
      </c>
      <c r="F717" s="189" t="s">
        <v>1277</v>
      </c>
      <c r="G717" s="186"/>
      <c r="H717" s="190">
        <v>3.93</v>
      </c>
      <c r="I717" s="191"/>
      <c r="J717" s="186"/>
      <c r="K717" s="186"/>
      <c r="L717" s="192"/>
      <c r="M717" s="193"/>
      <c r="N717" s="194"/>
      <c r="O717" s="194"/>
      <c r="P717" s="194"/>
      <c r="Q717" s="194"/>
      <c r="R717" s="194"/>
      <c r="S717" s="194"/>
      <c r="T717" s="195"/>
      <c r="AT717" s="196" t="s">
        <v>159</v>
      </c>
      <c r="AU717" s="196" t="s">
        <v>82</v>
      </c>
      <c r="AV717" s="11" t="s">
        <v>82</v>
      </c>
      <c r="AW717" s="11" t="s">
        <v>36</v>
      </c>
      <c r="AX717" s="11" t="s">
        <v>73</v>
      </c>
      <c r="AY717" s="196" t="s">
        <v>142</v>
      </c>
    </row>
    <row r="718" spans="2:65" s="14" customFormat="1" ht="11.25">
      <c r="B718" s="228"/>
      <c r="C718" s="229"/>
      <c r="D718" s="187" t="s">
        <v>159</v>
      </c>
      <c r="E718" s="230" t="s">
        <v>1</v>
      </c>
      <c r="F718" s="231" t="s">
        <v>427</v>
      </c>
      <c r="G718" s="229"/>
      <c r="H718" s="232">
        <v>108.843</v>
      </c>
      <c r="I718" s="233"/>
      <c r="J718" s="229"/>
      <c r="K718" s="229"/>
      <c r="L718" s="234"/>
      <c r="M718" s="235"/>
      <c r="N718" s="236"/>
      <c r="O718" s="236"/>
      <c r="P718" s="236"/>
      <c r="Q718" s="236"/>
      <c r="R718" s="236"/>
      <c r="S718" s="236"/>
      <c r="T718" s="237"/>
      <c r="AT718" s="238" t="s">
        <v>159</v>
      </c>
      <c r="AU718" s="238" t="s">
        <v>82</v>
      </c>
      <c r="AV718" s="14" t="s">
        <v>155</v>
      </c>
      <c r="AW718" s="14" t="s">
        <v>36</v>
      </c>
      <c r="AX718" s="14" t="s">
        <v>73</v>
      </c>
      <c r="AY718" s="238" t="s">
        <v>142</v>
      </c>
    </row>
    <row r="719" spans="2:65" s="13" customFormat="1" ht="11.25">
      <c r="B719" s="218"/>
      <c r="C719" s="219"/>
      <c r="D719" s="187" t="s">
        <v>159</v>
      </c>
      <c r="E719" s="220" t="s">
        <v>1</v>
      </c>
      <c r="F719" s="221" t="s">
        <v>428</v>
      </c>
      <c r="G719" s="219"/>
      <c r="H719" s="220" t="s">
        <v>1</v>
      </c>
      <c r="I719" s="222"/>
      <c r="J719" s="219"/>
      <c r="K719" s="219"/>
      <c r="L719" s="223"/>
      <c r="M719" s="224"/>
      <c r="N719" s="225"/>
      <c r="O719" s="225"/>
      <c r="P719" s="225"/>
      <c r="Q719" s="225"/>
      <c r="R719" s="225"/>
      <c r="S719" s="225"/>
      <c r="T719" s="226"/>
      <c r="AT719" s="227" t="s">
        <v>159</v>
      </c>
      <c r="AU719" s="227" t="s">
        <v>82</v>
      </c>
      <c r="AV719" s="13" t="s">
        <v>21</v>
      </c>
      <c r="AW719" s="13" t="s">
        <v>36</v>
      </c>
      <c r="AX719" s="13" t="s">
        <v>73</v>
      </c>
      <c r="AY719" s="227" t="s">
        <v>142</v>
      </c>
    </row>
    <row r="720" spans="2:65" s="11" customFormat="1" ht="11.25">
      <c r="B720" s="185"/>
      <c r="C720" s="186"/>
      <c r="D720" s="187" t="s">
        <v>159</v>
      </c>
      <c r="E720" s="188" t="s">
        <v>1</v>
      </c>
      <c r="F720" s="189" t="s">
        <v>430</v>
      </c>
      <c r="G720" s="186"/>
      <c r="H720" s="190">
        <v>32.880000000000003</v>
      </c>
      <c r="I720" s="191"/>
      <c r="J720" s="186"/>
      <c r="K720" s="186"/>
      <c r="L720" s="192"/>
      <c r="M720" s="193"/>
      <c r="N720" s="194"/>
      <c r="O720" s="194"/>
      <c r="P720" s="194"/>
      <c r="Q720" s="194"/>
      <c r="R720" s="194"/>
      <c r="S720" s="194"/>
      <c r="T720" s="195"/>
      <c r="AT720" s="196" t="s">
        <v>159</v>
      </c>
      <c r="AU720" s="196" t="s">
        <v>82</v>
      </c>
      <c r="AV720" s="11" t="s">
        <v>82</v>
      </c>
      <c r="AW720" s="11" t="s">
        <v>36</v>
      </c>
      <c r="AX720" s="11" t="s">
        <v>73</v>
      </c>
      <c r="AY720" s="196" t="s">
        <v>142</v>
      </c>
    </row>
    <row r="721" spans="2:65" s="11" customFormat="1" ht="11.25">
      <c r="B721" s="185"/>
      <c r="C721" s="186"/>
      <c r="D721" s="187" t="s">
        <v>159</v>
      </c>
      <c r="E721" s="188" t="s">
        <v>1</v>
      </c>
      <c r="F721" s="189" t="s">
        <v>433</v>
      </c>
      <c r="G721" s="186"/>
      <c r="H721" s="190">
        <v>43.363999999999997</v>
      </c>
      <c r="I721" s="191"/>
      <c r="J721" s="186"/>
      <c r="K721" s="186"/>
      <c r="L721" s="192"/>
      <c r="M721" s="193"/>
      <c r="N721" s="194"/>
      <c r="O721" s="194"/>
      <c r="P721" s="194"/>
      <c r="Q721" s="194"/>
      <c r="R721" s="194"/>
      <c r="S721" s="194"/>
      <c r="T721" s="195"/>
      <c r="AT721" s="196" t="s">
        <v>159</v>
      </c>
      <c r="AU721" s="196" t="s">
        <v>82</v>
      </c>
      <c r="AV721" s="11" t="s">
        <v>82</v>
      </c>
      <c r="AW721" s="11" t="s">
        <v>36</v>
      </c>
      <c r="AX721" s="11" t="s">
        <v>73</v>
      </c>
      <c r="AY721" s="196" t="s">
        <v>142</v>
      </c>
    </row>
    <row r="722" spans="2:65" s="11" customFormat="1" ht="11.25">
      <c r="B722" s="185"/>
      <c r="C722" s="186"/>
      <c r="D722" s="187" t="s">
        <v>159</v>
      </c>
      <c r="E722" s="188" t="s">
        <v>1</v>
      </c>
      <c r="F722" s="189" t="s">
        <v>1278</v>
      </c>
      <c r="G722" s="186"/>
      <c r="H722" s="190">
        <v>7.6050000000000004</v>
      </c>
      <c r="I722" s="191"/>
      <c r="J722" s="186"/>
      <c r="K722" s="186"/>
      <c r="L722" s="192"/>
      <c r="M722" s="193"/>
      <c r="N722" s="194"/>
      <c r="O722" s="194"/>
      <c r="P722" s="194"/>
      <c r="Q722" s="194"/>
      <c r="R722" s="194"/>
      <c r="S722" s="194"/>
      <c r="T722" s="195"/>
      <c r="AT722" s="196" t="s">
        <v>159</v>
      </c>
      <c r="AU722" s="196" t="s">
        <v>82</v>
      </c>
      <c r="AV722" s="11" t="s">
        <v>82</v>
      </c>
      <c r="AW722" s="11" t="s">
        <v>36</v>
      </c>
      <c r="AX722" s="11" t="s">
        <v>73</v>
      </c>
      <c r="AY722" s="196" t="s">
        <v>142</v>
      </c>
    </row>
    <row r="723" spans="2:65" s="14" customFormat="1" ht="11.25">
      <c r="B723" s="228"/>
      <c r="C723" s="229"/>
      <c r="D723" s="187" t="s">
        <v>159</v>
      </c>
      <c r="E723" s="230" t="s">
        <v>1</v>
      </c>
      <c r="F723" s="231" t="s">
        <v>427</v>
      </c>
      <c r="G723" s="229"/>
      <c r="H723" s="232">
        <v>83.849000000000004</v>
      </c>
      <c r="I723" s="233"/>
      <c r="J723" s="229"/>
      <c r="K723" s="229"/>
      <c r="L723" s="234"/>
      <c r="M723" s="235"/>
      <c r="N723" s="236"/>
      <c r="O723" s="236"/>
      <c r="P723" s="236"/>
      <c r="Q723" s="236"/>
      <c r="R723" s="236"/>
      <c r="S723" s="236"/>
      <c r="T723" s="237"/>
      <c r="AT723" s="238" t="s">
        <v>159</v>
      </c>
      <c r="AU723" s="238" t="s">
        <v>82</v>
      </c>
      <c r="AV723" s="14" t="s">
        <v>155</v>
      </c>
      <c r="AW723" s="14" t="s">
        <v>36</v>
      </c>
      <c r="AX723" s="14" t="s">
        <v>73</v>
      </c>
      <c r="AY723" s="238" t="s">
        <v>142</v>
      </c>
    </row>
    <row r="724" spans="2:65" s="13" customFormat="1" ht="11.25">
      <c r="B724" s="218"/>
      <c r="C724" s="219"/>
      <c r="D724" s="187" t="s">
        <v>159</v>
      </c>
      <c r="E724" s="220" t="s">
        <v>1</v>
      </c>
      <c r="F724" s="221" t="s">
        <v>436</v>
      </c>
      <c r="G724" s="219"/>
      <c r="H724" s="220" t="s">
        <v>1</v>
      </c>
      <c r="I724" s="222"/>
      <c r="J724" s="219"/>
      <c r="K724" s="219"/>
      <c r="L724" s="223"/>
      <c r="M724" s="224"/>
      <c r="N724" s="225"/>
      <c r="O724" s="225"/>
      <c r="P724" s="225"/>
      <c r="Q724" s="225"/>
      <c r="R724" s="225"/>
      <c r="S724" s="225"/>
      <c r="T724" s="226"/>
      <c r="AT724" s="227" t="s">
        <v>159</v>
      </c>
      <c r="AU724" s="227" t="s">
        <v>82</v>
      </c>
      <c r="AV724" s="13" t="s">
        <v>21</v>
      </c>
      <c r="AW724" s="13" t="s">
        <v>36</v>
      </c>
      <c r="AX724" s="13" t="s">
        <v>73</v>
      </c>
      <c r="AY724" s="227" t="s">
        <v>142</v>
      </c>
    </row>
    <row r="725" spans="2:65" s="11" customFormat="1" ht="11.25">
      <c r="B725" s="185"/>
      <c r="C725" s="186"/>
      <c r="D725" s="187" t="s">
        <v>159</v>
      </c>
      <c r="E725" s="188" t="s">
        <v>1</v>
      </c>
      <c r="F725" s="189" t="s">
        <v>438</v>
      </c>
      <c r="G725" s="186"/>
      <c r="H725" s="190">
        <v>43.743000000000002</v>
      </c>
      <c r="I725" s="191"/>
      <c r="J725" s="186"/>
      <c r="K725" s="186"/>
      <c r="L725" s="192"/>
      <c r="M725" s="193"/>
      <c r="N725" s="194"/>
      <c r="O725" s="194"/>
      <c r="P725" s="194"/>
      <c r="Q725" s="194"/>
      <c r="R725" s="194"/>
      <c r="S725" s="194"/>
      <c r="T725" s="195"/>
      <c r="AT725" s="196" t="s">
        <v>159</v>
      </c>
      <c r="AU725" s="196" t="s">
        <v>82</v>
      </c>
      <c r="AV725" s="11" t="s">
        <v>82</v>
      </c>
      <c r="AW725" s="11" t="s">
        <v>36</v>
      </c>
      <c r="AX725" s="11" t="s">
        <v>73</v>
      </c>
      <c r="AY725" s="196" t="s">
        <v>142</v>
      </c>
    </row>
    <row r="726" spans="2:65" s="11" customFormat="1" ht="11.25">
      <c r="B726" s="185"/>
      <c r="C726" s="186"/>
      <c r="D726" s="187" t="s">
        <v>159</v>
      </c>
      <c r="E726" s="188" t="s">
        <v>1</v>
      </c>
      <c r="F726" s="189" t="s">
        <v>441</v>
      </c>
      <c r="G726" s="186"/>
      <c r="H726" s="190">
        <v>78.83</v>
      </c>
      <c r="I726" s="191"/>
      <c r="J726" s="186"/>
      <c r="K726" s="186"/>
      <c r="L726" s="192"/>
      <c r="M726" s="193"/>
      <c r="N726" s="194"/>
      <c r="O726" s="194"/>
      <c r="P726" s="194"/>
      <c r="Q726" s="194"/>
      <c r="R726" s="194"/>
      <c r="S726" s="194"/>
      <c r="T726" s="195"/>
      <c r="AT726" s="196" t="s">
        <v>159</v>
      </c>
      <c r="AU726" s="196" t="s">
        <v>82</v>
      </c>
      <c r="AV726" s="11" t="s">
        <v>82</v>
      </c>
      <c r="AW726" s="11" t="s">
        <v>36</v>
      </c>
      <c r="AX726" s="11" t="s">
        <v>73</v>
      </c>
      <c r="AY726" s="196" t="s">
        <v>142</v>
      </c>
    </row>
    <row r="727" spans="2:65" s="11" customFormat="1" ht="11.25">
      <c r="B727" s="185"/>
      <c r="C727" s="186"/>
      <c r="D727" s="187" t="s">
        <v>159</v>
      </c>
      <c r="E727" s="188" t="s">
        <v>1</v>
      </c>
      <c r="F727" s="189" t="s">
        <v>1279</v>
      </c>
      <c r="G727" s="186"/>
      <c r="H727" s="190">
        <v>9.7650000000000006</v>
      </c>
      <c r="I727" s="191"/>
      <c r="J727" s="186"/>
      <c r="K727" s="186"/>
      <c r="L727" s="192"/>
      <c r="M727" s="193"/>
      <c r="N727" s="194"/>
      <c r="O727" s="194"/>
      <c r="P727" s="194"/>
      <c r="Q727" s="194"/>
      <c r="R727" s="194"/>
      <c r="S727" s="194"/>
      <c r="T727" s="195"/>
      <c r="AT727" s="196" t="s">
        <v>159</v>
      </c>
      <c r="AU727" s="196" t="s">
        <v>82</v>
      </c>
      <c r="AV727" s="11" t="s">
        <v>82</v>
      </c>
      <c r="AW727" s="11" t="s">
        <v>36</v>
      </c>
      <c r="AX727" s="11" t="s">
        <v>73</v>
      </c>
      <c r="AY727" s="196" t="s">
        <v>142</v>
      </c>
    </row>
    <row r="728" spans="2:65" s="14" customFormat="1" ht="11.25">
      <c r="B728" s="228"/>
      <c r="C728" s="229"/>
      <c r="D728" s="187" t="s">
        <v>159</v>
      </c>
      <c r="E728" s="230" t="s">
        <v>1</v>
      </c>
      <c r="F728" s="231" t="s">
        <v>427</v>
      </c>
      <c r="G728" s="229"/>
      <c r="H728" s="232">
        <v>132.33800000000002</v>
      </c>
      <c r="I728" s="233"/>
      <c r="J728" s="229"/>
      <c r="K728" s="229"/>
      <c r="L728" s="234"/>
      <c r="M728" s="235"/>
      <c r="N728" s="236"/>
      <c r="O728" s="236"/>
      <c r="P728" s="236"/>
      <c r="Q728" s="236"/>
      <c r="R728" s="236"/>
      <c r="S728" s="236"/>
      <c r="T728" s="237"/>
      <c r="AT728" s="238" t="s">
        <v>159</v>
      </c>
      <c r="AU728" s="238" t="s">
        <v>82</v>
      </c>
      <c r="AV728" s="14" t="s">
        <v>155</v>
      </c>
      <c r="AW728" s="14" t="s">
        <v>36</v>
      </c>
      <c r="AX728" s="14" t="s">
        <v>73</v>
      </c>
      <c r="AY728" s="238" t="s">
        <v>142</v>
      </c>
    </row>
    <row r="729" spans="2:65" s="11" customFormat="1" ht="11.25">
      <c r="B729" s="185"/>
      <c r="C729" s="186"/>
      <c r="D729" s="187" t="s">
        <v>159</v>
      </c>
      <c r="E729" s="188" t="s">
        <v>1</v>
      </c>
      <c r="F729" s="189" t="s">
        <v>1280</v>
      </c>
      <c r="G729" s="186"/>
      <c r="H729" s="190">
        <v>24.97</v>
      </c>
      <c r="I729" s="191"/>
      <c r="J729" s="186"/>
      <c r="K729" s="186"/>
      <c r="L729" s="192"/>
      <c r="M729" s="193"/>
      <c r="N729" s="194"/>
      <c r="O729" s="194"/>
      <c r="P729" s="194"/>
      <c r="Q729" s="194"/>
      <c r="R729" s="194"/>
      <c r="S729" s="194"/>
      <c r="T729" s="195"/>
      <c r="AT729" s="196" t="s">
        <v>159</v>
      </c>
      <c r="AU729" s="196" t="s">
        <v>82</v>
      </c>
      <c r="AV729" s="11" t="s">
        <v>82</v>
      </c>
      <c r="AW729" s="11" t="s">
        <v>36</v>
      </c>
      <c r="AX729" s="11" t="s">
        <v>73</v>
      </c>
      <c r="AY729" s="196" t="s">
        <v>142</v>
      </c>
    </row>
    <row r="730" spans="2:65" s="12" customFormat="1" ht="11.25">
      <c r="B730" s="207"/>
      <c r="C730" s="208"/>
      <c r="D730" s="187" t="s">
        <v>159</v>
      </c>
      <c r="E730" s="209" t="s">
        <v>1</v>
      </c>
      <c r="F730" s="210" t="s">
        <v>285</v>
      </c>
      <c r="G730" s="208"/>
      <c r="H730" s="211">
        <v>350</v>
      </c>
      <c r="I730" s="212"/>
      <c r="J730" s="208"/>
      <c r="K730" s="208"/>
      <c r="L730" s="213"/>
      <c r="M730" s="214"/>
      <c r="N730" s="215"/>
      <c r="O730" s="215"/>
      <c r="P730" s="215"/>
      <c r="Q730" s="215"/>
      <c r="R730" s="215"/>
      <c r="S730" s="215"/>
      <c r="T730" s="216"/>
      <c r="AT730" s="217" t="s">
        <v>159</v>
      </c>
      <c r="AU730" s="217" t="s">
        <v>82</v>
      </c>
      <c r="AV730" s="12" t="s">
        <v>149</v>
      </c>
      <c r="AW730" s="12" t="s">
        <v>36</v>
      </c>
      <c r="AX730" s="12" t="s">
        <v>21</v>
      </c>
      <c r="AY730" s="217" t="s">
        <v>142</v>
      </c>
    </row>
    <row r="731" spans="2:65" s="1" customFormat="1" ht="16.5" customHeight="1">
      <c r="B731" s="33"/>
      <c r="C731" s="173" t="s">
        <v>1281</v>
      </c>
      <c r="D731" s="173" t="s">
        <v>144</v>
      </c>
      <c r="E731" s="174" t="s">
        <v>1282</v>
      </c>
      <c r="F731" s="175" t="s">
        <v>1283</v>
      </c>
      <c r="G731" s="176" t="s">
        <v>245</v>
      </c>
      <c r="H731" s="177">
        <v>470.47</v>
      </c>
      <c r="I731" s="178"/>
      <c r="J731" s="179">
        <f>ROUND(I731*H731,2)</f>
        <v>0</v>
      </c>
      <c r="K731" s="175" t="s">
        <v>148</v>
      </c>
      <c r="L731" s="37"/>
      <c r="M731" s="180" t="s">
        <v>1</v>
      </c>
      <c r="N731" s="181" t="s">
        <v>44</v>
      </c>
      <c r="O731" s="59"/>
      <c r="P731" s="182">
        <f>O731*H731</f>
        <v>0</v>
      </c>
      <c r="Q731" s="182">
        <v>0</v>
      </c>
      <c r="R731" s="182">
        <f>Q731*H731</f>
        <v>0</v>
      </c>
      <c r="S731" s="182">
        <v>0</v>
      </c>
      <c r="T731" s="183">
        <f>S731*H731</f>
        <v>0</v>
      </c>
      <c r="AR731" s="16" t="s">
        <v>214</v>
      </c>
      <c r="AT731" s="16" t="s">
        <v>144</v>
      </c>
      <c r="AU731" s="16" t="s">
        <v>82</v>
      </c>
      <c r="AY731" s="16" t="s">
        <v>142</v>
      </c>
      <c r="BE731" s="184">
        <f>IF(N731="základní",J731,0)</f>
        <v>0</v>
      </c>
      <c r="BF731" s="184">
        <f>IF(N731="snížená",J731,0)</f>
        <v>0</v>
      </c>
      <c r="BG731" s="184">
        <f>IF(N731="zákl. přenesená",J731,0)</f>
        <v>0</v>
      </c>
      <c r="BH731" s="184">
        <f>IF(N731="sníž. přenesená",J731,0)</f>
        <v>0</v>
      </c>
      <c r="BI731" s="184">
        <f>IF(N731="nulová",J731,0)</f>
        <v>0</v>
      </c>
      <c r="BJ731" s="16" t="s">
        <v>21</v>
      </c>
      <c r="BK731" s="184">
        <f>ROUND(I731*H731,2)</f>
        <v>0</v>
      </c>
      <c r="BL731" s="16" t="s">
        <v>214</v>
      </c>
      <c r="BM731" s="16" t="s">
        <v>1284</v>
      </c>
    </row>
    <row r="732" spans="2:65" s="11" customFormat="1" ht="11.25">
      <c r="B732" s="185"/>
      <c r="C732" s="186"/>
      <c r="D732" s="187" t="s">
        <v>159</v>
      </c>
      <c r="E732" s="188" t="s">
        <v>1</v>
      </c>
      <c r="F732" s="189" t="s">
        <v>1285</v>
      </c>
      <c r="G732" s="186"/>
      <c r="H732" s="190">
        <v>64.2</v>
      </c>
      <c r="I732" s="191"/>
      <c r="J732" s="186"/>
      <c r="K732" s="186"/>
      <c r="L732" s="192"/>
      <c r="M732" s="193"/>
      <c r="N732" s="194"/>
      <c r="O732" s="194"/>
      <c r="P732" s="194"/>
      <c r="Q732" s="194"/>
      <c r="R732" s="194"/>
      <c r="S732" s="194"/>
      <c r="T732" s="195"/>
      <c r="AT732" s="196" t="s">
        <v>159</v>
      </c>
      <c r="AU732" s="196" t="s">
        <v>82</v>
      </c>
      <c r="AV732" s="11" t="s">
        <v>82</v>
      </c>
      <c r="AW732" s="11" t="s">
        <v>36</v>
      </c>
      <c r="AX732" s="11" t="s">
        <v>73</v>
      </c>
      <c r="AY732" s="196" t="s">
        <v>142</v>
      </c>
    </row>
    <row r="733" spans="2:65" s="11" customFormat="1" ht="11.25">
      <c r="B733" s="185"/>
      <c r="C733" s="186"/>
      <c r="D733" s="187" t="s">
        <v>159</v>
      </c>
      <c r="E733" s="188" t="s">
        <v>1</v>
      </c>
      <c r="F733" s="189" t="s">
        <v>1286</v>
      </c>
      <c r="G733" s="186"/>
      <c r="H733" s="190">
        <v>111.7</v>
      </c>
      <c r="I733" s="191"/>
      <c r="J733" s="186"/>
      <c r="K733" s="186"/>
      <c r="L733" s="192"/>
      <c r="M733" s="193"/>
      <c r="N733" s="194"/>
      <c r="O733" s="194"/>
      <c r="P733" s="194"/>
      <c r="Q733" s="194"/>
      <c r="R733" s="194"/>
      <c r="S733" s="194"/>
      <c r="T733" s="195"/>
      <c r="AT733" s="196" t="s">
        <v>159</v>
      </c>
      <c r="AU733" s="196" t="s">
        <v>82</v>
      </c>
      <c r="AV733" s="11" t="s">
        <v>82</v>
      </c>
      <c r="AW733" s="11" t="s">
        <v>36</v>
      </c>
      <c r="AX733" s="11" t="s">
        <v>73</v>
      </c>
      <c r="AY733" s="196" t="s">
        <v>142</v>
      </c>
    </row>
    <row r="734" spans="2:65" s="11" customFormat="1" ht="11.25">
      <c r="B734" s="185"/>
      <c r="C734" s="186"/>
      <c r="D734" s="187" t="s">
        <v>159</v>
      </c>
      <c r="E734" s="188" t="s">
        <v>1</v>
      </c>
      <c r="F734" s="189" t="s">
        <v>1287</v>
      </c>
      <c r="G734" s="186"/>
      <c r="H734" s="190">
        <v>67.400000000000006</v>
      </c>
      <c r="I734" s="191"/>
      <c r="J734" s="186"/>
      <c r="K734" s="186"/>
      <c r="L734" s="192"/>
      <c r="M734" s="193"/>
      <c r="N734" s="194"/>
      <c r="O734" s="194"/>
      <c r="P734" s="194"/>
      <c r="Q734" s="194"/>
      <c r="R734" s="194"/>
      <c r="S734" s="194"/>
      <c r="T734" s="195"/>
      <c r="AT734" s="196" t="s">
        <v>159</v>
      </c>
      <c r="AU734" s="196" t="s">
        <v>82</v>
      </c>
      <c r="AV734" s="11" t="s">
        <v>82</v>
      </c>
      <c r="AW734" s="11" t="s">
        <v>36</v>
      </c>
      <c r="AX734" s="11" t="s">
        <v>73</v>
      </c>
      <c r="AY734" s="196" t="s">
        <v>142</v>
      </c>
    </row>
    <row r="735" spans="2:65" s="11" customFormat="1" ht="11.25">
      <c r="B735" s="185"/>
      <c r="C735" s="186"/>
      <c r="D735" s="187" t="s">
        <v>159</v>
      </c>
      <c r="E735" s="188" t="s">
        <v>1</v>
      </c>
      <c r="F735" s="189" t="s">
        <v>1288</v>
      </c>
      <c r="G735" s="186"/>
      <c r="H735" s="190">
        <v>28.6</v>
      </c>
      <c r="I735" s="191"/>
      <c r="J735" s="186"/>
      <c r="K735" s="186"/>
      <c r="L735" s="192"/>
      <c r="M735" s="193"/>
      <c r="N735" s="194"/>
      <c r="O735" s="194"/>
      <c r="P735" s="194"/>
      <c r="Q735" s="194"/>
      <c r="R735" s="194"/>
      <c r="S735" s="194"/>
      <c r="T735" s="195"/>
      <c r="AT735" s="196" t="s">
        <v>159</v>
      </c>
      <c r="AU735" s="196" t="s">
        <v>82</v>
      </c>
      <c r="AV735" s="11" t="s">
        <v>82</v>
      </c>
      <c r="AW735" s="11" t="s">
        <v>36</v>
      </c>
      <c r="AX735" s="11" t="s">
        <v>73</v>
      </c>
      <c r="AY735" s="196" t="s">
        <v>142</v>
      </c>
    </row>
    <row r="736" spans="2:65" s="11" customFormat="1" ht="11.25">
      <c r="B736" s="185"/>
      <c r="C736" s="186"/>
      <c r="D736" s="187" t="s">
        <v>159</v>
      </c>
      <c r="E736" s="188" t="s">
        <v>1</v>
      </c>
      <c r="F736" s="189" t="s">
        <v>1289</v>
      </c>
      <c r="G736" s="186"/>
      <c r="H736" s="190">
        <v>119.45</v>
      </c>
      <c r="I736" s="191"/>
      <c r="J736" s="186"/>
      <c r="K736" s="186"/>
      <c r="L736" s="192"/>
      <c r="M736" s="193"/>
      <c r="N736" s="194"/>
      <c r="O736" s="194"/>
      <c r="P736" s="194"/>
      <c r="Q736" s="194"/>
      <c r="R736" s="194"/>
      <c r="S736" s="194"/>
      <c r="T736" s="195"/>
      <c r="AT736" s="196" t="s">
        <v>159</v>
      </c>
      <c r="AU736" s="196" t="s">
        <v>82</v>
      </c>
      <c r="AV736" s="11" t="s">
        <v>82</v>
      </c>
      <c r="AW736" s="11" t="s">
        <v>36</v>
      </c>
      <c r="AX736" s="11" t="s">
        <v>73</v>
      </c>
      <c r="AY736" s="196" t="s">
        <v>142</v>
      </c>
    </row>
    <row r="737" spans="2:65" s="11" customFormat="1" ht="11.25">
      <c r="B737" s="185"/>
      <c r="C737" s="186"/>
      <c r="D737" s="187" t="s">
        <v>159</v>
      </c>
      <c r="E737" s="188" t="s">
        <v>1</v>
      </c>
      <c r="F737" s="189" t="s">
        <v>1290</v>
      </c>
      <c r="G737" s="186"/>
      <c r="H737" s="190">
        <v>79.12</v>
      </c>
      <c r="I737" s="191"/>
      <c r="J737" s="186"/>
      <c r="K737" s="186"/>
      <c r="L737" s="192"/>
      <c r="M737" s="193"/>
      <c r="N737" s="194"/>
      <c r="O737" s="194"/>
      <c r="P737" s="194"/>
      <c r="Q737" s="194"/>
      <c r="R737" s="194"/>
      <c r="S737" s="194"/>
      <c r="T737" s="195"/>
      <c r="AT737" s="196" t="s">
        <v>159</v>
      </c>
      <c r="AU737" s="196" t="s">
        <v>82</v>
      </c>
      <c r="AV737" s="11" t="s">
        <v>82</v>
      </c>
      <c r="AW737" s="11" t="s">
        <v>36</v>
      </c>
      <c r="AX737" s="11" t="s">
        <v>73</v>
      </c>
      <c r="AY737" s="196" t="s">
        <v>142</v>
      </c>
    </row>
    <row r="738" spans="2:65" s="12" customFormat="1" ht="11.25">
      <c r="B738" s="207"/>
      <c r="C738" s="208"/>
      <c r="D738" s="187" t="s">
        <v>159</v>
      </c>
      <c r="E738" s="209" t="s">
        <v>1</v>
      </c>
      <c r="F738" s="210" t="s">
        <v>285</v>
      </c>
      <c r="G738" s="208"/>
      <c r="H738" s="211">
        <v>470.47</v>
      </c>
      <c r="I738" s="212"/>
      <c r="J738" s="208"/>
      <c r="K738" s="208"/>
      <c r="L738" s="213"/>
      <c r="M738" s="214"/>
      <c r="N738" s="215"/>
      <c r="O738" s="215"/>
      <c r="P738" s="215"/>
      <c r="Q738" s="215"/>
      <c r="R738" s="215"/>
      <c r="S738" s="215"/>
      <c r="T738" s="216"/>
      <c r="AT738" s="217" t="s">
        <v>159</v>
      </c>
      <c r="AU738" s="217" t="s">
        <v>82</v>
      </c>
      <c r="AV738" s="12" t="s">
        <v>149</v>
      </c>
      <c r="AW738" s="12" t="s">
        <v>36</v>
      </c>
      <c r="AX738" s="12" t="s">
        <v>21</v>
      </c>
      <c r="AY738" s="217" t="s">
        <v>142</v>
      </c>
    </row>
    <row r="739" spans="2:65" s="1" customFormat="1" ht="16.5" customHeight="1">
      <c r="B739" s="33"/>
      <c r="C739" s="197" t="s">
        <v>1291</v>
      </c>
      <c r="D739" s="197" t="s">
        <v>233</v>
      </c>
      <c r="E739" s="198" t="s">
        <v>1292</v>
      </c>
      <c r="F739" s="199" t="s">
        <v>1293</v>
      </c>
      <c r="G739" s="200" t="s">
        <v>181</v>
      </c>
      <c r="H739" s="201">
        <v>1.242</v>
      </c>
      <c r="I739" s="202"/>
      <c r="J739" s="203">
        <f>ROUND(I739*H739,2)</f>
        <v>0</v>
      </c>
      <c r="K739" s="199" t="s">
        <v>148</v>
      </c>
      <c r="L739" s="204"/>
      <c r="M739" s="205" t="s">
        <v>1</v>
      </c>
      <c r="N739" s="206" t="s">
        <v>44</v>
      </c>
      <c r="O739" s="59"/>
      <c r="P739" s="182">
        <f>O739*H739</f>
        <v>0</v>
      </c>
      <c r="Q739" s="182">
        <v>0.55000000000000004</v>
      </c>
      <c r="R739" s="182">
        <f>Q739*H739</f>
        <v>0.68310000000000004</v>
      </c>
      <c r="S739" s="182">
        <v>0</v>
      </c>
      <c r="T739" s="183">
        <f>S739*H739</f>
        <v>0</v>
      </c>
      <c r="AR739" s="16" t="s">
        <v>294</v>
      </c>
      <c r="AT739" s="16" t="s">
        <v>233</v>
      </c>
      <c r="AU739" s="16" t="s">
        <v>82</v>
      </c>
      <c r="AY739" s="16" t="s">
        <v>142</v>
      </c>
      <c r="BE739" s="184">
        <f>IF(N739="základní",J739,0)</f>
        <v>0</v>
      </c>
      <c r="BF739" s="184">
        <f>IF(N739="snížená",J739,0)</f>
        <v>0</v>
      </c>
      <c r="BG739" s="184">
        <f>IF(N739="zákl. přenesená",J739,0)</f>
        <v>0</v>
      </c>
      <c r="BH739" s="184">
        <f>IF(N739="sníž. přenesená",J739,0)</f>
        <v>0</v>
      </c>
      <c r="BI739" s="184">
        <f>IF(N739="nulová",J739,0)</f>
        <v>0</v>
      </c>
      <c r="BJ739" s="16" t="s">
        <v>21</v>
      </c>
      <c r="BK739" s="184">
        <f>ROUND(I739*H739,2)</f>
        <v>0</v>
      </c>
      <c r="BL739" s="16" t="s">
        <v>214</v>
      </c>
      <c r="BM739" s="16" t="s">
        <v>1294</v>
      </c>
    </row>
    <row r="740" spans="2:65" s="11" customFormat="1" ht="11.25">
      <c r="B740" s="185"/>
      <c r="C740" s="186"/>
      <c r="D740" s="187" t="s">
        <v>159</v>
      </c>
      <c r="E740" s="188" t="s">
        <v>1</v>
      </c>
      <c r="F740" s="189" t="s">
        <v>1295</v>
      </c>
      <c r="G740" s="186"/>
      <c r="H740" s="190">
        <v>1.129</v>
      </c>
      <c r="I740" s="191"/>
      <c r="J740" s="186"/>
      <c r="K740" s="186"/>
      <c r="L740" s="192"/>
      <c r="M740" s="193"/>
      <c r="N740" s="194"/>
      <c r="O740" s="194"/>
      <c r="P740" s="194"/>
      <c r="Q740" s="194"/>
      <c r="R740" s="194"/>
      <c r="S740" s="194"/>
      <c r="T740" s="195"/>
      <c r="AT740" s="196" t="s">
        <v>159</v>
      </c>
      <c r="AU740" s="196" t="s">
        <v>82</v>
      </c>
      <c r="AV740" s="11" t="s">
        <v>82</v>
      </c>
      <c r="AW740" s="11" t="s">
        <v>36</v>
      </c>
      <c r="AX740" s="11" t="s">
        <v>21</v>
      </c>
      <c r="AY740" s="196" t="s">
        <v>142</v>
      </c>
    </row>
    <row r="741" spans="2:65" s="11" customFormat="1" ht="11.25">
      <c r="B741" s="185"/>
      <c r="C741" s="186"/>
      <c r="D741" s="187" t="s">
        <v>159</v>
      </c>
      <c r="E741" s="186"/>
      <c r="F741" s="189" t="s">
        <v>1296</v>
      </c>
      <c r="G741" s="186"/>
      <c r="H741" s="190">
        <v>1.242</v>
      </c>
      <c r="I741" s="191"/>
      <c r="J741" s="186"/>
      <c r="K741" s="186"/>
      <c r="L741" s="192"/>
      <c r="M741" s="193"/>
      <c r="N741" s="194"/>
      <c r="O741" s="194"/>
      <c r="P741" s="194"/>
      <c r="Q741" s="194"/>
      <c r="R741" s="194"/>
      <c r="S741" s="194"/>
      <c r="T741" s="195"/>
      <c r="AT741" s="196" t="s">
        <v>159</v>
      </c>
      <c r="AU741" s="196" t="s">
        <v>82</v>
      </c>
      <c r="AV741" s="11" t="s">
        <v>82</v>
      </c>
      <c r="AW741" s="11" t="s">
        <v>4</v>
      </c>
      <c r="AX741" s="11" t="s">
        <v>21</v>
      </c>
      <c r="AY741" s="196" t="s">
        <v>142</v>
      </c>
    </row>
    <row r="742" spans="2:65" s="1" customFormat="1" ht="16.5" customHeight="1">
      <c r="B742" s="33"/>
      <c r="C742" s="173" t="s">
        <v>1297</v>
      </c>
      <c r="D742" s="173" t="s">
        <v>144</v>
      </c>
      <c r="E742" s="174" t="s">
        <v>1298</v>
      </c>
      <c r="F742" s="175" t="s">
        <v>1299</v>
      </c>
      <c r="G742" s="176" t="s">
        <v>245</v>
      </c>
      <c r="H742" s="177">
        <v>470.47</v>
      </c>
      <c r="I742" s="178"/>
      <c r="J742" s="179">
        <f>ROUND(I742*H742,2)</f>
        <v>0</v>
      </c>
      <c r="K742" s="175" t="s">
        <v>1</v>
      </c>
      <c r="L742" s="37"/>
      <c r="M742" s="180" t="s">
        <v>1</v>
      </c>
      <c r="N742" s="181" t="s">
        <v>44</v>
      </c>
      <c r="O742" s="59"/>
      <c r="P742" s="182">
        <f>O742*H742</f>
        <v>0</v>
      </c>
      <c r="Q742" s="182">
        <v>0</v>
      </c>
      <c r="R742" s="182">
        <f>Q742*H742</f>
        <v>0</v>
      </c>
      <c r="S742" s="182">
        <v>0</v>
      </c>
      <c r="T742" s="183">
        <f>S742*H742</f>
        <v>0</v>
      </c>
      <c r="AR742" s="16" t="s">
        <v>214</v>
      </c>
      <c r="AT742" s="16" t="s">
        <v>144</v>
      </c>
      <c r="AU742" s="16" t="s">
        <v>82</v>
      </c>
      <c r="AY742" s="16" t="s">
        <v>142</v>
      </c>
      <c r="BE742" s="184">
        <f>IF(N742="základní",J742,0)</f>
        <v>0</v>
      </c>
      <c r="BF742" s="184">
        <f>IF(N742="snížená",J742,0)</f>
        <v>0</v>
      </c>
      <c r="BG742" s="184">
        <f>IF(N742="zákl. přenesená",J742,0)</f>
        <v>0</v>
      </c>
      <c r="BH742" s="184">
        <f>IF(N742="sníž. přenesená",J742,0)</f>
        <v>0</v>
      </c>
      <c r="BI742" s="184">
        <f>IF(N742="nulová",J742,0)</f>
        <v>0</v>
      </c>
      <c r="BJ742" s="16" t="s">
        <v>21</v>
      </c>
      <c r="BK742" s="184">
        <f>ROUND(I742*H742,2)</f>
        <v>0</v>
      </c>
      <c r="BL742" s="16" t="s">
        <v>214</v>
      </c>
      <c r="BM742" s="16" t="s">
        <v>1300</v>
      </c>
    </row>
    <row r="743" spans="2:65" s="1" customFormat="1" ht="16.5" customHeight="1">
      <c r="B743" s="33"/>
      <c r="C743" s="173" t="s">
        <v>1301</v>
      </c>
      <c r="D743" s="173" t="s">
        <v>144</v>
      </c>
      <c r="E743" s="174" t="s">
        <v>1302</v>
      </c>
      <c r="F743" s="175" t="s">
        <v>1303</v>
      </c>
      <c r="G743" s="176" t="s">
        <v>153</v>
      </c>
      <c r="H743" s="177">
        <v>7</v>
      </c>
      <c r="I743" s="178"/>
      <c r="J743" s="179">
        <f>ROUND(I743*H743,2)</f>
        <v>0</v>
      </c>
      <c r="K743" s="175" t="s">
        <v>148</v>
      </c>
      <c r="L743" s="37"/>
      <c r="M743" s="180" t="s">
        <v>1</v>
      </c>
      <c r="N743" s="181" t="s">
        <v>44</v>
      </c>
      <c r="O743" s="59"/>
      <c r="P743" s="182">
        <f>O743*H743</f>
        <v>0</v>
      </c>
      <c r="Q743" s="182">
        <v>0</v>
      </c>
      <c r="R743" s="182">
        <f>Q743*H743</f>
        <v>0</v>
      </c>
      <c r="S743" s="182">
        <v>3.0000000000000001E-3</v>
      </c>
      <c r="T743" s="183">
        <f>S743*H743</f>
        <v>2.1000000000000001E-2</v>
      </c>
      <c r="AR743" s="16" t="s">
        <v>214</v>
      </c>
      <c r="AT743" s="16" t="s">
        <v>144</v>
      </c>
      <c r="AU743" s="16" t="s">
        <v>82</v>
      </c>
      <c r="AY743" s="16" t="s">
        <v>142</v>
      </c>
      <c r="BE743" s="184">
        <f>IF(N743="základní",J743,0)</f>
        <v>0</v>
      </c>
      <c r="BF743" s="184">
        <f>IF(N743="snížená",J743,0)</f>
        <v>0</v>
      </c>
      <c r="BG743" s="184">
        <f>IF(N743="zákl. přenesená",J743,0)</f>
        <v>0</v>
      </c>
      <c r="BH743" s="184">
        <f>IF(N743="sníž. přenesená",J743,0)</f>
        <v>0</v>
      </c>
      <c r="BI743" s="184">
        <f>IF(N743="nulová",J743,0)</f>
        <v>0</v>
      </c>
      <c r="BJ743" s="16" t="s">
        <v>21</v>
      </c>
      <c r="BK743" s="184">
        <f>ROUND(I743*H743,2)</f>
        <v>0</v>
      </c>
      <c r="BL743" s="16" t="s">
        <v>214</v>
      </c>
      <c r="BM743" s="16" t="s">
        <v>1304</v>
      </c>
    </row>
    <row r="744" spans="2:65" s="11" customFormat="1" ht="11.25">
      <c r="B744" s="185"/>
      <c r="C744" s="186"/>
      <c r="D744" s="187" t="s">
        <v>159</v>
      </c>
      <c r="E744" s="188" t="s">
        <v>1</v>
      </c>
      <c r="F744" s="189" t="s">
        <v>1305</v>
      </c>
      <c r="G744" s="186"/>
      <c r="H744" s="190">
        <v>3</v>
      </c>
      <c r="I744" s="191"/>
      <c r="J744" s="186"/>
      <c r="K744" s="186"/>
      <c r="L744" s="192"/>
      <c r="M744" s="193"/>
      <c r="N744" s="194"/>
      <c r="O744" s="194"/>
      <c r="P744" s="194"/>
      <c r="Q744" s="194"/>
      <c r="R744" s="194"/>
      <c r="S744" s="194"/>
      <c r="T744" s="195"/>
      <c r="AT744" s="196" t="s">
        <v>159</v>
      </c>
      <c r="AU744" s="196" t="s">
        <v>82</v>
      </c>
      <c r="AV744" s="11" t="s">
        <v>82</v>
      </c>
      <c r="AW744" s="11" t="s">
        <v>36</v>
      </c>
      <c r="AX744" s="11" t="s">
        <v>73</v>
      </c>
      <c r="AY744" s="196" t="s">
        <v>142</v>
      </c>
    </row>
    <row r="745" spans="2:65" s="11" customFormat="1" ht="11.25">
      <c r="B745" s="185"/>
      <c r="C745" s="186"/>
      <c r="D745" s="187" t="s">
        <v>159</v>
      </c>
      <c r="E745" s="188" t="s">
        <v>1</v>
      </c>
      <c r="F745" s="189" t="s">
        <v>1306</v>
      </c>
      <c r="G745" s="186"/>
      <c r="H745" s="190">
        <v>1</v>
      </c>
      <c r="I745" s="191"/>
      <c r="J745" s="186"/>
      <c r="K745" s="186"/>
      <c r="L745" s="192"/>
      <c r="M745" s="193"/>
      <c r="N745" s="194"/>
      <c r="O745" s="194"/>
      <c r="P745" s="194"/>
      <c r="Q745" s="194"/>
      <c r="R745" s="194"/>
      <c r="S745" s="194"/>
      <c r="T745" s="195"/>
      <c r="AT745" s="196" t="s">
        <v>159</v>
      </c>
      <c r="AU745" s="196" t="s">
        <v>82</v>
      </c>
      <c r="AV745" s="11" t="s">
        <v>82</v>
      </c>
      <c r="AW745" s="11" t="s">
        <v>36</v>
      </c>
      <c r="AX745" s="11" t="s">
        <v>73</v>
      </c>
      <c r="AY745" s="196" t="s">
        <v>142</v>
      </c>
    </row>
    <row r="746" spans="2:65" s="11" customFormat="1" ht="11.25">
      <c r="B746" s="185"/>
      <c r="C746" s="186"/>
      <c r="D746" s="187" t="s">
        <v>159</v>
      </c>
      <c r="E746" s="188" t="s">
        <v>1</v>
      </c>
      <c r="F746" s="189" t="s">
        <v>1307</v>
      </c>
      <c r="G746" s="186"/>
      <c r="H746" s="190">
        <v>1</v>
      </c>
      <c r="I746" s="191"/>
      <c r="J746" s="186"/>
      <c r="K746" s="186"/>
      <c r="L746" s="192"/>
      <c r="M746" s="193"/>
      <c r="N746" s="194"/>
      <c r="O746" s="194"/>
      <c r="P746" s="194"/>
      <c r="Q746" s="194"/>
      <c r="R746" s="194"/>
      <c r="S746" s="194"/>
      <c r="T746" s="195"/>
      <c r="AT746" s="196" t="s">
        <v>159</v>
      </c>
      <c r="AU746" s="196" t="s">
        <v>82</v>
      </c>
      <c r="AV746" s="11" t="s">
        <v>82</v>
      </c>
      <c r="AW746" s="11" t="s">
        <v>36</v>
      </c>
      <c r="AX746" s="11" t="s">
        <v>73</v>
      </c>
      <c r="AY746" s="196" t="s">
        <v>142</v>
      </c>
    </row>
    <row r="747" spans="2:65" s="11" customFormat="1" ht="11.25">
      <c r="B747" s="185"/>
      <c r="C747" s="186"/>
      <c r="D747" s="187" t="s">
        <v>159</v>
      </c>
      <c r="E747" s="188" t="s">
        <v>1</v>
      </c>
      <c r="F747" s="189" t="s">
        <v>1308</v>
      </c>
      <c r="G747" s="186"/>
      <c r="H747" s="190">
        <v>2</v>
      </c>
      <c r="I747" s="191"/>
      <c r="J747" s="186"/>
      <c r="K747" s="186"/>
      <c r="L747" s="192"/>
      <c r="M747" s="193"/>
      <c r="N747" s="194"/>
      <c r="O747" s="194"/>
      <c r="P747" s="194"/>
      <c r="Q747" s="194"/>
      <c r="R747" s="194"/>
      <c r="S747" s="194"/>
      <c r="T747" s="195"/>
      <c r="AT747" s="196" t="s">
        <v>159</v>
      </c>
      <c r="AU747" s="196" t="s">
        <v>82</v>
      </c>
      <c r="AV747" s="11" t="s">
        <v>82</v>
      </c>
      <c r="AW747" s="11" t="s">
        <v>36</v>
      </c>
      <c r="AX747" s="11" t="s">
        <v>73</v>
      </c>
      <c r="AY747" s="196" t="s">
        <v>142</v>
      </c>
    </row>
    <row r="748" spans="2:65" s="12" customFormat="1" ht="11.25">
      <c r="B748" s="207"/>
      <c r="C748" s="208"/>
      <c r="D748" s="187" t="s">
        <v>159</v>
      </c>
      <c r="E748" s="209" t="s">
        <v>1</v>
      </c>
      <c r="F748" s="210" t="s">
        <v>285</v>
      </c>
      <c r="G748" s="208"/>
      <c r="H748" s="211">
        <v>7</v>
      </c>
      <c r="I748" s="212"/>
      <c r="J748" s="208"/>
      <c r="K748" s="208"/>
      <c r="L748" s="213"/>
      <c r="M748" s="214"/>
      <c r="N748" s="215"/>
      <c r="O748" s="215"/>
      <c r="P748" s="215"/>
      <c r="Q748" s="215"/>
      <c r="R748" s="215"/>
      <c r="S748" s="215"/>
      <c r="T748" s="216"/>
      <c r="AT748" s="217" t="s">
        <v>159</v>
      </c>
      <c r="AU748" s="217" t="s">
        <v>82</v>
      </c>
      <c r="AV748" s="12" t="s">
        <v>149</v>
      </c>
      <c r="AW748" s="12" t="s">
        <v>36</v>
      </c>
      <c r="AX748" s="12" t="s">
        <v>21</v>
      </c>
      <c r="AY748" s="217" t="s">
        <v>142</v>
      </c>
    </row>
    <row r="749" spans="2:65" s="1" customFormat="1" ht="16.5" customHeight="1">
      <c r="B749" s="33"/>
      <c r="C749" s="173" t="s">
        <v>1309</v>
      </c>
      <c r="D749" s="173" t="s">
        <v>144</v>
      </c>
      <c r="E749" s="174" t="s">
        <v>1310</v>
      </c>
      <c r="F749" s="175" t="s">
        <v>1311</v>
      </c>
      <c r="G749" s="176" t="s">
        <v>153</v>
      </c>
      <c r="H749" s="177">
        <v>45</v>
      </c>
      <c r="I749" s="178"/>
      <c r="J749" s="179">
        <f>ROUND(I749*H749,2)</f>
        <v>0</v>
      </c>
      <c r="K749" s="175" t="s">
        <v>148</v>
      </c>
      <c r="L749" s="37"/>
      <c r="M749" s="180" t="s">
        <v>1</v>
      </c>
      <c r="N749" s="181" t="s">
        <v>44</v>
      </c>
      <c r="O749" s="59"/>
      <c r="P749" s="182">
        <f>O749*H749</f>
        <v>0</v>
      </c>
      <c r="Q749" s="182">
        <v>0</v>
      </c>
      <c r="R749" s="182">
        <f>Q749*H749</f>
        <v>0</v>
      </c>
      <c r="S749" s="182">
        <v>5.0000000000000001E-3</v>
      </c>
      <c r="T749" s="183">
        <f>S749*H749</f>
        <v>0.22500000000000001</v>
      </c>
      <c r="AR749" s="16" t="s">
        <v>214</v>
      </c>
      <c r="AT749" s="16" t="s">
        <v>144</v>
      </c>
      <c r="AU749" s="16" t="s">
        <v>82</v>
      </c>
      <c r="AY749" s="16" t="s">
        <v>142</v>
      </c>
      <c r="BE749" s="184">
        <f>IF(N749="základní",J749,0)</f>
        <v>0</v>
      </c>
      <c r="BF749" s="184">
        <f>IF(N749="snížená",J749,0)</f>
        <v>0</v>
      </c>
      <c r="BG749" s="184">
        <f>IF(N749="zákl. přenesená",J749,0)</f>
        <v>0</v>
      </c>
      <c r="BH749" s="184">
        <f>IF(N749="sníž. přenesená",J749,0)</f>
        <v>0</v>
      </c>
      <c r="BI749" s="184">
        <f>IF(N749="nulová",J749,0)</f>
        <v>0</v>
      </c>
      <c r="BJ749" s="16" t="s">
        <v>21</v>
      </c>
      <c r="BK749" s="184">
        <f>ROUND(I749*H749,2)</f>
        <v>0</v>
      </c>
      <c r="BL749" s="16" t="s">
        <v>214</v>
      </c>
      <c r="BM749" s="16" t="s">
        <v>1312</v>
      </c>
    </row>
    <row r="750" spans="2:65" s="11" customFormat="1" ht="11.25">
      <c r="B750" s="185"/>
      <c r="C750" s="186"/>
      <c r="D750" s="187" t="s">
        <v>159</v>
      </c>
      <c r="E750" s="188" t="s">
        <v>1</v>
      </c>
      <c r="F750" s="189" t="s">
        <v>1313</v>
      </c>
      <c r="G750" s="186"/>
      <c r="H750" s="190">
        <v>11</v>
      </c>
      <c r="I750" s="191"/>
      <c r="J750" s="186"/>
      <c r="K750" s="186"/>
      <c r="L750" s="192"/>
      <c r="M750" s="193"/>
      <c r="N750" s="194"/>
      <c r="O750" s="194"/>
      <c r="P750" s="194"/>
      <c r="Q750" s="194"/>
      <c r="R750" s="194"/>
      <c r="S750" s="194"/>
      <c r="T750" s="195"/>
      <c r="AT750" s="196" t="s">
        <v>159</v>
      </c>
      <c r="AU750" s="196" t="s">
        <v>82</v>
      </c>
      <c r="AV750" s="11" t="s">
        <v>82</v>
      </c>
      <c r="AW750" s="11" t="s">
        <v>36</v>
      </c>
      <c r="AX750" s="11" t="s">
        <v>73</v>
      </c>
      <c r="AY750" s="196" t="s">
        <v>142</v>
      </c>
    </row>
    <row r="751" spans="2:65" s="11" customFormat="1" ht="11.25">
      <c r="B751" s="185"/>
      <c r="C751" s="186"/>
      <c r="D751" s="187" t="s">
        <v>159</v>
      </c>
      <c r="E751" s="188" t="s">
        <v>1</v>
      </c>
      <c r="F751" s="189" t="s">
        <v>1314</v>
      </c>
      <c r="G751" s="186"/>
      <c r="H751" s="190">
        <v>7</v>
      </c>
      <c r="I751" s="191"/>
      <c r="J751" s="186"/>
      <c r="K751" s="186"/>
      <c r="L751" s="192"/>
      <c r="M751" s="193"/>
      <c r="N751" s="194"/>
      <c r="O751" s="194"/>
      <c r="P751" s="194"/>
      <c r="Q751" s="194"/>
      <c r="R751" s="194"/>
      <c r="S751" s="194"/>
      <c r="T751" s="195"/>
      <c r="AT751" s="196" t="s">
        <v>159</v>
      </c>
      <c r="AU751" s="196" t="s">
        <v>82</v>
      </c>
      <c r="AV751" s="11" t="s">
        <v>82</v>
      </c>
      <c r="AW751" s="11" t="s">
        <v>36</v>
      </c>
      <c r="AX751" s="11" t="s">
        <v>73</v>
      </c>
      <c r="AY751" s="196" t="s">
        <v>142</v>
      </c>
    </row>
    <row r="752" spans="2:65" s="11" customFormat="1" ht="11.25">
      <c r="B752" s="185"/>
      <c r="C752" s="186"/>
      <c r="D752" s="187" t="s">
        <v>159</v>
      </c>
      <c r="E752" s="188" t="s">
        <v>1</v>
      </c>
      <c r="F752" s="189" t="s">
        <v>1315</v>
      </c>
      <c r="G752" s="186"/>
      <c r="H752" s="190">
        <v>12</v>
      </c>
      <c r="I752" s="191"/>
      <c r="J752" s="186"/>
      <c r="K752" s="186"/>
      <c r="L752" s="192"/>
      <c r="M752" s="193"/>
      <c r="N752" s="194"/>
      <c r="O752" s="194"/>
      <c r="P752" s="194"/>
      <c r="Q752" s="194"/>
      <c r="R752" s="194"/>
      <c r="S752" s="194"/>
      <c r="T752" s="195"/>
      <c r="AT752" s="196" t="s">
        <v>159</v>
      </c>
      <c r="AU752" s="196" t="s">
        <v>82</v>
      </c>
      <c r="AV752" s="11" t="s">
        <v>82</v>
      </c>
      <c r="AW752" s="11" t="s">
        <v>36</v>
      </c>
      <c r="AX752" s="11" t="s">
        <v>73</v>
      </c>
      <c r="AY752" s="196" t="s">
        <v>142</v>
      </c>
    </row>
    <row r="753" spans="2:65" s="11" customFormat="1" ht="11.25">
      <c r="B753" s="185"/>
      <c r="C753" s="186"/>
      <c r="D753" s="187" t="s">
        <v>159</v>
      </c>
      <c r="E753" s="188" t="s">
        <v>1</v>
      </c>
      <c r="F753" s="189" t="s">
        <v>1316</v>
      </c>
      <c r="G753" s="186"/>
      <c r="H753" s="190">
        <v>10</v>
      </c>
      <c r="I753" s="191"/>
      <c r="J753" s="186"/>
      <c r="K753" s="186"/>
      <c r="L753" s="192"/>
      <c r="M753" s="193"/>
      <c r="N753" s="194"/>
      <c r="O753" s="194"/>
      <c r="P753" s="194"/>
      <c r="Q753" s="194"/>
      <c r="R753" s="194"/>
      <c r="S753" s="194"/>
      <c r="T753" s="195"/>
      <c r="AT753" s="196" t="s">
        <v>159</v>
      </c>
      <c r="AU753" s="196" t="s">
        <v>82</v>
      </c>
      <c r="AV753" s="11" t="s">
        <v>82</v>
      </c>
      <c r="AW753" s="11" t="s">
        <v>36</v>
      </c>
      <c r="AX753" s="11" t="s">
        <v>73</v>
      </c>
      <c r="AY753" s="196" t="s">
        <v>142</v>
      </c>
    </row>
    <row r="754" spans="2:65" s="11" customFormat="1" ht="11.25">
      <c r="B754" s="185"/>
      <c r="C754" s="186"/>
      <c r="D754" s="187" t="s">
        <v>159</v>
      </c>
      <c r="E754" s="188" t="s">
        <v>1</v>
      </c>
      <c r="F754" s="189" t="s">
        <v>1317</v>
      </c>
      <c r="G754" s="186"/>
      <c r="H754" s="190">
        <v>5</v>
      </c>
      <c r="I754" s="191"/>
      <c r="J754" s="186"/>
      <c r="K754" s="186"/>
      <c r="L754" s="192"/>
      <c r="M754" s="193"/>
      <c r="N754" s="194"/>
      <c r="O754" s="194"/>
      <c r="P754" s="194"/>
      <c r="Q754" s="194"/>
      <c r="R754" s="194"/>
      <c r="S754" s="194"/>
      <c r="T754" s="195"/>
      <c r="AT754" s="196" t="s">
        <v>159</v>
      </c>
      <c r="AU754" s="196" t="s">
        <v>82</v>
      </c>
      <c r="AV754" s="11" t="s">
        <v>82</v>
      </c>
      <c r="AW754" s="11" t="s">
        <v>36</v>
      </c>
      <c r="AX754" s="11" t="s">
        <v>73</v>
      </c>
      <c r="AY754" s="196" t="s">
        <v>142</v>
      </c>
    </row>
    <row r="755" spans="2:65" s="12" customFormat="1" ht="11.25">
      <c r="B755" s="207"/>
      <c r="C755" s="208"/>
      <c r="D755" s="187" t="s">
        <v>159</v>
      </c>
      <c r="E755" s="209" t="s">
        <v>1</v>
      </c>
      <c r="F755" s="210" t="s">
        <v>285</v>
      </c>
      <c r="G755" s="208"/>
      <c r="H755" s="211">
        <v>45</v>
      </c>
      <c r="I755" s="212"/>
      <c r="J755" s="208"/>
      <c r="K755" s="208"/>
      <c r="L755" s="213"/>
      <c r="M755" s="214"/>
      <c r="N755" s="215"/>
      <c r="O755" s="215"/>
      <c r="P755" s="215"/>
      <c r="Q755" s="215"/>
      <c r="R755" s="215"/>
      <c r="S755" s="215"/>
      <c r="T755" s="216"/>
      <c r="AT755" s="217" t="s">
        <v>159</v>
      </c>
      <c r="AU755" s="217" t="s">
        <v>82</v>
      </c>
      <c r="AV755" s="12" t="s">
        <v>149</v>
      </c>
      <c r="AW755" s="12" t="s">
        <v>36</v>
      </c>
      <c r="AX755" s="12" t="s">
        <v>21</v>
      </c>
      <c r="AY755" s="217" t="s">
        <v>142</v>
      </c>
    </row>
    <row r="756" spans="2:65" s="1" customFormat="1" ht="22.5" customHeight="1">
      <c r="B756" s="33"/>
      <c r="C756" s="173" t="s">
        <v>1318</v>
      </c>
      <c r="D756" s="173" t="s">
        <v>144</v>
      </c>
      <c r="E756" s="174" t="s">
        <v>1319</v>
      </c>
      <c r="F756" s="175" t="s">
        <v>1320</v>
      </c>
      <c r="G756" s="176" t="s">
        <v>153</v>
      </c>
      <c r="H756" s="177">
        <v>3</v>
      </c>
      <c r="I756" s="178"/>
      <c r="J756" s="179">
        <f>ROUND(I756*H756,2)</f>
        <v>0</v>
      </c>
      <c r="K756" s="175" t="s">
        <v>148</v>
      </c>
      <c r="L756" s="37"/>
      <c r="M756" s="180" t="s">
        <v>1</v>
      </c>
      <c r="N756" s="181" t="s">
        <v>44</v>
      </c>
      <c r="O756" s="59"/>
      <c r="P756" s="182">
        <f>O756*H756</f>
        <v>0</v>
      </c>
      <c r="Q756" s="182">
        <v>0</v>
      </c>
      <c r="R756" s="182">
        <f>Q756*H756</f>
        <v>0</v>
      </c>
      <c r="S756" s="182">
        <v>0</v>
      </c>
      <c r="T756" s="183">
        <f>S756*H756</f>
        <v>0</v>
      </c>
      <c r="AR756" s="16" t="s">
        <v>214</v>
      </c>
      <c r="AT756" s="16" t="s">
        <v>144</v>
      </c>
      <c r="AU756" s="16" t="s">
        <v>82</v>
      </c>
      <c r="AY756" s="16" t="s">
        <v>142</v>
      </c>
      <c r="BE756" s="184">
        <f>IF(N756="základní",J756,0)</f>
        <v>0</v>
      </c>
      <c r="BF756" s="184">
        <f>IF(N756="snížená",J756,0)</f>
        <v>0</v>
      </c>
      <c r="BG756" s="184">
        <f>IF(N756="zákl. přenesená",J756,0)</f>
        <v>0</v>
      </c>
      <c r="BH756" s="184">
        <f>IF(N756="sníž. přenesená",J756,0)</f>
        <v>0</v>
      </c>
      <c r="BI756" s="184">
        <f>IF(N756="nulová",J756,0)</f>
        <v>0</v>
      </c>
      <c r="BJ756" s="16" t="s">
        <v>21</v>
      </c>
      <c r="BK756" s="184">
        <f>ROUND(I756*H756,2)</f>
        <v>0</v>
      </c>
      <c r="BL756" s="16" t="s">
        <v>214</v>
      </c>
      <c r="BM756" s="16" t="s">
        <v>1321</v>
      </c>
    </row>
    <row r="757" spans="2:65" s="11" customFormat="1" ht="11.25">
      <c r="B757" s="185"/>
      <c r="C757" s="186"/>
      <c r="D757" s="187" t="s">
        <v>159</v>
      </c>
      <c r="E757" s="188" t="s">
        <v>1</v>
      </c>
      <c r="F757" s="189" t="s">
        <v>1322</v>
      </c>
      <c r="G757" s="186"/>
      <c r="H757" s="190">
        <v>3</v>
      </c>
      <c r="I757" s="191"/>
      <c r="J757" s="186"/>
      <c r="K757" s="186"/>
      <c r="L757" s="192"/>
      <c r="M757" s="193"/>
      <c r="N757" s="194"/>
      <c r="O757" s="194"/>
      <c r="P757" s="194"/>
      <c r="Q757" s="194"/>
      <c r="R757" s="194"/>
      <c r="S757" s="194"/>
      <c r="T757" s="195"/>
      <c r="AT757" s="196" t="s">
        <v>159</v>
      </c>
      <c r="AU757" s="196" t="s">
        <v>82</v>
      </c>
      <c r="AV757" s="11" t="s">
        <v>82</v>
      </c>
      <c r="AW757" s="11" t="s">
        <v>36</v>
      </c>
      <c r="AX757" s="11" t="s">
        <v>21</v>
      </c>
      <c r="AY757" s="196" t="s">
        <v>142</v>
      </c>
    </row>
    <row r="758" spans="2:65" s="1" customFormat="1" ht="16.5" customHeight="1">
      <c r="B758" s="33"/>
      <c r="C758" s="197" t="s">
        <v>1323</v>
      </c>
      <c r="D758" s="197" t="s">
        <v>233</v>
      </c>
      <c r="E758" s="198" t="s">
        <v>1324</v>
      </c>
      <c r="F758" s="199" t="s">
        <v>1325</v>
      </c>
      <c r="G758" s="200" t="s">
        <v>245</v>
      </c>
      <c r="H758" s="201">
        <v>2.8</v>
      </c>
      <c r="I758" s="202"/>
      <c r="J758" s="203">
        <f>ROUND(I758*H758,2)</f>
        <v>0</v>
      </c>
      <c r="K758" s="199" t="s">
        <v>148</v>
      </c>
      <c r="L758" s="204"/>
      <c r="M758" s="205" t="s">
        <v>1</v>
      </c>
      <c r="N758" s="206" t="s">
        <v>44</v>
      </c>
      <c r="O758" s="59"/>
      <c r="P758" s="182">
        <f>O758*H758</f>
        <v>0</v>
      </c>
      <c r="Q758" s="182">
        <v>5.0000000000000001E-3</v>
      </c>
      <c r="R758" s="182">
        <f>Q758*H758</f>
        <v>1.3999999999999999E-2</v>
      </c>
      <c r="S758" s="182">
        <v>0</v>
      </c>
      <c r="T758" s="183">
        <f>S758*H758</f>
        <v>0</v>
      </c>
      <c r="AR758" s="16" t="s">
        <v>294</v>
      </c>
      <c r="AT758" s="16" t="s">
        <v>233</v>
      </c>
      <c r="AU758" s="16" t="s">
        <v>82</v>
      </c>
      <c r="AY758" s="16" t="s">
        <v>142</v>
      </c>
      <c r="BE758" s="184">
        <f>IF(N758="základní",J758,0)</f>
        <v>0</v>
      </c>
      <c r="BF758" s="184">
        <f>IF(N758="snížená",J758,0)</f>
        <v>0</v>
      </c>
      <c r="BG758" s="184">
        <f>IF(N758="zákl. přenesená",J758,0)</f>
        <v>0</v>
      </c>
      <c r="BH758" s="184">
        <f>IF(N758="sníž. přenesená",J758,0)</f>
        <v>0</v>
      </c>
      <c r="BI758" s="184">
        <f>IF(N758="nulová",J758,0)</f>
        <v>0</v>
      </c>
      <c r="BJ758" s="16" t="s">
        <v>21</v>
      </c>
      <c r="BK758" s="184">
        <f>ROUND(I758*H758,2)</f>
        <v>0</v>
      </c>
      <c r="BL758" s="16" t="s">
        <v>214</v>
      </c>
      <c r="BM758" s="16" t="s">
        <v>1326</v>
      </c>
    </row>
    <row r="759" spans="2:65" s="11" customFormat="1" ht="11.25">
      <c r="B759" s="185"/>
      <c r="C759" s="186"/>
      <c r="D759" s="187" t="s">
        <v>159</v>
      </c>
      <c r="E759" s="188" t="s">
        <v>1</v>
      </c>
      <c r="F759" s="189" t="s">
        <v>1327</v>
      </c>
      <c r="G759" s="186"/>
      <c r="H759" s="190">
        <v>2.8</v>
      </c>
      <c r="I759" s="191"/>
      <c r="J759" s="186"/>
      <c r="K759" s="186"/>
      <c r="L759" s="192"/>
      <c r="M759" s="193"/>
      <c r="N759" s="194"/>
      <c r="O759" s="194"/>
      <c r="P759" s="194"/>
      <c r="Q759" s="194"/>
      <c r="R759" s="194"/>
      <c r="S759" s="194"/>
      <c r="T759" s="195"/>
      <c r="AT759" s="196" t="s">
        <v>159</v>
      </c>
      <c r="AU759" s="196" t="s">
        <v>82</v>
      </c>
      <c r="AV759" s="11" t="s">
        <v>82</v>
      </c>
      <c r="AW759" s="11" t="s">
        <v>36</v>
      </c>
      <c r="AX759" s="11" t="s">
        <v>21</v>
      </c>
      <c r="AY759" s="196" t="s">
        <v>142</v>
      </c>
    </row>
    <row r="760" spans="2:65" s="1" customFormat="1" ht="16.5" customHeight="1">
      <c r="B760" s="33"/>
      <c r="C760" s="197" t="s">
        <v>1328</v>
      </c>
      <c r="D760" s="197" t="s">
        <v>233</v>
      </c>
      <c r="E760" s="198" t="s">
        <v>1329</v>
      </c>
      <c r="F760" s="199" t="s">
        <v>1330</v>
      </c>
      <c r="G760" s="200" t="s">
        <v>153</v>
      </c>
      <c r="H760" s="201">
        <v>3</v>
      </c>
      <c r="I760" s="202"/>
      <c r="J760" s="203">
        <f>ROUND(I760*H760,2)</f>
        <v>0</v>
      </c>
      <c r="K760" s="199" t="s">
        <v>148</v>
      </c>
      <c r="L760" s="204"/>
      <c r="M760" s="205" t="s">
        <v>1</v>
      </c>
      <c r="N760" s="206" t="s">
        <v>44</v>
      </c>
      <c r="O760" s="59"/>
      <c r="P760" s="182">
        <f>O760*H760</f>
        <v>0</v>
      </c>
      <c r="Q760" s="182">
        <v>6.0000000000000002E-5</v>
      </c>
      <c r="R760" s="182">
        <f>Q760*H760</f>
        <v>1.8000000000000001E-4</v>
      </c>
      <c r="S760" s="182">
        <v>0</v>
      </c>
      <c r="T760" s="183">
        <f>S760*H760</f>
        <v>0</v>
      </c>
      <c r="AR760" s="16" t="s">
        <v>294</v>
      </c>
      <c r="AT760" s="16" t="s">
        <v>233</v>
      </c>
      <c r="AU760" s="16" t="s">
        <v>82</v>
      </c>
      <c r="AY760" s="16" t="s">
        <v>142</v>
      </c>
      <c r="BE760" s="184">
        <f>IF(N760="základní",J760,0)</f>
        <v>0</v>
      </c>
      <c r="BF760" s="184">
        <f>IF(N760="snížená",J760,0)</f>
        <v>0</v>
      </c>
      <c r="BG760" s="184">
        <f>IF(N760="zákl. přenesená",J760,0)</f>
        <v>0</v>
      </c>
      <c r="BH760" s="184">
        <f>IF(N760="sníž. přenesená",J760,0)</f>
        <v>0</v>
      </c>
      <c r="BI760" s="184">
        <f>IF(N760="nulová",J760,0)</f>
        <v>0</v>
      </c>
      <c r="BJ760" s="16" t="s">
        <v>21</v>
      </c>
      <c r="BK760" s="184">
        <f>ROUND(I760*H760,2)</f>
        <v>0</v>
      </c>
      <c r="BL760" s="16" t="s">
        <v>214</v>
      </c>
      <c r="BM760" s="16" t="s">
        <v>1331</v>
      </c>
    </row>
    <row r="761" spans="2:65" s="1" customFormat="1" ht="22.5" customHeight="1">
      <c r="B761" s="33"/>
      <c r="C761" s="173" t="s">
        <v>1332</v>
      </c>
      <c r="D761" s="173" t="s">
        <v>144</v>
      </c>
      <c r="E761" s="174" t="s">
        <v>1333</v>
      </c>
      <c r="F761" s="175" t="s">
        <v>1334</v>
      </c>
      <c r="G761" s="176" t="s">
        <v>153</v>
      </c>
      <c r="H761" s="177">
        <v>1</v>
      </c>
      <c r="I761" s="178"/>
      <c r="J761" s="179">
        <f>ROUND(I761*H761,2)</f>
        <v>0</v>
      </c>
      <c r="K761" s="175" t="s">
        <v>148</v>
      </c>
      <c r="L761" s="37"/>
      <c r="M761" s="180" t="s">
        <v>1</v>
      </c>
      <c r="N761" s="181" t="s">
        <v>44</v>
      </c>
      <c r="O761" s="59"/>
      <c r="P761" s="182">
        <f>O761*H761</f>
        <v>0</v>
      </c>
      <c r="Q761" s="182">
        <v>0</v>
      </c>
      <c r="R761" s="182">
        <f>Q761*H761</f>
        <v>0</v>
      </c>
      <c r="S761" s="182">
        <v>0</v>
      </c>
      <c r="T761" s="183">
        <f>S761*H761</f>
        <v>0</v>
      </c>
      <c r="AR761" s="16" t="s">
        <v>214</v>
      </c>
      <c r="AT761" s="16" t="s">
        <v>144</v>
      </c>
      <c r="AU761" s="16" t="s">
        <v>82</v>
      </c>
      <c r="AY761" s="16" t="s">
        <v>142</v>
      </c>
      <c r="BE761" s="184">
        <f>IF(N761="základní",J761,0)</f>
        <v>0</v>
      </c>
      <c r="BF761" s="184">
        <f>IF(N761="snížená",J761,0)</f>
        <v>0</v>
      </c>
      <c r="BG761" s="184">
        <f>IF(N761="zákl. přenesená",J761,0)</f>
        <v>0</v>
      </c>
      <c r="BH761" s="184">
        <f>IF(N761="sníž. přenesená",J761,0)</f>
        <v>0</v>
      </c>
      <c r="BI761" s="184">
        <f>IF(N761="nulová",J761,0)</f>
        <v>0</v>
      </c>
      <c r="BJ761" s="16" t="s">
        <v>21</v>
      </c>
      <c r="BK761" s="184">
        <f>ROUND(I761*H761,2)</f>
        <v>0</v>
      </c>
      <c r="BL761" s="16" t="s">
        <v>214</v>
      </c>
      <c r="BM761" s="16" t="s">
        <v>1335</v>
      </c>
    </row>
    <row r="762" spans="2:65" s="11" customFormat="1" ht="11.25">
      <c r="B762" s="185"/>
      <c r="C762" s="186"/>
      <c r="D762" s="187" t="s">
        <v>159</v>
      </c>
      <c r="E762" s="188" t="s">
        <v>1</v>
      </c>
      <c r="F762" s="189" t="s">
        <v>1336</v>
      </c>
      <c r="G762" s="186"/>
      <c r="H762" s="190">
        <v>1</v>
      </c>
      <c r="I762" s="191"/>
      <c r="J762" s="186"/>
      <c r="K762" s="186"/>
      <c r="L762" s="192"/>
      <c r="M762" s="193"/>
      <c r="N762" s="194"/>
      <c r="O762" s="194"/>
      <c r="P762" s="194"/>
      <c r="Q762" s="194"/>
      <c r="R762" s="194"/>
      <c r="S762" s="194"/>
      <c r="T762" s="195"/>
      <c r="AT762" s="196" t="s">
        <v>159</v>
      </c>
      <c r="AU762" s="196" t="s">
        <v>82</v>
      </c>
      <c r="AV762" s="11" t="s">
        <v>82</v>
      </c>
      <c r="AW762" s="11" t="s">
        <v>36</v>
      </c>
      <c r="AX762" s="11" t="s">
        <v>21</v>
      </c>
      <c r="AY762" s="196" t="s">
        <v>142</v>
      </c>
    </row>
    <row r="763" spans="2:65" s="1" customFormat="1" ht="16.5" customHeight="1">
      <c r="B763" s="33"/>
      <c r="C763" s="197" t="s">
        <v>1337</v>
      </c>
      <c r="D763" s="197" t="s">
        <v>233</v>
      </c>
      <c r="E763" s="198" t="s">
        <v>1324</v>
      </c>
      <c r="F763" s="199" t="s">
        <v>1325</v>
      </c>
      <c r="G763" s="200" t="s">
        <v>245</v>
      </c>
      <c r="H763" s="201">
        <v>2.4</v>
      </c>
      <c r="I763" s="202"/>
      <c r="J763" s="203">
        <f>ROUND(I763*H763,2)</f>
        <v>0</v>
      </c>
      <c r="K763" s="199" t="s">
        <v>148</v>
      </c>
      <c r="L763" s="204"/>
      <c r="M763" s="205" t="s">
        <v>1</v>
      </c>
      <c r="N763" s="206" t="s">
        <v>44</v>
      </c>
      <c r="O763" s="59"/>
      <c r="P763" s="182">
        <f>O763*H763</f>
        <v>0</v>
      </c>
      <c r="Q763" s="182">
        <v>5.0000000000000001E-3</v>
      </c>
      <c r="R763" s="182">
        <f>Q763*H763</f>
        <v>1.2E-2</v>
      </c>
      <c r="S763" s="182">
        <v>0</v>
      </c>
      <c r="T763" s="183">
        <f>S763*H763</f>
        <v>0</v>
      </c>
      <c r="AR763" s="16" t="s">
        <v>294</v>
      </c>
      <c r="AT763" s="16" t="s">
        <v>233</v>
      </c>
      <c r="AU763" s="16" t="s">
        <v>82</v>
      </c>
      <c r="AY763" s="16" t="s">
        <v>142</v>
      </c>
      <c r="BE763" s="184">
        <f>IF(N763="základní",J763,0)</f>
        <v>0</v>
      </c>
      <c r="BF763" s="184">
        <f>IF(N763="snížená",J763,0)</f>
        <v>0</v>
      </c>
      <c r="BG763" s="184">
        <f>IF(N763="zákl. přenesená",J763,0)</f>
        <v>0</v>
      </c>
      <c r="BH763" s="184">
        <f>IF(N763="sníž. přenesená",J763,0)</f>
        <v>0</v>
      </c>
      <c r="BI763" s="184">
        <f>IF(N763="nulová",J763,0)</f>
        <v>0</v>
      </c>
      <c r="BJ763" s="16" t="s">
        <v>21</v>
      </c>
      <c r="BK763" s="184">
        <f>ROUND(I763*H763,2)</f>
        <v>0</v>
      </c>
      <c r="BL763" s="16" t="s">
        <v>214</v>
      </c>
      <c r="BM763" s="16" t="s">
        <v>1338</v>
      </c>
    </row>
    <row r="764" spans="2:65" s="11" customFormat="1" ht="11.25">
      <c r="B764" s="185"/>
      <c r="C764" s="186"/>
      <c r="D764" s="187" t="s">
        <v>159</v>
      </c>
      <c r="E764" s="188" t="s">
        <v>1</v>
      </c>
      <c r="F764" s="189" t="s">
        <v>1339</v>
      </c>
      <c r="G764" s="186"/>
      <c r="H764" s="190">
        <v>2.4</v>
      </c>
      <c r="I764" s="191"/>
      <c r="J764" s="186"/>
      <c r="K764" s="186"/>
      <c r="L764" s="192"/>
      <c r="M764" s="193"/>
      <c r="N764" s="194"/>
      <c r="O764" s="194"/>
      <c r="P764" s="194"/>
      <c r="Q764" s="194"/>
      <c r="R764" s="194"/>
      <c r="S764" s="194"/>
      <c r="T764" s="195"/>
      <c r="AT764" s="196" t="s">
        <v>159</v>
      </c>
      <c r="AU764" s="196" t="s">
        <v>82</v>
      </c>
      <c r="AV764" s="11" t="s">
        <v>82</v>
      </c>
      <c r="AW764" s="11" t="s">
        <v>36</v>
      </c>
      <c r="AX764" s="11" t="s">
        <v>21</v>
      </c>
      <c r="AY764" s="196" t="s">
        <v>142</v>
      </c>
    </row>
    <row r="765" spans="2:65" s="1" customFormat="1" ht="16.5" customHeight="1">
      <c r="B765" s="33"/>
      <c r="C765" s="197" t="s">
        <v>1340</v>
      </c>
      <c r="D765" s="197" t="s">
        <v>233</v>
      </c>
      <c r="E765" s="198" t="s">
        <v>1329</v>
      </c>
      <c r="F765" s="199" t="s">
        <v>1330</v>
      </c>
      <c r="G765" s="200" t="s">
        <v>153</v>
      </c>
      <c r="H765" s="201">
        <v>1</v>
      </c>
      <c r="I765" s="202"/>
      <c r="J765" s="203">
        <f>ROUND(I765*H765,2)</f>
        <v>0</v>
      </c>
      <c r="K765" s="199" t="s">
        <v>148</v>
      </c>
      <c r="L765" s="204"/>
      <c r="M765" s="205" t="s">
        <v>1</v>
      </c>
      <c r="N765" s="206" t="s">
        <v>44</v>
      </c>
      <c r="O765" s="59"/>
      <c r="P765" s="182">
        <f>O765*H765</f>
        <v>0</v>
      </c>
      <c r="Q765" s="182">
        <v>6.0000000000000002E-5</v>
      </c>
      <c r="R765" s="182">
        <f>Q765*H765</f>
        <v>6.0000000000000002E-5</v>
      </c>
      <c r="S765" s="182">
        <v>0</v>
      </c>
      <c r="T765" s="183">
        <f>S765*H765</f>
        <v>0</v>
      </c>
      <c r="AR765" s="16" t="s">
        <v>294</v>
      </c>
      <c r="AT765" s="16" t="s">
        <v>233</v>
      </c>
      <c r="AU765" s="16" t="s">
        <v>82</v>
      </c>
      <c r="AY765" s="16" t="s">
        <v>142</v>
      </c>
      <c r="BE765" s="184">
        <f>IF(N765="základní",J765,0)</f>
        <v>0</v>
      </c>
      <c r="BF765" s="184">
        <f>IF(N765="snížená",J765,0)</f>
        <v>0</v>
      </c>
      <c r="BG765" s="184">
        <f>IF(N765="zákl. přenesená",J765,0)</f>
        <v>0</v>
      </c>
      <c r="BH765" s="184">
        <f>IF(N765="sníž. přenesená",J765,0)</f>
        <v>0</v>
      </c>
      <c r="BI765" s="184">
        <f>IF(N765="nulová",J765,0)</f>
        <v>0</v>
      </c>
      <c r="BJ765" s="16" t="s">
        <v>21</v>
      </c>
      <c r="BK765" s="184">
        <f>ROUND(I765*H765,2)</f>
        <v>0</v>
      </c>
      <c r="BL765" s="16" t="s">
        <v>214</v>
      </c>
      <c r="BM765" s="16" t="s">
        <v>1341</v>
      </c>
    </row>
    <row r="766" spans="2:65" s="1" customFormat="1" ht="22.5" customHeight="1">
      <c r="B766" s="33"/>
      <c r="C766" s="173" t="s">
        <v>1342</v>
      </c>
      <c r="D766" s="173" t="s">
        <v>144</v>
      </c>
      <c r="E766" s="174" t="s">
        <v>1343</v>
      </c>
      <c r="F766" s="175" t="s">
        <v>1344</v>
      </c>
      <c r="G766" s="176" t="s">
        <v>153</v>
      </c>
      <c r="H766" s="177">
        <v>3</v>
      </c>
      <c r="I766" s="178"/>
      <c r="J766" s="179">
        <f>ROUND(I766*H766,2)</f>
        <v>0</v>
      </c>
      <c r="K766" s="175" t="s">
        <v>148</v>
      </c>
      <c r="L766" s="37"/>
      <c r="M766" s="180" t="s">
        <v>1</v>
      </c>
      <c r="N766" s="181" t="s">
        <v>44</v>
      </c>
      <c r="O766" s="59"/>
      <c r="P766" s="182">
        <f>O766*H766</f>
        <v>0</v>
      </c>
      <c r="Q766" s="182">
        <v>0</v>
      </c>
      <c r="R766" s="182">
        <f>Q766*H766</f>
        <v>0</v>
      </c>
      <c r="S766" s="182">
        <v>0</v>
      </c>
      <c r="T766" s="183">
        <f>S766*H766</f>
        <v>0</v>
      </c>
      <c r="AR766" s="16" t="s">
        <v>214</v>
      </c>
      <c r="AT766" s="16" t="s">
        <v>144</v>
      </c>
      <c r="AU766" s="16" t="s">
        <v>82</v>
      </c>
      <c r="AY766" s="16" t="s">
        <v>142</v>
      </c>
      <c r="BE766" s="184">
        <f>IF(N766="základní",J766,0)</f>
        <v>0</v>
      </c>
      <c r="BF766" s="184">
        <f>IF(N766="snížená",J766,0)</f>
        <v>0</v>
      </c>
      <c r="BG766" s="184">
        <f>IF(N766="zákl. přenesená",J766,0)</f>
        <v>0</v>
      </c>
      <c r="BH766" s="184">
        <f>IF(N766="sníž. přenesená",J766,0)</f>
        <v>0</v>
      </c>
      <c r="BI766" s="184">
        <f>IF(N766="nulová",J766,0)</f>
        <v>0</v>
      </c>
      <c r="BJ766" s="16" t="s">
        <v>21</v>
      </c>
      <c r="BK766" s="184">
        <f>ROUND(I766*H766,2)</f>
        <v>0</v>
      </c>
      <c r="BL766" s="16" t="s">
        <v>214</v>
      </c>
      <c r="BM766" s="16" t="s">
        <v>1345</v>
      </c>
    </row>
    <row r="767" spans="2:65" s="11" customFormat="1" ht="11.25">
      <c r="B767" s="185"/>
      <c r="C767" s="186"/>
      <c r="D767" s="187" t="s">
        <v>159</v>
      </c>
      <c r="E767" s="188" t="s">
        <v>1</v>
      </c>
      <c r="F767" s="189" t="s">
        <v>1346</v>
      </c>
      <c r="G767" s="186"/>
      <c r="H767" s="190">
        <v>3</v>
      </c>
      <c r="I767" s="191"/>
      <c r="J767" s="186"/>
      <c r="K767" s="186"/>
      <c r="L767" s="192"/>
      <c r="M767" s="193"/>
      <c r="N767" s="194"/>
      <c r="O767" s="194"/>
      <c r="P767" s="194"/>
      <c r="Q767" s="194"/>
      <c r="R767" s="194"/>
      <c r="S767" s="194"/>
      <c r="T767" s="195"/>
      <c r="AT767" s="196" t="s">
        <v>159</v>
      </c>
      <c r="AU767" s="196" t="s">
        <v>82</v>
      </c>
      <c r="AV767" s="11" t="s">
        <v>82</v>
      </c>
      <c r="AW767" s="11" t="s">
        <v>36</v>
      </c>
      <c r="AX767" s="11" t="s">
        <v>21</v>
      </c>
      <c r="AY767" s="196" t="s">
        <v>142</v>
      </c>
    </row>
    <row r="768" spans="2:65" s="1" customFormat="1" ht="16.5" customHeight="1">
      <c r="B768" s="33"/>
      <c r="C768" s="197" t="s">
        <v>1347</v>
      </c>
      <c r="D768" s="197" t="s">
        <v>233</v>
      </c>
      <c r="E768" s="198" t="s">
        <v>1348</v>
      </c>
      <c r="F768" s="199" t="s">
        <v>1349</v>
      </c>
      <c r="G768" s="200" t="s">
        <v>245</v>
      </c>
      <c r="H768" s="201">
        <v>2.8</v>
      </c>
      <c r="I768" s="202"/>
      <c r="J768" s="203">
        <f>ROUND(I768*H768,2)</f>
        <v>0</v>
      </c>
      <c r="K768" s="199" t="s">
        <v>148</v>
      </c>
      <c r="L768" s="204"/>
      <c r="M768" s="205" t="s">
        <v>1</v>
      </c>
      <c r="N768" s="206" t="s">
        <v>44</v>
      </c>
      <c r="O768" s="59"/>
      <c r="P768" s="182">
        <f>O768*H768</f>
        <v>0</v>
      </c>
      <c r="Q768" s="182">
        <v>0.01</v>
      </c>
      <c r="R768" s="182">
        <f>Q768*H768</f>
        <v>2.7999999999999997E-2</v>
      </c>
      <c r="S768" s="182">
        <v>0</v>
      </c>
      <c r="T768" s="183">
        <f>S768*H768</f>
        <v>0</v>
      </c>
      <c r="AR768" s="16" t="s">
        <v>294</v>
      </c>
      <c r="AT768" s="16" t="s">
        <v>233</v>
      </c>
      <c r="AU768" s="16" t="s">
        <v>82</v>
      </c>
      <c r="AY768" s="16" t="s">
        <v>142</v>
      </c>
      <c r="BE768" s="184">
        <f>IF(N768="základní",J768,0)</f>
        <v>0</v>
      </c>
      <c r="BF768" s="184">
        <f>IF(N768="snížená",J768,0)</f>
        <v>0</v>
      </c>
      <c r="BG768" s="184">
        <f>IF(N768="zákl. přenesená",J768,0)</f>
        <v>0</v>
      </c>
      <c r="BH768" s="184">
        <f>IF(N768="sníž. přenesená",J768,0)</f>
        <v>0</v>
      </c>
      <c r="BI768" s="184">
        <f>IF(N768="nulová",J768,0)</f>
        <v>0</v>
      </c>
      <c r="BJ768" s="16" t="s">
        <v>21</v>
      </c>
      <c r="BK768" s="184">
        <f>ROUND(I768*H768,2)</f>
        <v>0</v>
      </c>
      <c r="BL768" s="16" t="s">
        <v>214</v>
      </c>
      <c r="BM768" s="16" t="s">
        <v>1350</v>
      </c>
    </row>
    <row r="769" spans="2:65" s="11" customFormat="1" ht="11.25">
      <c r="B769" s="185"/>
      <c r="C769" s="186"/>
      <c r="D769" s="187" t="s">
        <v>159</v>
      </c>
      <c r="E769" s="188" t="s">
        <v>1</v>
      </c>
      <c r="F769" s="189" t="s">
        <v>1351</v>
      </c>
      <c r="G769" s="186"/>
      <c r="H769" s="190">
        <v>2.8</v>
      </c>
      <c r="I769" s="191"/>
      <c r="J769" s="186"/>
      <c r="K769" s="186"/>
      <c r="L769" s="192"/>
      <c r="M769" s="193"/>
      <c r="N769" s="194"/>
      <c r="O769" s="194"/>
      <c r="P769" s="194"/>
      <c r="Q769" s="194"/>
      <c r="R769" s="194"/>
      <c r="S769" s="194"/>
      <c r="T769" s="195"/>
      <c r="AT769" s="196" t="s">
        <v>159</v>
      </c>
      <c r="AU769" s="196" t="s">
        <v>82</v>
      </c>
      <c r="AV769" s="11" t="s">
        <v>82</v>
      </c>
      <c r="AW769" s="11" t="s">
        <v>36</v>
      </c>
      <c r="AX769" s="11" t="s">
        <v>21</v>
      </c>
      <c r="AY769" s="196" t="s">
        <v>142</v>
      </c>
    </row>
    <row r="770" spans="2:65" s="1" customFormat="1" ht="16.5" customHeight="1">
      <c r="B770" s="33"/>
      <c r="C770" s="197" t="s">
        <v>1352</v>
      </c>
      <c r="D770" s="197" t="s">
        <v>233</v>
      </c>
      <c r="E770" s="198" t="s">
        <v>1329</v>
      </c>
      <c r="F770" s="199" t="s">
        <v>1330</v>
      </c>
      <c r="G770" s="200" t="s">
        <v>153</v>
      </c>
      <c r="H770" s="201">
        <v>3</v>
      </c>
      <c r="I770" s="202"/>
      <c r="J770" s="203">
        <f>ROUND(I770*H770,2)</f>
        <v>0</v>
      </c>
      <c r="K770" s="199" t="s">
        <v>148</v>
      </c>
      <c r="L770" s="204"/>
      <c r="M770" s="205" t="s">
        <v>1</v>
      </c>
      <c r="N770" s="206" t="s">
        <v>44</v>
      </c>
      <c r="O770" s="59"/>
      <c r="P770" s="182">
        <f>O770*H770</f>
        <v>0</v>
      </c>
      <c r="Q770" s="182">
        <v>6.0000000000000002E-5</v>
      </c>
      <c r="R770" s="182">
        <f>Q770*H770</f>
        <v>1.8000000000000001E-4</v>
      </c>
      <c r="S770" s="182">
        <v>0</v>
      </c>
      <c r="T770" s="183">
        <f>S770*H770</f>
        <v>0</v>
      </c>
      <c r="AR770" s="16" t="s">
        <v>294</v>
      </c>
      <c r="AT770" s="16" t="s">
        <v>233</v>
      </c>
      <c r="AU770" s="16" t="s">
        <v>82</v>
      </c>
      <c r="AY770" s="16" t="s">
        <v>142</v>
      </c>
      <c r="BE770" s="184">
        <f>IF(N770="základní",J770,0)</f>
        <v>0</v>
      </c>
      <c r="BF770" s="184">
        <f>IF(N770="snížená",J770,0)</f>
        <v>0</v>
      </c>
      <c r="BG770" s="184">
        <f>IF(N770="zákl. přenesená",J770,0)</f>
        <v>0</v>
      </c>
      <c r="BH770" s="184">
        <f>IF(N770="sníž. přenesená",J770,0)</f>
        <v>0</v>
      </c>
      <c r="BI770" s="184">
        <f>IF(N770="nulová",J770,0)</f>
        <v>0</v>
      </c>
      <c r="BJ770" s="16" t="s">
        <v>21</v>
      </c>
      <c r="BK770" s="184">
        <f>ROUND(I770*H770,2)</f>
        <v>0</v>
      </c>
      <c r="BL770" s="16" t="s">
        <v>214</v>
      </c>
      <c r="BM770" s="16" t="s">
        <v>1353</v>
      </c>
    </row>
    <row r="771" spans="2:65" s="1" customFormat="1" ht="22.5" customHeight="1">
      <c r="B771" s="33"/>
      <c r="C771" s="173" t="s">
        <v>1354</v>
      </c>
      <c r="D771" s="173" t="s">
        <v>144</v>
      </c>
      <c r="E771" s="174" t="s">
        <v>1355</v>
      </c>
      <c r="F771" s="175" t="s">
        <v>1356</v>
      </c>
      <c r="G771" s="176" t="s">
        <v>153</v>
      </c>
      <c r="H771" s="177">
        <v>6</v>
      </c>
      <c r="I771" s="178"/>
      <c r="J771" s="179">
        <f>ROUND(I771*H771,2)</f>
        <v>0</v>
      </c>
      <c r="K771" s="175" t="s">
        <v>148</v>
      </c>
      <c r="L771" s="37"/>
      <c r="M771" s="180" t="s">
        <v>1</v>
      </c>
      <c r="N771" s="181" t="s">
        <v>44</v>
      </c>
      <c r="O771" s="59"/>
      <c r="P771" s="182">
        <f>O771*H771</f>
        <v>0</v>
      </c>
      <c r="Q771" s="182">
        <v>0</v>
      </c>
      <c r="R771" s="182">
        <f>Q771*H771</f>
        <v>0</v>
      </c>
      <c r="S771" s="182">
        <v>0</v>
      </c>
      <c r="T771" s="183">
        <f>S771*H771</f>
        <v>0</v>
      </c>
      <c r="AR771" s="16" t="s">
        <v>214</v>
      </c>
      <c r="AT771" s="16" t="s">
        <v>144</v>
      </c>
      <c r="AU771" s="16" t="s">
        <v>82</v>
      </c>
      <c r="AY771" s="16" t="s">
        <v>142</v>
      </c>
      <c r="BE771" s="184">
        <f>IF(N771="základní",J771,0)</f>
        <v>0</v>
      </c>
      <c r="BF771" s="184">
        <f>IF(N771="snížená",J771,0)</f>
        <v>0</v>
      </c>
      <c r="BG771" s="184">
        <f>IF(N771="zákl. přenesená",J771,0)</f>
        <v>0</v>
      </c>
      <c r="BH771" s="184">
        <f>IF(N771="sníž. přenesená",J771,0)</f>
        <v>0</v>
      </c>
      <c r="BI771" s="184">
        <f>IF(N771="nulová",J771,0)</f>
        <v>0</v>
      </c>
      <c r="BJ771" s="16" t="s">
        <v>21</v>
      </c>
      <c r="BK771" s="184">
        <f>ROUND(I771*H771,2)</f>
        <v>0</v>
      </c>
      <c r="BL771" s="16" t="s">
        <v>214</v>
      </c>
      <c r="BM771" s="16" t="s">
        <v>1357</v>
      </c>
    </row>
    <row r="772" spans="2:65" s="11" customFormat="1" ht="11.25">
      <c r="B772" s="185"/>
      <c r="C772" s="186"/>
      <c r="D772" s="187" t="s">
        <v>159</v>
      </c>
      <c r="E772" s="188" t="s">
        <v>1</v>
      </c>
      <c r="F772" s="189" t="s">
        <v>1358</v>
      </c>
      <c r="G772" s="186"/>
      <c r="H772" s="190">
        <v>6</v>
      </c>
      <c r="I772" s="191"/>
      <c r="J772" s="186"/>
      <c r="K772" s="186"/>
      <c r="L772" s="192"/>
      <c r="M772" s="193"/>
      <c r="N772" s="194"/>
      <c r="O772" s="194"/>
      <c r="P772" s="194"/>
      <c r="Q772" s="194"/>
      <c r="R772" s="194"/>
      <c r="S772" s="194"/>
      <c r="T772" s="195"/>
      <c r="AT772" s="196" t="s">
        <v>159</v>
      </c>
      <c r="AU772" s="196" t="s">
        <v>82</v>
      </c>
      <c r="AV772" s="11" t="s">
        <v>82</v>
      </c>
      <c r="AW772" s="11" t="s">
        <v>36</v>
      </c>
      <c r="AX772" s="11" t="s">
        <v>21</v>
      </c>
      <c r="AY772" s="196" t="s">
        <v>142</v>
      </c>
    </row>
    <row r="773" spans="2:65" s="1" customFormat="1" ht="16.5" customHeight="1">
      <c r="B773" s="33"/>
      <c r="C773" s="197" t="s">
        <v>1359</v>
      </c>
      <c r="D773" s="197" t="s">
        <v>233</v>
      </c>
      <c r="E773" s="198" t="s">
        <v>1348</v>
      </c>
      <c r="F773" s="199" t="s">
        <v>1349</v>
      </c>
      <c r="G773" s="200" t="s">
        <v>245</v>
      </c>
      <c r="H773" s="201">
        <v>6</v>
      </c>
      <c r="I773" s="202"/>
      <c r="J773" s="203">
        <f>ROUND(I773*H773,2)</f>
        <v>0</v>
      </c>
      <c r="K773" s="199" t="s">
        <v>148</v>
      </c>
      <c r="L773" s="204"/>
      <c r="M773" s="205" t="s">
        <v>1</v>
      </c>
      <c r="N773" s="206" t="s">
        <v>44</v>
      </c>
      <c r="O773" s="59"/>
      <c r="P773" s="182">
        <f>O773*H773</f>
        <v>0</v>
      </c>
      <c r="Q773" s="182">
        <v>0.01</v>
      </c>
      <c r="R773" s="182">
        <f>Q773*H773</f>
        <v>0.06</v>
      </c>
      <c r="S773" s="182">
        <v>0</v>
      </c>
      <c r="T773" s="183">
        <f>S773*H773</f>
        <v>0</v>
      </c>
      <c r="AR773" s="16" t="s">
        <v>294</v>
      </c>
      <c r="AT773" s="16" t="s">
        <v>233</v>
      </c>
      <c r="AU773" s="16" t="s">
        <v>82</v>
      </c>
      <c r="AY773" s="16" t="s">
        <v>142</v>
      </c>
      <c r="BE773" s="184">
        <f>IF(N773="základní",J773,0)</f>
        <v>0</v>
      </c>
      <c r="BF773" s="184">
        <f>IF(N773="snížená",J773,0)</f>
        <v>0</v>
      </c>
      <c r="BG773" s="184">
        <f>IF(N773="zákl. přenesená",J773,0)</f>
        <v>0</v>
      </c>
      <c r="BH773" s="184">
        <f>IF(N773="sníž. přenesená",J773,0)</f>
        <v>0</v>
      </c>
      <c r="BI773" s="184">
        <f>IF(N773="nulová",J773,0)</f>
        <v>0</v>
      </c>
      <c r="BJ773" s="16" t="s">
        <v>21</v>
      </c>
      <c r="BK773" s="184">
        <f>ROUND(I773*H773,2)</f>
        <v>0</v>
      </c>
      <c r="BL773" s="16" t="s">
        <v>214</v>
      </c>
      <c r="BM773" s="16" t="s">
        <v>1360</v>
      </c>
    </row>
    <row r="774" spans="2:65" s="11" customFormat="1" ht="11.25">
      <c r="B774" s="185"/>
      <c r="C774" s="186"/>
      <c r="D774" s="187" t="s">
        <v>159</v>
      </c>
      <c r="E774" s="188" t="s">
        <v>1</v>
      </c>
      <c r="F774" s="189" t="s">
        <v>1361</v>
      </c>
      <c r="G774" s="186"/>
      <c r="H774" s="190">
        <v>6</v>
      </c>
      <c r="I774" s="191"/>
      <c r="J774" s="186"/>
      <c r="K774" s="186"/>
      <c r="L774" s="192"/>
      <c r="M774" s="193"/>
      <c r="N774" s="194"/>
      <c r="O774" s="194"/>
      <c r="P774" s="194"/>
      <c r="Q774" s="194"/>
      <c r="R774" s="194"/>
      <c r="S774" s="194"/>
      <c r="T774" s="195"/>
      <c r="AT774" s="196" t="s">
        <v>159</v>
      </c>
      <c r="AU774" s="196" t="s">
        <v>82</v>
      </c>
      <c r="AV774" s="11" t="s">
        <v>82</v>
      </c>
      <c r="AW774" s="11" t="s">
        <v>36</v>
      </c>
      <c r="AX774" s="11" t="s">
        <v>21</v>
      </c>
      <c r="AY774" s="196" t="s">
        <v>142</v>
      </c>
    </row>
    <row r="775" spans="2:65" s="1" customFormat="1" ht="16.5" customHeight="1">
      <c r="B775" s="33"/>
      <c r="C775" s="197" t="s">
        <v>1362</v>
      </c>
      <c r="D775" s="197" t="s">
        <v>233</v>
      </c>
      <c r="E775" s="198" t="s">
        <v>1363</v>
      </c>
      <c r="F775" s="199" t="s">
        <v>1364</v>
      </c>
      <c r="G775" s="200" t="s">
        <v>245</v>
      </c>
      <c r="H775" s="201">
        <v>3</v>
      </c>
      <c r="I775" s="202"/>
      <c r="J775" s="203">
        <f>ROUND(I775*H775,2)</f>
        <v>0</v>
      </c>
      <c r="K775" s="199" t="s">
        <v>148</v>
      </c>
      <c r="L775" s="204"/>
      <c r="M775" s="205" t="s">
        <v>1</v>
      </c>
      <c r="N775" s="206" t="s">
        <v>44</v>
      </c>
      <c r="O775" s="59"/>
      <c r="P775" s="182">
        <f>O775*H775</f>
        <v>0</v>
      </c>
      <c r="Q775" s="182">
        <v>8.0000000000000002E-3</v>
      </c>
      <c r="R775" s="182">
        <f>Q775*H775</f>
        <v>2.4E-2</v>
      </c>
      <c r="S775" s="182">
        <v>0</v>
      </c>
      <c r="T775" s="183">
        <f>S775*H775</f>
        <v>0</v>
      </c>
      <c r="AR775" s="16" t="s">
        <v>294</v>
      </c>
      <c r="AT775" s="16" t="s">
        <v>233</v>
      </c>
      <c r="AU775" s="16" t="s">
        <v>82</v>
      </c>
      <c r="AY775" s="16" t="s">
        <v>142</v>
      </c>
      <c r="BE775" s="184">
        <f>IF(N775="základní",J775,0)</f>
        <v>0</v>
      </c>
      <c r="BF775" s="184">
        <f>IF(N775="snížená",J775,0)</f>
        <v>0</v>
      </c>
      <c r="BG775" s="184">
        <f>IF(N775="zákl. přenesená",J775,0)</f>
        <v>0</v>
      </c>
      <c r="BH775" s="184">
        <f>IF(N775="sníž. přenesená",J775,0)</f>
        <v>0</v>
      </c>
      <c r="BI775" s="184">
        <f>IF(N775="nulová",J775,0)</f>
        <v>0</v>
      </c>
      <c r="BJ775" s="16" t="s">
        <v>21</v>
      </c>
      <c r="BK775" s="184">
        <f>ROUND(I775*H775,2)</f>
        <v>0</v>
      </c>
      <c r="BL775" s="16" t="s">
        <v>214</v>
      </c>
      <c r="BM775" s="16" t="s">
        <v>1365</v>
      </c>
    </row>
    <row r="776" spans="2:65" s="11" customFormat="1" ht="11.25">
      <c r="B776" s="185"/>
      <c r="C776" s="186"/>
      <c r="D776" s="187" t="s">
        <v>159</v>
      </c>
      <c r="E776" s="188" t="s">
        <v>1</v>
      </c>
      <c r="F776" s="189" t="s">
        <v>1366</v>
      </c>
      <c r="G776" s="186"/>
      <c r="H776" s="190">
        <v>3</v>
      </c>
      <c r="I776" s="191"/>
      <c r="J776" s="186"/>
      <c r="K776" s="186"/>
      <c r="L776" s="192"/>
      <c r="M776" s="193"/>
      <c r="N776" s="194"/>
      <c r="O776" s="194"/>
      <c r="P776" s="194"/>
      <c r="Q776" s="194"/>
      <c r="R776" s="194"/>
      <c r="S776" s="194"/>
      <c r="T776" s="195"/>
      <c r="AT776" s="196" t="s">
        <v>159</v>
      </c>
      <c r="AU776" s="196" t="s">
        <v>82</v>
      </c>
      <c r="AV776" s="11" t="s">
        <v>82</v>
      </c>
      <c r="AW776" s="11" t="s">
        <v>36</v>
      </c>
      <c r="AX776" s="11" t="s">
        <v>21</v>
      </c>
      <c r="AY776" s="196" t="s">
        <v>142</v>
      </c>
    </row>
    <row r="777" spans="2:65" s="1" customFormat="1" ht="16.5" customHeight="1">
      <c r="B777" s="33"/>
      <c r="C777" s="197" t="s">
        <v>1367</v>
      </c>
      <c r="D777" s="197" t="s">
        <v>233</v>
      </c>
      <c r="E777" s="198" t="s">
        <v>1329</v>
      </c>
      <c r="F777" s="199" t="s">
        <v>1330</v>
      </c>
      <c r="G777" s="200" t="s">
        <v>153</v>
      </c>
      <c r="H777" s="201">
        <v>6</v>
      </c>
      <c r="I777" s="202"/>
      <c r="J777" s="203">
        <f>ROUND(I777*H777,2)</f>
        <v>0</v>
      </c>
      <c r="K777" s="199" t="s">
        <v>148</v>
      </c>
      <c r="L777" s="204"/>
      <c r="M777" s="205" t="s">
        <v>1</v>
      </c>
      <c r="N777" s="206" t="s">
        <v>44</v>
      </c>
      <c r="O777" s="59"/>
      <c r="P777" s="182">
        <f>O777*H777</f>
        <v>0</v>
      </c>
      <c r="Q777" s="182">
        <v>6.0000000000000002E-5</v>
      </c>
      <c r="R777" s="182">
        <f>Q777*H777</f>
        <v>3.6000000000000002E-4</v>
      </c>
      <c r="S777" s="182">
        <v>0</v>
      </c>
      <c r="T777" s="183">
        <f>S777*H777</f>
        <v>0</v>
      </c>
      <c r="AR777" s="16" t="s">
        <v>294</v>
      </c>
      <c r="AT777" s="16" t="s">
        <v>233</v>
      </c>
      <c r="AU777" s="16" t="s">
        <v>82</v>
      </c>
      <c r="AY777" s="16" t="s">
        <v>142</v>
      </c>
      <c r="BE777" s="184">
        <f>IF(N777="základní",J777,0)</f>
        <v>0</v>
      </c>
      <c r="BF777" s="184">
        <f>IF(N777="snížená",J777,0)</f>
        <v>0</v>
      </c>
      <c r="BG777" s="184">
        <f>IF(N777="zákl. přenesená",J777,0)</f>
        <v>0</v>
      </c>
      <c r="BH777" s="184">
        <f>IF(N777="sníž. přenesená",J777,0)</f>
        <v>0</v>
      </c>
      <c r="BI777" s="184">
        <f>IF(N777="nulová",J777,0)</f>
        <v>0</v>
      </c>
      <c r="BJ777" s="16" t="s">
        <v>21</v>
      </c>
      <c r="BK777" s="184">
        <f>ROUND(I777*H777,2)</f>
        <v>0</v>
      </c>
      <c r="BL777" s="16" t="s">
        <v>214</v>
      </c>
      <c r="BM777" s="16" t="s">
        <v>1368</v>
      </c>
    </row>
    <row r="778" spans="2:65" s="1" customFormat="1" ht="22.5" customHeight="1">
      <c r="B778" s="33"/>
      <c r="C778" s="173" t="s">
        <v>1369</v>
      </c>
      <c r="D778" s="173" t="s">
        <v>144</v>
      </c>
      <c r="E778" s="174" t="s">
        <v>1370</v>
      </c>
      <c r="F778" s="175" t="s">
        <v>1371</v>
      </c>
      <c r="G778" s="176" t="s">
        <v>153</v>
      </c>
      <c r="H778" s="177">
        <v>3</v>
      </c>
      <c r="I778" s="178"/>
      <c r="J778" s="179">
        <f>ROUND(I778*H778,2)</f>
        <v>0</v>
      </c>
      <c r="K778" s="175" t="s">
        <v>148</v>
      </c>
      <c r="L778" s="37"/>
      <c r="M778" s="180" t="s">
        <v>1</v>
      </c>
      <c r="N778" s="181" t="s">
        <v>44</v>
      </c>
      <c r="O778" s="59"/>
      <c r="P778" s="182">
        <f>O778*H778</f>
        <v>0</v>
      </c>
      <c r="Q778" s="182">
        <v>0</v>
      </c>
      <c r="R778" s="182">
        <f>Q778*H778</f>
        <v>0</v>
      </c>
      <c r="S778" s="182">
        <v>0</v>
      </c>
      <c r="T778" s="183">
        <f>S778*H778</f>
        <v>0</v>
      </c>
      <c r="AR778" s="16" t="s">
        <v>214</v>
      </c>
      <c r="AT778" s="16" t="s">
        <v>144</v>
      </c>
      <c r="AU778" s="16" t="s">
        <v>82</v>
      </c>
      <c r="AY778" s="16" t="s">
        <v>142</v>
      </c>
      <c r="BE778" s="184">
        <f>IF(N778="základní",J778,0)</f>
        <v>0</v>
      </c>
      <c r="BF778" s="184">
        <f>IF(N778="snížená",J778,0)</f>
        <v>0</v>
      </c>
      <c r="BG778" s="184">
        <f>IF(N778="zákl. přenesená",J778,0)</f>
        <v>0</v>
      </c>
      <c r="BH778" s="184">
        <f>IF(N778="sníž. přenesená",J778,0)</f>
        <v>0</v>
      </c>
      <c r="BI778" s="184">
        <f>IF(N778="nulová",J778,0)</f>
        <v>0</v>
      </c>
      <c r="BJ778" s="16" t="s">
        <v>21</v>
      </c>
      <c r="BK778" s="184">
        <f>ROUND(I778*H778,2)</f>
        <v>0</v>
      </c>
      <c r="BL778" s="16" t="s">
        <v>214</v>
      </c>
      <c r="BM778" s="16" t="s">
        <v>1372</v>
      </c>
    </row>
    <row r="779" spans="2:65" s="11" customFormat="1" ht="11.25">
      <c r="B779" s="185"/>
      <c r="C779" s="186"/>
      <c r="D779" s="187" t="s">
        <v>159</v>
      </c>
      <c r="E779" s="188" t="s">
        <v>1</v>
      </c>
      <c r="F779" s="189" t="s">
        <v>1373</v>
      </c>
      <c r="G779" s="186"/>
      <c r="H779" s="190">
        <v>3</v>
      </c>
      <c r="I779" s="191"/>
      <c r="J779" s="186"/>
      <c r="K779" s="186"/>
      <c r="L779" s="192"/>
      <c r="M779" s="193"/>
      <c r="N779" s="194"/>
      <c r="O779" s="194"/>
      <c r="P779" s="194"/>
      <c r="Q779" s="194"/>
      <c r="R779" s="194"/>
      <c r="S779" s="194"/>
      <c r="T779" s="195"/>
      <c r="AT779" s="196" t="s">
        <v>159</v>
      </c>
      <c r="AU779" s="196" t="s">
        <v>82</v>
      </c>
      <c r="AV779" s="11" t="s">
        <v>82</v>
      </c>
      <c r="AW779" s="11" t="s">
        <v>36</v>
      </c>
      <c r="AX779" s="11" t="s">
        <v>21</v>
      </c>
      <c r="AY779" s="196" t="s">
        <v>142</v>
      </c>
    </row>
    <row r="780" spans="2:65" s="1" customFormat="1" ht="16.5" customHeight="1">
      <c r="B780" s="33"/>
      <c r="C780" s="197" t="s">
        <v>1374</v>
      </c>
      <c r="D780" s="197" t="s">
        <v>233</v>
      </c>
      <c r="E780" s="198" t="s">
        <v>1348</v>
      </c>
      <c r="F780" s="199" t="s">
        <v>1349</v>
      </c>
      <c r="G780" s="200" t="s">
        <v>245</v>
      </c>
      <c r="H780" s="201">
        <v>6.6</v>
      </c>
      <c r="I780" s="202"/>
      <c r="J780" s="203">
        <f>ROUND(I780*H780,2)</f>
        <v>0</v>
      </c>
      <c r="K780" s="199" t="s">
        <v>148</v>
      </c>
      <c r="L780" s="204"/>
      <c r="M780" s="205" t="s">
        <v>1</v>
      </c>
      <c r="N780" s="206" t="s">
        <v>44</v>
      </c>
      <c r="O780" s="59"/>
      <c r="P780" s="182">
        <f>O780*H780</f>
        <v>0</v>
      </c>
      <c r="Q780" s="182">
        <v>0.01</v>
      </c>
      <c r="R780" s="182">
        <f>Q780*H780</f>
        <v>6.6000000000000003E-2</v>
      </c>
      <c r="S780" s="182">
        <v>0</v>
      </c>
      <c r="T780" s="183">
        <f>S780*H780</f>
        <v>0</v>
      </c>
      <c r="AR780" s="16" t="s">
        <v>294</v>
      </c>
      <c r="AT780" s="16" t="s">
        <v>233</v>
      </c>
      <c r="AU780" s="16" t="s">
        <v>82</v>
      </c>
      <c r="AY780" s="16" t="s">
        <v>142</v>
      </c>
      <c r="BE780" s="184">
        <f>IF(N780="základní",J780,0)</f>
        <v>0</v>
      </c>
      <c r="BF780" s="184">
        <f>IF(N780="snížená",J780,0)</f>
        <v>0</v>
      </c>
      <c r="BG780" s="184">
        <f>IF(N780="zákl. přenesená",J780,0)</f>
        <v>0</v>
      </c>
      <c r="BH780" s="184">
        <f>IF(N780="sníž. přenesená",J780,0)</f>
        <v>0</v>
      </c>
      <c r="BI780" s="184">
        <f>IF(N780="nulová",J780,0)</f>
        <v>0</v>
      </c>
      <c r="BJ780" s="16" t="s">
        <v>21</v>
      </c>
      <c r="BK780" s="184">
        <f>ROUND(I780*H780,2)</f>
        <v>0</v>
      </c>
      <c r="BL780" s="16" t="s">
        <v>214</v>
      </c>
      <c r="BM780" s="16" t="s">
        <v>1375</v>
      </c>
    </row>
    <row r="781" spans="2:65" s="11" customFormat="1" ht="11.25">
      <c r="B781" s="185"/>
      <c r="C781" s="186"/>
      <c r="D781" s="187" t="s">
        <v>159</v>
      </c>
      <c r="E781" s="188" t="s">
        <v>1</v>
      </c>
      <c r="F781" s="189" t="s">
        <v>1376</v>
      </c>
      <c r="G781" s="186"/>
      <c r="H781" s="190">
        <v>6.6</v>
      </c>
      <c r="I781" s="191"/>
      <c r="J781" s="186"/>
      <c r="K781" s="186"/>
      <c r="L781" s="192"/>
      <c r="M781" s="193"/>
      <c r="N781" s="194"/>
      <c r="O781" s="194"/>
      <c r="P781" s="194"/>
      <c r="Q781" s="194"/>
      <c r="R781" s="194"/>
      <c r="S781" s="194"/>
      <c r="T781" s="195"/>
      <c r="AT781" s="196" t="s">
        <v>159</v>
      </c>
      <c r="AU781" s="196" t="s">
        <v>82</v>
      </c>
      <c r="AV781" s="11" t="s">
        <v>82</v>
      </c>
      <c r="AW781" s="11" t="s">
        <v>36</v>
      </c>
      <c r="AX781" s="11" t="s">
        <v>21</v>
      </c>
      <c r="AY781" s="196" t="s">
        <v>142</v>
      </c>
    </row>
    <row r="782" spans="2:65" s="1" customFormat="1" ht="16.5" customHeight="1">
      <c r="B782" s="33"/>
      <c r="C782" s="197" t="s">
        <v>1377</v>
      </c>
      <c r="D782" s="197" t="s">
        <v>233</v>
      </c>
      <c r="E782" s="198" t="s">
        <v>1329</v>
      </c>
      <c r="F782" s="199" t="s">
        <v>1330</v>
      </c>
      <c r="G782" s="200" t="s">
        <v>153</v>
      </c>
      <c r="H782" s="201">
        <v>3</v>
      </c>
      <c r="I782" s="202"/>
      <c r="J782" s="203">
        <f>ROUND(I782*H782,2)</f>
        <v>0</v>
      </c>
      <c r="K782" s="199" t="s">
        <v>148</v>
      </c>
      <c r="L782" s="204"/>
      <c r="M782" s="205" t="s">
        <v>1</v>
      </c>
      <c r="N782" s="206" t="s">
        <v>44</v>
      </c>
      <c r="O782" s="59"/>
      <c r="P782" s="182">
        <f>O782*H782</f>
        <v>0</v>
      </c>
      <c r="Q782" s="182">
        <v>6.0000000000000002E-5</v>
      </c>
      <c r="R782" s="182">
        <f>Q782*H782</f>
        <v>1.8000000000000001E-4</v>
      </c>
      <c r="S782" s="182">
        <v>0</v>
      </c>
      <c r="T782" s="183">
        <f>S782*H782</f>
        <v>0</v>
      </c>
      <c r="AR782" s="16" t="s">
        <v>294</v>
      </c>
      <c r="AT782" s="16" t="s">
        <v>233</v>
      </c>
      <c r="AU782" s="16" t="s">
        <v>82</v>
      </c>
      <c r="AY782" s="16" t="s">
        <v>142</v>
      </c>
      <c r="BE782" s="184">
        <f>IF(N782="základní",J782,0)</f>
        <v>0</v>
      </c>
      <c r="BF782" s="184">
        <f>IF(N782="snížená",J782,0)</f>
        <v>0</v>
      </c>
      <c r="BG782" s="184">
        <f>IF(N782="zákl. přenesená",J782,0)</f>
        <v>0</v>
      </c>
      <c r="BH782" s="184">
        <f>IF(N782="sníž. přenesená",J782,0)</f>
        <v>0</v>
      </c>
      <c r="BI782" s="184">
        <f>IF(N782="nulová",J782,0)</f>
        <v>0</v>
      </c>
      <c r="BJ782" s="16" t="s">
        <v>21</v>
      </c>
      <c r="BK782" s="184">
        <f>ROUND(I782*H782,2)</f>
        <v>0</v>
      </c>
      <c r="BL782" s="16" t="s">
        <v>214</v>
      </c>
      <c r="BM782" s="16" t="s">
        <v>1378</v>
      </c>
    </row>
    <row r="783" spans="2:65" s="1" customFormat="1" ht="22.5" customHeight="1">
      <c r="B783" s="33"/>
      <c r="C783" s="173" t="s">
        <v>1379</v>
      </c>
      <c r="D783" s="173" t="s">
        <v>144</v>
      </c>
      <c r="E783" s="174" t="s">
        <v>1380</v>
      </c>
      <c r="F783" s="175" t="s">
        <v>1381</v>
      </c>
      <c r="G783" s="176" t="s">
        <v>153</v>
      </c>
      <c r="H783" s="177">
        <v>7</v>
      </c>
      <c r="I783" s="178"/>
      <c r="J783" s="179">
        <f>ROUND(I783*H783,2)</f>
        <v>0</v>
      </c>
      <c r="K783" s="175" t="s">
        <v>148</v>
      </c>
      <c r="L783" s="37"/>
      <c r="M783" s="180" t="s">
        <v>1</v>
      </c>
      <c r="N783" s="181" t="s">
        <v>44</v>
      </c>
      <c r="O783" s="59"/>
      <c r="P783" s="182">
        <f>O783*H783</f>
        <v>0</v>
      </c>
      <c r="Q783" s="182">
        <v>0</v>
      </c>
      <c r="R783" s="182">
        <f>Q783*H783</f>
        <v>0</v>
      </c>
      <c r="S783" s="182">
        <v>0</v>
      </c>
      <c r="T783" s="183">
        <f>S783*H783</f>
        <v>0</v>
      </c>
      <c r="AR783" s="16" t="s">
        <v>214</v>
      </c>
      <c r="AT783" s="16" t="s">
        <v>144</v>
      </c>
      <c r="AU783" s="16" t="s">
        <v>82</v>
      </c>
      <c r="AY783" s="16" t="s">
        <v>142</v>
      </c>
      <c r="BE783" s="184">
        <f>IF(N783="základní",J783,0)</f>
        <v>0</v>
      </c>
      <c r="BF783" s="184">
        <f>IF(N783="snížená",J783,0)</f>
        <v>0</v>
      </c>
      <c r="BG783" s="184">
        <f>IF(N783="zákl. přenesená",J783,0)</f>
        <v>0</v>
      </c>
      <c r="BH783" s="184">
        <f>IF(N783="sníž. přenesená",J783,0)</f>
        <v>0</v>
      </c>
      <c r="BI783" s="184">
        <f>IF(N783="nulová",J783,0)</f>
        <v>0</v>
      </c>
      <c r="BJ783" s="16" t="s">
        <v>21</v>
      </c>
      <c r="BK783" s="184">
        <f>ROUND(I783*H783,2)</f>
        <v>0</v>
      </c>
      <c r="BL783" s="16" t="s">
        <v>214</v>
      </c>
      <c r="BM783" s="16" t="s">
        <v>1382</v>
      </c>
    </row>
    <row r="784" spans="2:65" s="11" customFormat="1" ht="11.25">
      <c r="B784" s="185"/>
      <c r="C784" s="186"/>
      <c r="D784" s="187" t="s">
        <v>159</v>
      </c>
      <c r="E784" s="188" t="s">
        <v>1</v>
      </c>
      <c r="F784" s="189" t="s">
        <v>1383</v>
      </c>
      <c r="G784" s="186"/>
      <c r="H784" s="190">
        <v>7</v>
      </c>
      <c r="I784" s="191"/>
      <c r="J784" s="186"/>
      <c r="K784" s="186"/>
      <c r="L784" s="192"/>
      <c r="M784" s="193"/>
      <c r="N784" s="194"/>
      <c r="O784" s="194"/>
      <c r="P784" s="194"/>
      <c r="Q784" s="194"/>
      <c r="R784" s="194"/>
      <c r="S784" s="194"/>
      <c r="T784" s="195"/>
      <c r="AT784" s="196" t="s">
        <v>159</v>
      </c>
      <c r="AU784" s="196" t="s">
        <v>82</v>
      </c>
      <c r="AV784" s="11" t="s">
        <v>82</v>
      </c>
      <c r="AW784" s="11" t="s">
        <v>36</v>
      </c>
      <c r="AX784" s="11" t="s">
        <v>21</v>
      </c>
      <c r="AY784" s="196" t="s">
        <v>142</v>
      </c>
    </row>
    <row r="785" spans="2:65" s="1" customFormat="1" ht="16.5" customHeight="1">
      <c r="B785" s="33"/>
      <c r="C785" s="197" t="s">
        <v>1384</v>
      </c>
      <c r="D785" s="197" t="s">
        <v>233</v>
      </c>
      <c r="E785" s="198" t="s">
        <v>1363</v>
      </c>
      <c r="F785" s="199" t="s">
        <v>1364</v>
      </c>
      <c r="G785" s="200" t="s">
        <v>245</v>
      </c>
      <c r="H785" s="201">
        <v>18.350000000000001</v>
      </c>
      <c r="I785" s="202"/>
      <c r="J785" s="203">
        <f>ROUND(I785*H785,2)</f>
        <v>0</v>
      </c>
      <c r="K785" s="199" t="s">
        <v>148</v>
      </c>
      <c r="L785" s="204"/>
      <c r="M785" s="205" t="s">
        <v>1</v>
      </c>
      <c r="N785" s="206" t="s">
        <v>44</v>
      </c>
      <c r="O785" s="59"/>
      <c r="P785" s="182">
        <f>O785*H785</f>
        <v>0</v>
      </c>
      <c r="Q785" s="182">
        <v>8.0000000000000002E-3</v>
      </c>
      <c r="R785" s="182">
        <f>Q785*H785</f>
        <v>0.14680000000000001</v>
      </c>
      <c r="S785" s="182">
        <v>0</v>
      </c>
      <c r="T785" s="183">
        <f>S785*H785</f>
        <v>0</v>
      </c>
      <c r="AR785" s="16" t="s">
        <v>294</v>
      </c>
      <c r="AT785" s="16" t="s">
        <v>233</v>
      </c>
      <c r="AU785" s="16" t="s">
        <v>82</v>
      </c>
      <c r="AY785" s="16" t="s">
        <v>142</v>
      </c>
      <c r="BE785" s="184">
        <f>IF(N785="základní",J785,0)</f>
        <v>0</v>
      </c>
      <c r="BF785" s="184">
        <f>IF(N785="snížená",J785,0)</f>
        <v>0</v>
      </c>
      <c r="BG785" s="184">
        <f>IF(N785="zákl. přenesená",J785,0)</f>
        <v>0</v>
      </c>
      <c r="BH785" s="184">
        <f>IF(N785="sníž. přenesená",J785,0)</f>
        <v>0</v>
      </c>
      <c r="BI785" s="184">
        <f>IF(N785="nulová",J785,0)</f>
        <v>0</v>
      </c>
      <c r="BJ785" s="16" t="s">
        <v>21</v>
      </c>
      <c r="BK785" s="184">
        <f>ROUND(I785*H785,2)</f>
        <v>0</v>
      </c>
      <c r="BL785" s="16" t="s">
        <v>214</v>
      </c>
      <c r="BM785" s="16" t="s">
        <v>1385</v>
      </c>
    </row>
    <row r="786" spans="2:65" s="11" customFormat="1" ht="11.25">
      <c r="B786" s="185"/>
      <c r="C786" s="186"/>
      <c r="D786" s="187" t="s">
        <v>159</v>
      </c>
      <c r="E786" s="188" t="s">
        <v>1</v>
      </c>
      <c r="F786" s="189" t="s">
        <v>1386</v>
      </c>
      <c r="G786" s="186"/>
      <c r="H786" s="190">
        <v>18.350000000000001</v>
      </c>
      <c r="I786" s="191"/>
      <c r="J786" s="186"/>
      <c r="K786" s="186"/>
      <c r="L786" s="192"/>
      <c r="M786" s="193"/>
      <c r="N786" s="194"/>
      <c r="O786" s="194"/>
      <c r="P786" s="194"/>
      <c r="Q786" s="194"/>
      <c r="R786" s="194"/>
      <c r="S786" s="194"/>
      <c r="T786" s="195"/>
      <c r="AT786" s="196" t="s">
        <v>159</v>
      </c>
      <c r="AU786" s="196" t="s">
        <v>82</v>
      </c>
      <c r="AV786" s="11" t="s">
        <v>82</v>
      </c>
      <c r="AW786" s="11" t="s">
        <v>36</v>
      </c>
      <c r="AX786" s="11" t="s">
        <v>21</v>
      </c>
      <c r="AY786" s="196" t="s">
        <v>142</v>
      </c>
    </row>
    <row r="787" spans="2:65" s="1" customFormat="1" ht="16.5" customHeight="1">
      <c r="B787" s="33"/>
      <c r="C787" s="197" t="s">
        <v>1387</v>
      </c>
      <c r="D787" s="197" t="s">
        <v>233</v>
      </c>
      <c r="E787" s="198" t="s">
        <v>1348</v>
      </c>
      <c r="F787" s="199" t="s">
        <v>1349</v>
      </c>
      <c r="G787" s="200" t="s">
        <v>245</v>
      </c>
      <c r="H787" s="201">
        <v>15.6</v>
      </c>
      <c r="I787" s="202"/>
      <c r="J787" s="203">
        <f>ROUND(I787*H787,2)</f>
        <v>0</v>
      </c>
      <c r="K787" s="199" t="s">
        <v>148</v>
      </c>
      <c r="L787" s="204"/>
      <c r="M787" s="205" t="s">
        <v>1</v>
      </c>
      <c r="N787" s="206" t="s">
        <v>44</v>
      </c>
      <c r="O787" s="59"/>
      <c r="P787" s="182">
        <f>O787*H787</f>
        <v>0</v>
      </c>
      <c r="Q787" s="182">
        <v>0.01</v>
      </c>
      <c r="R787" s="182">
        <f>Q787*H787</f>
        <v>0.156</v>
      </c>
      <c r="S787" s="182">
        <v>0</v>
      </c>
      <c r="T787" s="183">
        <f>S787*H787</f>
        <v>0</v>
      </c>
      <c r="AR787" s="16" t="s">
        <v>294</v>
      </c>
      <c r="AT787" s="16" t="s">
        <v>233</v>
      </c>
      <c r="AU787" s="16" t="s">
        <v>82</v>
      </c>
      <c r="AY787" s="16" t="s">
        <v>142</v>
      </c>
      <c r="BE787" s="184">
        <f>IF(N787="základní",J787,0)</f>
        <v>0</v>
      </c>
      <c r="BF787" s="184">
        <f>IF(N787="snížená",J787,0)</f>
        <v>0</v>
      </c>
      <c r="BG787" s="184">
        <f>IF(N787="zákl. přenesená",J787,0)</f>
        <v>0</v>
      </c>
      <c r="BH787" s="184">
        <f>IF(N787="sníž. přenesená",J787,0)</f>
        <v>0</v>
      </c>
      <c r="BI787" s="184">
        <f>IF(N787="nulová",J787,0)</f>
        <v>0</v>
      </c>
      <c r="BJ787" s="16" t="s">
        <v>21</v>
      </c>
      <c r="BK787" s="184">
        <f>ROUND(I787*H787,2)</f>
        <v>0</v>
      </c>
      <c r="BL787" s="16" t="s">
        <v>214</v>
      </c>
      <c r="BM787" s="16" t="s">
        <v>1388</v>
      </c>
    </row>
    <row r="788" spans="2:65" s="11" customFormat="1" ht="11.25">
      <c r="B788" s="185"/>
      <c r="C788" s="186"/>
      <c r="D788" s="187" t="s">
        <v>159</v>
      </c>
      <c r="E788" s="188" t="s">
        <v>1</v>
      </c>
      <c r="F788" s="189" t="s">
        <v>1389</v>
      </c>
      <c r="G788" s="186"/>
      <c r="H788" s="190">
        <v>15.6</v>
      </c>
      <c r="I788" s="191"/>
      <c r="J788" s="186"/>
      <c r="K788" s="186"/>
      <c r="L788" s="192"/>
      <c r="M788" s="193"/>
      <c r="N788" s="194"/>
      <c r="O788" s="194"/>
      <c r="P788" s="194"/>
      <c r="Q788" s="194"/>
      <c r="R788" s="194"/>
      <c r="S788" s="194"/>
      <c r="T788" s="195"/>
      <c r="AT788" s="196" t="s">
        <v>159</v>
      </c>
      <c r="AU788" s="196" t="s">
        <v>82</v>
      </c>
      <c r="AV788" s="11" t="s">
        <v>82</v>
      </c>
      <c r="AW788" s="11" t="s">
        <v>36</v>
      </c>
      <c r="AX788" s="11" t="s">
        <v>21</v>
      </c>
      <c r="AY788" s="196" t="s">
        <v>142</v>
      </c>
    </row>
    <row r="789" spans="2:65" s="1" customFormat="1" ht="16.5" customHeight="1">
      <c r="B789" s="33"/>
      <c r="C789" s="197" t="s">
        <v>1390</v>
      </c>
      <c r="D789" s="197" t="s">
        <v>233</v>
      </c>
      <c r="E789" s="198" t="s">
        <v>1329</v>
      </c>
      <c r="F789" s="199" t="s">
        <v>1330</v>
      </c>
      <c r="G789" s="200" t="s">
        <v>153</v>
      </c>
      <c r="H789" s="201">
        <v>7</v>
      </c>
      <c r="I789" s="202"/>
      <c r="J789" s="203">
        <f>ROUND(I789*H789,2)</f>
        <v>0</v>
      </c>
      <c r="K789" s="199" t="s">
        <v>148</v>
      </c>
      <c r="L789" s="204"/>
      <c r="M789" s="205" t="s">
        <v>1</v>
      </c>
      <c r="N789" s="206" t="s">
        <v>44</v>
      </c>
      <c r="O789" s="59"/>
      <c r="P789" s="182">
        <f>O789*H789</f>
        <v>0</v>
      </c>
      <c r="Q789" s="182">
        <v>6.0000000000000002E-5</v>
      </c>
      <c r="R789" s="182">
        <f>Q789*H789</f>
        <v>4.2000000000000002E-4</v>
      </c>
      <c r="S789" s="182">
        <v>0</v>
      </c>
      <c r="T789" s="183">
        <f>S789*H789</f>
        <v>0</v>
      </c>
      <c r="AR789" s="16" t="s">
        <v>294</v>
      </c>
      <c r="AT789" s="16" t="s">
        <v>233</v>
      </c>
      <c r="AU789" s="16" t="s">
        <v>82</v>
      </c>
      <c r="AY789" s="16" t="s">
        <v>142</v>
      </c>
      <c r="BE789" s="184">
        <f>IF(N789="základní",J789,0)</f>
        <v>0</v>
      </c>
      <c r="BF789" s="184">
        <f>IF(N789="snížená",J789,0)</f>
        <v>0</v>
      </c>
      <c r="BG789" s="184">
        <f>IF(N789="zákl. přenesená",J789,0)</f>
        <v>0</v>
      </c>
      <c r="BH789" s="184">
        <f>IF(N789="sníž. přenesená",J789,0)</f>
        <v>0</v>
      </c>
      <c r="BI789" s="184">
        <f>IF(N789="nulová",J789,0)</f>
        <v>0</v>
      </c>
      <c r="BJ789" s="16" t="s">
        <v>21</v>
      </c>
      <c r="BK789" s="184">
        <f>ROUND(I789*H789,2)</f>
        <v>0</v>
      </c>
      <c r="BL789" s="16" t="s">
        <v>214</v>
      </c>
      <c r="BM789" s="16" t="s">
        <v>1391</v>
      </c>
    </row>
    <row r="790" spans="2:65" s="1" customFormat="1" ht="16.5" customHeight="1">
      <c r="B790" s="33"/>
      <c r="C790" s="173" t="s">
        <v>1392</v>
      </c>
      <c r="D790" s="173" t="s">
        <v>144</v>
      </c>
      <c r="E790" s="174" t="s">
        <v>1393</v>
      </c>
      <c r="F790" s="175" t="s">
        <v>1394</v>
      </c>
      <c r="G790" s="176" t="s">
        <v>153</v>
      </c>
      <c r="H790" s="177">
        <v>49</v>
      </c>
      <c r="I790" s="178"/>
      <c r="J790" s="179">
        <f>ROUND(I790*H790,2)</f>
        <v>0</v>
      </c>
      <c r="K790" s="175" t="s">
        <v>1</v>
      </c>
      <c r="L790" s="37"/>
      <c r="M790" s="180" t="s">
        <v>1</v>
      </c>
      <c r="N790" s="181" t="s">
        <v>44</v>
      </c>
      <c r="O790" s="59"/>
      <c r="P790" s="182">
        <f>O790*H790</f>
        <v>0</v>
      </c>
      <c r="Q790" s="182">
        <v>0</v>
      </c>
      <c r="R790" s="182">
        <f>Q790*H790</f>
        <v>0</v>
      </c>
      <c r="S790" s="182">
        <v>0</v>
      </c>
      <c r="T790" s="183">
        <f>S790*H790</f>
        <v>0</v>
      </c>
      <c r="AR790" s="16" t="s">
        <v>214</v>
      </c>
      <c r="AT790" s="16" t="s">
        <v>144</v>
      </c>
      <c r="AU790" s="16" t="s">
        <v>82</v>
      </c>
      <c r="AY790" s="16" t="s">
        <v>142</v>
      </c>
      <c r="BE790" s="184">
        <f>IF(N790="základní",J790,0)</f>
        <v>0</v>
      </c>
      <c r="BF790" s="184">
        <f>IF(N790="snížená",J790,0)</f>
        <v>0</v>
      </c>
      <c r="BG790" s="184">
        <f>IF(N790="zákl. přenesená",J790,0)</f>
        <v>0</v>
      </c>
      <c r="BH790" s="184">
        <f>IF(N790="sníž. přenesená",J790,0)</f>
        <v>0</v>
      </c>
      <c r="BI790" s="184">
        <f>IF(N790="nulová",J790,0)</f>
        <v>0</v>
      </c>
      <c r="BJ790" s="16" t="s">
        <v>21</v>
      </c>
      <c r="BK790" s="184">
        <f>ROUND(I790*H790,2)</f>
        <v>0</v>
      </c>
      <c r="BL790" s="16" t="s">
        <v>214</v>
      </c>
      <c r="BM790" s="16" t="s">
        <v>1395</v>
      </c>
    </row>
    <row r="791" spans="2:65" s="11" customFormat="1" ht="11.25">
      <c r="B791" s="185"/>
      <c r="C791" s="186"/>
      <c r="D791" s="187" t="s">
        <v>159</v>
      </c>
      <c r="E791" s="188" t="s">
        <v>1</v>
      </c>
      <c r="F791" s="189" t="s">
        <v>1396</v>
      </c>
      <c r="G791" s="186"/>
      <c r="H791" s="190">
        <v>49</v>
      </c>
      <c r="I791" s="191"/>
      <c r="J791" s="186"/>
      <c r="K791" s="186"/>
      <c r="L791" s="192"/>
      <c r="M791" s="193"/>
      <c r="N791" s="194"/>
      <c r="O791" s="194"/>
      <c r="P791" s="194"/>
      <c r="Q791" s="194"/>
      <c r="R791" s="194"/>
      <c r="S791" s="194"/>
      <c r="T791" s="195"/>
      <c r="AT791" s="196" t="s">
        <v>159</v>
      </c>
      <c r="AU791" s="196" t="s">
        <v>82</v>
      </c>
      <c r="AV791" s="11" t="s">
        <v>82</v>
      </c>
      <c r="AW791" s="11" t="s">
        <v>36</v>
      </c>
      <c r="AX791" s="11" t="s">
        <v>21</v>
      </c>
      <c r="AY791" s="196" t="s">
        <v>142</v>
      </c>
    </row>
    <row r="792" spans="2:65" s="1" customFormat="1" ht="22.5" customHeight="1">
      <c r="B792" s="33"/>
      <c r="C792" s="173" t="s">
        <v>1397</v>
      </c>
      <c r="D792" s="173" t="s">
        <v>144</v>
      </c>
      <c r="E792" s="174" t="s">
        <v>1398</v>
      </c>
      <c r="F792" s="175" t="s">
        <v>1399</v>
      </c>
      <c r="G792" s="176" t="s">
        <v>225</v>
      </c>
      <c r="H792" s="177">
        <v>6.6219999999999999</v>
      </c>
      <c r="I792" s="178"/>
      <c r="J792" s="179">
        <f>ROUND(I792*H792,2)</f>
        <v>0</v>
      </c>
      <c r="K792" s="175" t="s">
        <v>148</v>
      </c>
      <c r="L792" s="37"/>
      <c r="M792" s="180" t="s">
        <v>1</v>
      </c>
      <c r="N792" s="181" t="s">
        <v>44</v>
      </c>
      <c r="O792" s="59"/>
      <c r="P792" s="182">
        <f>O792*H792</f>
        <v>0</v>
      </c>
      <c r="Q792" s="182">
        <v>0</v>
      </c>
      <c r="R792" s="182">
        <f>Q792*H792</f>
        <v>0</v>
      </c>
      <c r="S792" s="182">
        <v>0</v>
      </c>
      <c r="T792" s="183">
        <f>S792*H792</f>
        <v>0</v>
      </c>
      <c r="AR792" s="16" t="s">
        <v>214</v>
      </c>
      <c r="AT792" s="16" t="s">
        <v>144</v>
      </c>
      <c r="AU792" s="16" t="s">
        <v>82</v>
      </c>
      <c r="AY792" s="16" t="s">
        <v>142</v>
      </c>
      <c r="BE792" s="184">
        <f>IF(N792="základní",J792,0)</f>
        <v>0</v>
      </c>
      <c r="BF792" s="184">
        <f>IF(N792="snížená",J792,0)</f>
        <v>0</v>
      </c>
      <c r="BG792" s="184">
        <f>IF(N792="zákl. přenesená",J792,0)</f>
        <v>0</v>
      </c>
      <c r="BH792" s="184">
        <f>IF(N792="sníž. přenesená",J792,0)</f>
        <v>0</v>
      </c>
      <c r="BI792" s="184">
        <f>IF(N792="nulová",J792,0)</f>
        <v>0</v>
      </c>
      <c r="BJ792" s="16" t="s">
        <v>21</v>
      </c>
      <c r="BK792" s="184">
        <f>ROUND(I792*H792,2)</f>
        <v>0</v>
      </c>
      <c r="BL792" s="16" t="s">
        <v>214</v>
      </c>
      <c r="BM792" s="16" t="s">
        <v>1400</v>
      </c>
    </row>
    <row r="793" spans="2:65" s="10" customFormat="1" ht="22.9" customHeight="1">
      <c r="B793" s="157"/>
      <c r="C793" s="158"/>
      <c r="D793" s="159" t="s">
        <v>72</v>
      </c>
      <c r="E793" s="171" t="s">
        <v>1401</v>
      </c>
      <c r="F793" s="171" t="s">
        <v>1402</v>
      </c>
      <c r="G793" s="158"/>
      <c r="H793" s="158"/>
      <c r="I793" s="161"/>
      <c r="J793" s="172">
        <f>BK793</f>
        <v>0</v>
      </c>
      <c r="K793" s="158"/>
      <c r="L793" s="163"/>
      <c r="M793" s="164"/>
      <c r="N793" s="165"/>
      <c r="O793" s="165"/>
      <c r="P793" s="166">
        <f>SUM(P794:P835)</f>
        <v>0</v>
      </c>
      <c r="Q793" s="165"/>
      <c r="R793" s="166">
        <f>SUM(R794:R835)</f>
        <v>0</v>
      </c>
      <c r="S793" s="165"/>
      <c r="T793" s="167">
        <f>SUM(T794:T835)</f>
        <v>0</v>
      </c>
      <c r="AR793" s="168" t="s">
        <v>82</v>
      </c>
      <c r="AT793" s="169" t="s">
        <v>72</v>
      </c>
      <c r="AU793" s="169" t="s">
        <v>21</v>
      </c>
      <c r="AY793" s="168" t="s">
        <v>142</v>
      </c>
      <c r="BK793" s="170">
        <f>SUM(BK794:BK835)</f>
        <v>0</v>
      </c>
    </row>
    <row r="794" spans="2:65" s="1" customFormat="1" ht="22.5" customHeight="1">
      <c r="B794" s="33"/>
      <c r="C794" s="173" t="s">
        <v>1403</v>
      </c>
      <c r="D794" s="173" t="s">
        <v>144</v>
      </c>
      <c r="E794" s="174" t="s">
        <v>1404</v>
      </c>
      <c r="F794" s="175" t="s">
        <v>1405</v>
      </c>
      <c r="G794" s="176" t="s">
        <v>153</v>
      </c>
      <c r="H794" s="177">
        <v>1</v>
      </c>
      <c r="I794" s="178"/>
      <c r="J794" s="179">
        <f t="shared" ref="J794:J805" si="20">ROUND(I794*H794,2)</f>
        <v>0</v>
      </c>
      <c r="K794" s="175" t="s">
        <v>1</v>
      </c>
      <c r="L794" s="37"/>
      <c r="M794" s="180" t="s">
        <v>1</v>
      </c>
      <c r="N794" s="181" t="s">
        <v>44</v>
      </c>
      <c r="O794" s="59"/>
      <c r="P794" s="182">
        <f t="shared" ref="P794:P805" si="21">O794*H794</f>
        <v>0</v>
      </c>
      <c r="Q794" s="182">
        <v>0</v>
      </c>
      <c r="R794" s="182">
        <f t="shared" ref="R794:R805" si="22">Q794*H794</f>
        <v>0</v>
      </c>
      <c r="S794" s="182">
        <v>0</v>
      </c>
      <c r="T794" s="183">
        <f t="shared" ref="T794:T805" si="23">S794*H794</f>
        <v>0</v>
      </c>
      <c r="AR794" s="16" t="s">
        <v>214</v>
      </c>
      <c r="AT794" s="16" t="s">
        <v>144</v>
      </c>
      <c r="AU794" s="16" t="s">
        <v>82</v>
      </c>
      <c r="AY794" s="16" t="s">
        <v>142</v>
      </c>
      <c r="BE794" s="184">
        <f t="shared" ref="BE794:BE805" si="24">IF(N794="základní",J794,0)</f>
        <v>0</v>
      </c>
      <c r="BF794" s="184">
        <f t="shared" ref="BF794:BF805" si="25">IF(N794="snížená",J794,0)</f>
        <v>0</v>
      </c>
      <c r="BG794" s="184">
        <f t="shared" ref="BG794:BG805" si="26">IF(N794="zákl. přenesená",J794,0)</f>
        <v>0</v>
      </c>
      <c r="BH794" s="184">
        <f t="shared" ref="BH794:BH805" si="27">IF(N794="sníž. přenesená",J794,0)</f>
        <v>0</v>
      </c>
      <c r="BI794" s="184">
        <f t="shared" ref="BI794:BI805" si="28">IF(N794="nulová",J794,0)</f>
        <v>0</v>
      </c>
      <c r="BJ794" s="16" t="s">
        <v>21</v>
      </c>
      <c r="BK794" s="184">
        <f t="shared" ref="BK794:BK805" si="29">ROUND(I794*H794,2)</f>
        <v>0</v>
      </c>
      <c r="BL794" s="16" t="s">
        <v>214</v>
      </c>
      <c r="BM794" s="16" t="s">
        <v>1406</v>
      </c>
    </row>
    <row r="795" spans="2:65" s="1" customFormat="1" ht="22.5" customHeight="1">
      <c r="B795" s="33"/>
      <c r="C795" s="173" t="s">
        <v>1407</v>
      </c>
      <c r="D795" s="173" t="s">
        <v>144</v>
      </c>
      <c r="E795" s="174" t="s">
        <v>1408</v>
      </c>
      <c r="F795" s="175" t="s">
        <v>1409</v>
      </c>
      <c r="G795" s="176" t="s">
        <v>153</v>
      </c>
      <c r="H795" s="177">
        <v>1</v>
      </c>
      <c r="I795" s="178"/>
      <c r="J795" s="179">
        <f t="shared" si="20"/>
        <v>0</v>
      </c>
      <c r="K795" s="175" t="s">
        <v>1</v>
      </c>
      <c r="L795" s="37"/>
      <c r="M795" s="180" t="s">
        <v>1</v>
      </c>
      <c r="N795" s="181" t="s">
        <v>44</v>
      </c>
      <c r="O795" s="59"/>
      <c r="P795" s="182">
        <f t="shared" si="21"/>
        <v>0</v>
      </c>
      <c r="Q795" s="182">
        <v>0</v>
      </c>
      <c r="R795" s="182">
        <f t="shared" si="22"/>
        <v>0</v>
      </c>
      <c r="S795" s="182">
        <v>0</v>
      </c>
      <c r="T795" s="183">
        <f t="shared" si="23"/>
        <v>0</v>
      </c>
      <c r="AR795" s="16" t="s">
        <v>214</v>
      </c>
      <c r="AT795" s="16" t="s">
        <v>144</v>
      </c>
      <c r="AU795" s="16" t="s">
        <v>82</v>
      </c>
      <c r="AY795" s="16" t="s">
        <v>142</v>
      </c>
      <c r="BE795" s="184">
        <f t="shared" si="24"/>
        <v>0</v>
      </c>
      <c r="BF795" s="184">
        <f t="shared" si="25"/>
        <v>0</v>
      </c>
      <c r="BG795" s="184">
        <f t="shared" si="26"/>
        <v>0</v>
      </c>
      <c r="BH795" s="184">
        <f t="shared" si="27"/>
        <v>0</v>
      </c>
      <c r="BI795" s="184">
        <f t="shared" si="28"/>
        <v>0</v>
      </c>
      <c r="BJ795" s="16" t="s">
        <v>21</v>
      </c>
      <c r="BK795" s="184">
        <f t="shared" si="29"/>
        <v>0</v>
      </c>
      <c r="BL795" s="16" t="s">
        <v>214</v>
      </c>
      <c r="BM795" s="16" t="s">
        <v>1410</v>
      </c>
    </row>
    <row r="796" spans="2:65" s="1" customFormat="1" ht="33.75" customHeight="1">
      <c r="B796" s="33"/>
      <c r="C796" s="173" t="s">
        <v>1411</v>
      </c>
      <c r="D796" s="173" t="s">
        <v>144</v>
      </c>
      <c r="E796" s="174" t="s">
        <v>1412</v>
      </c>
      <c r="F796" s="175" t="s">
        <v>1413</v>
      </c>
      <c r="G796" s="176" t="s">
        <v>153</v>
      </c>
      <c r="H796" s="177">
        <v>1</v>
      </c>
      <c r="I796" s="178"/>
      <c r="J796" s="179">
        <f t="shared" si="20"/>
        <v>0</v>
      </c>
      <c r="K796" s="175" t="s">
        <v>1</v>
      </c>
      <c r="L796" s="37"/>
      <c r="M796" s="180" t="s">
        <v>1</v>
      </c>
      <c r="N796" s="181" t="s">
        <v>44</v>
      </c>
      <c r="O796" s="59"/>
      <c r="P796" s="182">
        <f t="shared" si="21"/>
        <v>0</v>
      </c>
      <c r="Q796" s="182">
        <v>0</v>
      </c>
      <c r="R796" s="182">
        <f t="shared" si="22"/>
        <v>0</v>
      </c>
      <c r="S796" s="182">
        <v>0</v>
      </c>
      <c r="T796" s="183">
        <f t="shared" si="23"/>
        <v>0</v>
      </c>
      <c r="AR796" s="16" t="s">
        <v>214</v>
      </c>
      <c r="AT796" s="16" t="s">
        <v>144</v>
      </c>
      <c r="AU796" s="16" t="s">
        <v>82</v>
      </c>
      <c r="AY796" s="16" t="s">
        <v>142</v>
      </c>
      <c r="BE796" s="184">
        <f t="shared" si="24"/>
        <v>0</v>
      </c>
      <c r="BF796" s="184">
        <f t="shared" si="25"/>
        <v>0</v>
      </c>
      <c r="BG796" s="184">
        <f t="shared" si="26"/>
        <v>0</v>
      </c>
      <c r="BH796" s="184">
        <f t="shared" si="27"/>
        <v>0</v>
      </c>
      <c r="BI796" s="184">
        <f t="shared" si="28"/>
        <v>0</v>
      </c>
      <c r="BJ796" s="16" t="s">
        <v>21</v>
      </c>
      <c r="BK796" s="184">
        <f t="shared" si="29"/>
        <v>0</v>
      </c>
      <c r="BL796" s="16" t="s">
        <v>214</v>
      </c>
      <c r="BM796" s="16" t="s">
        <v>1414</v>
      </c>
    </row>
    <row r="797" spans="2:65" s="1" customFormat="1" ht="22.5" customHeight="1">
      <c r="B797" s="33"/>
      <c r="C797" s="173" t="s">
        <v>1415</v>
      </c>
      <c r="D797" s="173" t="s">
        <v>144</v>
      </c>
      <c r="E797" s="174" t="s">
        <v>1416</v>
      </c>
      <c r="F797" s="175" t="s">
        <v>1417</v>
      </c>
      <c r="G797" s="176" t="s">
        <v>153</v>
      </c>
      <c r="H797" s="177">
        <v>1</v>
      </c>
      <c r="I797" s="178"/>
      <c r="J797" s="179">
        <f t="shared" si="20"/>
        <v>0</v>
      </c>
      <c r="K797" s="175" t="s">
        <v>1</v>
      </c>
      <c r="L797" s="37"/>
      <c r="M797" s="180" t="s">
        <v>1</v>
      </c>
      <c r="N797" s="181" t="s">
        <v>44</v>
      </c>
      <c r="O797" s="59"/>
      <c r="P797" s="182">
        <f t="shared" si="21"/>
        <v>0</v>
      </c>
      <c r="Q797" s="182">
        <v>0</v>
      </c>
      <c r="R797" s="182">
        <f t="shared" si="22"/>
        <v>0</v>
      </c>
      <c r="S797" s="182">
        <v>0</v>
      </c>
      <c r="T797" s="183">
        <f t="shared" si="23"/>
        <v>0</v>
      </c>
      <c r="AR797" s="16" t="s">
        <v>214</v>
      </c>
      <c r="AT797" s="16" t="s">
        <v>144</v>
      </c>
      <c r="AU797" s="16" t="s">
        <v>82</v>
      </c>
      <c r="AY797" s="16" t="s">
        <v>142</v>
      </c>
      <c r="BE797" s="184">
        <f t="shared" si="24"/>
        <v>0</v>
      </c>
      <c r="BF797" s="184">
        <f t="shared" si="25"/>
        <v>0</v>
      </c>
      <c r="BG797" s="184">
        <f t="shared" si="26"/>
        <v>0</v>
      </c>
      <c r="BH797" s="184">
        <f t="shared" si="27"/>
        <v>0</v>
      </c>
      <c r="BI797" s="184">
        <f t="shared" si="28"/>
        <v>0</v>
      </c>
      <c r="BJ797" s="16" t="s">
        <v>21</v>
      </c>
      <c r="BK797" s="184">
        <f t="shared" si="29"/>
        <v>0</v>
      </c>
      <c r="BL797" s="16" t="s">
        <v>214</v>
      </c>
      <c r="BM797" s="16" t="s">
        <v>1418</v>
      </c>
    </row>
    <row r="798" spans="2:65" s="1" customFormat="1" ht="22.5" customHeight="1">
      <c r="B798" s="33"/>
      <c r="C798" s="173" t="s">
        <v>1419</v>
      </c>
      <c r="D798" s="173" t="s">
        <v>144</v>
      </c>
      <c r="E798" s="174" t="s">
        <v>1420</v>
      </c>
      <c r="F798" s="175" t="s">
        <v>1421</v>
      </c>
      <c r="G798" s="176" t="s">
        <v>153</v>
      </c>
      <c r="H798" s="177">
        <v>1</v>
      </c>
      <c r="I798" s="178"/>
      <c r="J798" s="179">
        <f t="shared" si="20"/>
        <v>0</v>
      </c>
      <c r="K798" s="175" t="s">
        <v>1</v>
      </c>
      <c r="L798" s="37"/>
      <c r="M798" s="180" t="s">
        <v>1</v>
      </c>
      <c r="N798" s="181" t="s">
        <v>44</v>
      </c>
      <c r="O798" s="59"/>
      <c r="P798" s="182">
        <f t="shared" si="21"/>
        <v>0</v>
      </c>
      <c r="Q798" s="182">
        <v>0</v>
      </c>
      <c r="R798" s="182">
        <f t="shared" si="22"/>
        <v>0</v>
      </c>
      <c r="S798" s="182">
        <v>0</v>
      </c>
      <c r="T798" s="183">
        <f t="shared" si="23"/>
        <v>0</v>
      </c>
      <c r="AR798" s="16" t="s">
        <v>214</v>
      </c>
      <c r="AT798" s="16" t="s">
        <v>144</v>
      </c>
      <c r="AU798" s="16" t="s">
        <v>82</v>
      </c>
      <c r="AY798" s="16" t="s">
        <v>142</v>
      </c>
      <c r="BE798" s="184">
        <f t="shared" si="24"/>
        <v>0</v>
      </c>
      <c r="BF798" s="184">
        <f t="shared" si="25"/>
        <v>0</v>
      </c>
      <c r="BG798" s="184">
        <f t="shared" si="26"/>
        <v>0</v>
      </c>
      <c r="BH798" s="184">
        <f t="shared" si="27"/>
        <v>0</v>
      </c>
      <c r="BI798" s="184">
        <f t="shared" si="28"/>
        <v>0</v>
      </c>
      <c r="BJ798" s="16" t="s">
        <v>21</v>
      </c>
      <c r="BK798" s="184">
        <f t="shared" si="29"/>
        <v>0</v>
      </c>
      <c r="BL798" s="16" t="s">
        <v>214</v>
      </c>
      <c r="BM798" s="16" t="s">
        <v>1422</v>
      </c>
    </row>
    <row r="799" spans="2:65" s="1" customFormat="1" ht="45" customHeight="1">
      <c r="B799" s="33"/>
      <c r="C799" s="173" t="s">
        <v>1423</v>
      </c>
      <c r="D799" s="173" t="s">
        <v>144</v>
      </c>
      <c r="E799" s="174" t="s">
        <v>1424</v>
      </c>
      <c r="F799" s="175" t="s">
        <v>1425</v>
      </c>
      <c r="G799" s="176" t="s">
        <v>153</v>
      </c>
      <c r="H799" s="177">
        <v>1</v>
      </c>
      <c r="I799" s="178"/>
      <c r="J799" s="179">
        <f t="shared" si="20"/>
        <v>0</v>
      </c>
      <c r="K799" s="175" t="s">
        <v>1</v>
      </c>
      <c r="L799" s="37"/>
      <c r="M799" s="180" t="s">
        <v>1</v>
      </c>
      <c r="N799" s="181" t="s">
        <v>44</v>
      </c>
      <c r="O799" s="59"/>
      <c r="P799" s="182">
        <f t="shared" si="21"/>
        <v>0</v>
      </c>
      <c r="Q799" s="182">
        <v>0</v>
      </c>
      <c r="R799" s="182">
        <f t="shared" si="22"/>
        <v>0</v>
      </c>
      <c r="S799" s="182">
        <v>0</v>
      </c>
      <c r="T799" s="183">
        <f t="shared" si="23"/>
        <v>0</v>
      </c>
      <c r="AR799" s="16" t="s">
        <v>214</v>
      </c>
      <c r="AT799" s="16" t="s">
        <v>144</v>
      </c>
      <c r="AU799" s="16" t="s">
        <v>82</v>
      </c>
      <c r="AY799" s="16" t="s">
        <v>142</v>
      </c>
      <c r="BE799" s="184">
        <f t="shared" si="24"/>
        <v>0</v>
      </c>
      <c r="BF799" s="184">
        <f t="shared" si="25"/>
        <v>0</v>
      </c>
      <c r="BG799" s="184">
        <f t="shared" si="26"/>
        <v>0</v>
      </c>
      <c r="BH799" s="184">
        <f t="shared" si="27"/>
        <v>0</v>
      </c>
      <c r="BI799" s="184">
        <f t="shared" si="28"/>
        <v>0</v>
      </c>
      <c r="BJ799" s="16" t="s">
        <v>21</v>
      </c>
      <c r="BK799" s="184">
        <f t="shared" si="29"/>
        <v>0</v>
      </c>
      <c r="BL799" s="16" t="s">
        <v>214</v>
      </c>
      <c r="BM799" s="16" t="s">
        <v>1426</v>
      </c>
    </row>
    <row r="800" spans="2:65" s="1" customFormat="1" ht="45" customHeight="1">
      <c r="B800" s="33"/>
      <c r="C800" s="173" t="s">
        <v>1427</v>
      </c>
      <c r="D800" s="173" t="s">
        <v>144</v>
      </c>
      <c r="E800" s="174" t="s">
        <v>1428</v>
      </c>
      <c r="F800" s="175" t="s">
        <v>1429</v>
      </c>
      <c r="G800" s="176" t="s">
        <v>153</v>
      </c>
      <c r="H800" s="177">
        <v>1</v>
      </c>
      <c r="I800" s="178"/>
      <c r="J800" s="179">
        <f t="shared" si="20"/>
        <v>0</v>
      </c>
      <c r="K800" s="175" t="s">
        <v>1</v>
      </c>
      <c r="L800" s="37"/>
      <c r="M800" s="180" t="s">
        <v>1</v>
      </c>
      <c r="N800" s="181" t="s">
        <v>44</v>
      </c>
      <c r="O800" s="59"/>
      <c r="P800" s="182">
        <f t="shared" si="21"/>
        <v>0</v>
      </c>
      <c r="Q800" s="182">
        <v>0</v>
      </c>
      <c r="R800" s="182">
        <f t="shared" si="22"/>
        <v>0</v>
      </c>
      <c r="S800" s="182">
        <v>0</v>
      </c>
      <c r="T800" s="183">
        <f t="shared" si="23"/>
        <v>0</v>
      </c>
      <c r="AR800" s="16" t="s">
        <v>214</v>
      </c>
      <c r="AT800" s="16" t="s">
        <v>144</v>
      </c>
      <c r="AU800" s="16" t="s">
        <v>82</v>
      </c>
      <c r="AY800" s="16" t="s">
        <v>142</v>
      </c>
      <c r="BE800" s="184">
        <f t="shared" si="24"/>
        <v>0</v>
      </c>
      <c r="BF800" s="184">
        <f t="shared" si="25"/>
        <v>0</v>
      </c>
      <c r="BG800" s="184">
        <f t="shared" si="26"/>
        <v>0</v>
      </c>
      <c r="BH800" s="184">
        <f t="shared" si="27"/>
        <v>0</v>
      </c>
      <c r="BI800" s="184">
        <f t="shared" si="28"/>
        <v>0</v>
      </c>
      <c r="BJ800" s="16" t="s">
        <v>21</v>
      </c>
      <c r="BK800" s="184">
        <f t="shared" si="29"/>
        <v>0</v>
      </c>
      <c r="BL800" s="16" t="s">
        <v>214</v>
      </c>
      <c r="BM800" s="16" t="s">
        <v>1430</v>
      </c>
    </row>
    <row r="801" spans="2:65" s="1" customFormat="1" ht="16.5" customHeight="1">
      <c r="B801" s="33"/>
      <c r="C801" s="173" t="s">
        <v>1431</v>
      </c>
      <c r="D801" s="173" t="s">
        <v>144</v>
      </c>
      <c r="E801" s="174" t="s">
        <v>1432</v>
      </c>
      <c r="F801" s="175" t="s">
        <v>1433</v>
      </c>
      <c r="G801" s="176" t="s">
        <v>153</v>
      </c>
      <c r="H801" s="177">
        <v>1</v>
      </c>
      <c r="I801" s="178"/>
      <c r="J801" s="179">
        <f t="shared" si="20"/>
        <v>0</v>
      </c>
      <c r="K801" s="175" t="s">
        <v>1</v>
      </c>
      <c r="L801" s="37"/>
      <c r="M801" s="180" t="s">
        <v>1</v>
      </c>
      <c r="N801" s="181" t="s">
        <v>44</v>
      </c>
      <c r="O801" s="59"/>
      <c r="P801" s="182">
        <f t="shared" si="21"/>
        <v>0</v>
      </c>
      <c r="Q801" s="182">
        <v>0</v>
      </c>
      <c r="R801" s="182">
        <f t="shared" si="22"/>
        <v>0</v>
      </c>
      <c r="S801" s="182">
        <v>0</v>
      </c>
      <c r="T801" s="183">
        <f t="shared" si="23"/>
        <v>0</v>
      </c>
      <c r="AR801" s="16" t="s">
        <v>214</v>
      </c>
      <c r="AT801" s="16" t="s">
        <v>144</v>
      </c>
      <c r="AU801" s="16" t="s">
        <v>82</v>
      </c>
      <c r="AY801" s="16" t="s">
        <v>142</v>
      </c>
      <c r="BE801" s="184">
        <f t="shared" si="24"/>
        <v>0</v>
      </c>
      <c r="BF801" s="184">
        <f t="shared" si="25"/>
        <v>0</v>
      </c>
      <c r="BG801" s="184">
        <f t="shared" si="26"/>
        <v>0</v>
      </c>
      <c r="BH801" s="184">
        <f t="shared" si="27"/>
        <v>0</v>
      </c>
      <c r="BI801" s="184">
        <f t="shared" si="28"/>
        <v>0</v>
      </c>
      <c r="BJ801" s="16" t="s">
        <v>21</v>
      </c>
      <c r="BK801" s="184">
        <f t="shared" si="29"/>
        <v>0</v>
      </c>
      <c r="BL801" s="16" t="s">
        <v>214</v>
      </c>
      <c r="BM801" s="16" t="s">
        <v>1434</v>
      </c>
    </row>
    <row r="802" spans="2:65" s="1" customFormat="1" ht="33.75" customHeight="1">
      <c r="B802" s="33"/>
      <c r="C802" s="173" t="s">
        <v>1435</v>
      </c>
      <c r="D802" s="173" t="s">
        <v>144</v>
      </c>
      <c r="E802" s="174" t="s">
        <v>1436</v>
      </c>
      <c r="F802" s="175" t="s">
        <v>1437</v>
      </c>
      <c r="G802" s="176" t="s">
        <v>153</v>
      </c>
      <c r="H802" s="177">
        <v>1</v>
      </c>
      <c r="I802" s="178"/>
      <c r="J802" s="179">
        <f t="shared" si="20"/>
        <v>0</v>
      </c>
      <c r="K802" s="175" t="s">
        <v>1</v>
      </c>
      <c r="L802" s="37"/>
      <c r="M802" s="180" t="s">
        <v>1</v>
      </c>
      <c r="N802" s="181" t="s">
        <v>44</v>
      </c>
      <c r="O802" s="59"/>
      <c r="P802" s="182">
        <f t="shared" si="21"/>
        <v>0</v>
      </c>
      <c r="Q802" s="182">
        <v>0</v>
      </c>
      <c r="R802" s="182">
        <f t="shared" si="22"/>
        <v>0</v>
      </c>
      <c r="S802" s="182">
        <v>0</v>
      </c>
      <c r="T802" s="183">
        <f t="shared" si="23"/>
        <v>0</v>
      </c>
      <c r="AR802" s="16" t="s">
        <v>214</v>
      </c>
      <c r="AT802" s="16" t="s">
        <v>144</v>
      </c>
      <c r="AU802" s="16" t="s">
        <v>82</v>
      </c>
      <c r="AY802" s="16" t="s">
        <v>142</v>
      </c>
      <c r="BE802" s="184">
        <f t="shared" si="24"/>
        <v>0</v>
      </c>
      <c r="BF802" s="184">
        <f t="shared" si="25"/>
        <v>0</v>
      </c>
      <c r="BG802" s="184">
        <f t="shared" si="26"/>
        <v>0</v>
      </c>
      <c r="BH802" s="184">
        <f t="shared" si="27"/>
        <v>0</v>
      </c>
      <c r="BI802" s="184">
        <f t="shared" si="28"/>
        <v>0</v>
      </c>
      <c r="BJ802" s="16" t="s">
        <v>21</v>
      </c>
      <c r="BK802" s="184">
        <f t="shared" si="29"/>
        <v>0</v>
      </c>
      <c r="BL802" s="16" t="s">
        <v>214</v>
      </c>
      <c r="BM802" s="16" t="s">
        <v>1438</v>
      </c>
    </row>
    <row r="803" spans="2:65" s="1" customFormat="1" ht="16.5" customHeight="1">
      <c r="B803" s="33"/>
      <c r="C803" s="173" t="s">
        <v>1439</v>
      </c>
      <c r="D803" s="173" t="s">
        <v>144</v>
      </c>
      <c r="E803" s="174" t="s">
        <v>1440</v>
      </c>
      <c r="F803" s="175" t="s">
        <v>1441</v>
      </c>
      <c r="G803" s="176" t="s">
        <v>153</v>
      </c>
      <c r="H803" s="177">
        <v>1</v>
      </c>
      <c r="I803" s="178"/>
      <c r="J803" s="179">
        <f t="shared" si="20"/>
        <v>0</v>
      </c>
      <c r="K803" s="175" t="s">
        <v>1</v>
      </c>
      <c r="L803" s="37"/>
      <c r="M803" s="180" t="s">
        <v>1</v>
      </c>
      <c r="N803" s="181" t="s">
        <v>44</v>
      </c>
      <c r="O803" s="59"/>
      <c r="P803" s="182">
        <f t="shared" si="21"/>
        <v>0</v>
      </c>
      <c r="Q803" s="182">
        <v>0</v>
      </c>
      <c r="R803" s="182">
        <f t="shared" si="22"/>
        <v>0</v>
      </c>
      <c r="S803" s="182">
        <v>0</v>
      </c>
      <c r="T803" s="183">
        <f t="shared" si="23"/>
        <v>0</v>
      </c>
      <c r="AR803" s="16" t="s">
        <v>214</v>
      </c>
      <c r="AT803" s="16" t="s">
        <v>144</v>
      </c>
      <c r="AU803" s="16" t="s">
        <v>82</v>
      </c>
      <c r="AY803" s="16" t="s">
        <v>142</v>
      </c>
      <c r="BE803" s="184">
        <f t="shared" si="24"/>
        <v>0</v>
      </c>
      <c r="BF803" s="184">
        <f t="shared" si="25"/>
        <v>0</v>
      </c>
      <c r="BG803" s="184">
        <f t="shared" si="26"/>
        <v>0</v>
      </c>
      <c r="BH803" s="184">
        <f t="shared" si="27"/>
        <v>0</v>
      </c>
      <c r="BI803" s="184">
        <f t="shared" si="28"/>
        <v>0</v>
      </c>
      <c r="BJ803" s="16" t="s">
        <v>21</v>
      </c>
      <c r="BK803" s="184">
        <f t="shared" si="29"/>
        <v>0</v>
      </c>
      <c r="BL803" s="16" t="s">
        <v>214</v>
      </c>
      <c r="BM803" s="16" t="s">
        <v>1442</v>
      </c>
    </row>
    <row r="804" spans="2:65" s="1" customFormat="1" ht="16.5" customHeight="1">
      <c r="B804" s="33"/>
      <c r="C804" s="173" t="s">
        <v>1443</v>
      </c>
      <c r="D804" s="173" t="s">
        <v>144</v>
      </c>
      <c r="E804" s="174" t="s">
        <v>1444</v>
      </c>
      <c r="F804" s="175" t="s">
        <v>1445</v>
      </c>
      <c r="G804" s="176" t="s">
        <v>153</v>
      </c>
      <c r="H804" s="177">
        <v>1</v>
      </c>
      <c r="I804" s="178"/>
      <c r="J804" s="179">
        <f t="shared" si="20"/>
        <v>0</v>
      </c>
      <c r="K804" s="175" t="s">
        <v>1</v>
      </c>
      <c r="L804" s="37"/>
      <c r="M804" s="180" t="s">
        <v>1</v>
      </c>
      <c r="N804" s="181" t="s">
        <v>44</v>
      </c>
      <c r="O804" s="59"/>
      <c r="P804" s="182">
        <f t="shared" si="21"/>
        <v>0</v>
      </c>
      <c r="Q804" s="182">
        <v>0</v>
      </c>
      <c r="R804" s="182">
        <f t="shared" si="22"/>
        <v>0</v>
      </c>
      <c r="S804" s="182">
        <v>0</v>
      </c>
      <c r="T804" s="183">
        <f t="shared" si="23"/>
        <v>0</v>
      </c>
      <c r="AR804" s="16" t="s">
        <v>214</v>
      </c>
      <c r="AT804" s="16" t="s">
        <v>144</v>
      </c>
      <c r="AU804" s="16" t="s">
        <v>82</v>
      </c>
      <c r="AY804" s="16" t="s">
        <v>142</v>
      </c>
      <c r="BE804" s="184">
        <f t="shared" si="24"/>
        <v>0</v>
      </c>
      <c r="BF804" s="184">
        <f t="shared" si="25"/>
        <v>0</v>
      </c>
      <c r="BG804" s="184">
        <f t="shared" si="26"/>
        <v>0</v>
      </c>
      <c r="BH804" s="184">
        <f t="shared" si="27"/>
        <v>0</v>
      </c>
      <c r="BI804" s="184">
        <f t="shared" si="28"/>
        <v>0</v>
      </c>
      <c r="BJ804" s="16" t="s">
        <v>21</v>
      </c>
      <c r="BK804" s="184">
        <f t="shared" si="29"/>
        <v>0</v>
      </c>
      <c r="BL804" s="16" t="s">
        <v>214</v>
      </c>
      <c r="BM804" s="16" t="s">
        <v>1446</v>
      </c>
    </row>
    <row r="805" spans="2:65" s="1" customFormat="1" ht="67.5" customHeight="1">
      <c r="B805" s="33"/>
      <c r="C805" s="173" t="s">
        <v>1447</v>
      </c>
      <c r="D805" s="173" t="s">
        <v>144</v>
      </c>
      <c r="E805" s="174" t="s">
        <v>1448</v>
      </c>
      <c r="F805" s="175" t="s">
        <v>1449</v>
      </c>
      <c r="G805" s="176" t="s">
        <v>147</v>
      </c>
      <c r="H805" s="177">
        <v>1.52</v>
      </c>
      <c r="I805" s="178"/>
      <c r="J805" s="179">
        <f t="shared" si="20"/>
        <v>0</v>
      </c>
      <c r="K805" s="175" t="s">
        <v>1</v>
      </c>
      <c r="L805" s="37"/>
      <c r="M805" s="180" t="s">
        <v>1</v>
      </c>
      <c r="N805" s="181" t="s">
        <v>44</v>
      </c>
      <c r="O805" s="59"/>
      <c r="P805" s="182">
        <f t="shared" si="21"/>
        <v>0</v>
      </c>
      <c r="Q805" s="182">
        <v>0</v>
      </c>
      <c r="R805" s="182">
        <f t="shared" si="22"/>
        <v>0</v>
      </c>
      <c r="S805" s="182">
        <v>0</v>
      </c>
      <c r="T805" s="183">
        <f t="shared" si="23"/>
        <v>0</v>
      </c>
      <c r="AR805" s="16" t="s">
        <v>214</v>
      </c>
      <c r="AT805" s="16" t="s">
        <v>144</v>
      </c>
      <c r="AU805" s="16" t="s">
        <v>82</v>
      </c>
      <c r="AY805" s="16" t="s">
        <v>142</v>
      </c>
      <c r="BE805" s="184">
        <f t="shared" si="24"/>
        <v>0</v>
      </c>
      <c r="BF805" s="184">
        <f t="shared" si="25"/>
        <v>0</v>
      </c>
      <c r="BG805" s="184">
        <f t="shared" si="26"/>
        <v>0</v>
      </c>
      <c r="BH805" s="184">
        <f t="shared" si="27"/>
        <v>0</v>
      </c>
      <c r="BI805" s="184">
        <f t="shared" si="28"/>
        <v>0</v>
      </c>
      <c r="BJ805" s="16" t="s">
        <v>21</v>
      </c>
      <c r="BK805" s="184">
        <f t="shared" si="29"/>
        <v>0</v>
      </c>
      <c r="BL805" s="16" t="s">
        <v>214</v>
      </c>
      <c r="BM805" s="16" t="s">
        <v>1450</v>
      </c>
    </row>
    <row r="806" spans="2:65" s="11" customFormat="1" ht="11.25">
      <c r="B806" s="185"/>
      <c r="C806" s="186"/>
      <c r="D806" s="187" t="s">
        <v>159</v>
      </c>
      <c r="E806" s="188" t="s">
        <v>1</v>
      </c>
      <c r="F806" s="189" t="s">
        <v>1451</v>
      </c>
      <c r="G806" s="186"/>
      <c r="H806" s="190">
        <v>1.52</v>
      </c>
      <c r="I806" s="191"/>
      <c r="J806" s="186"/>
      <c r="K806" s="186"/>
      <c r="L806" s="192"/>
      <c r="M806" s="193"/>
      <c r="N806" s="194"/>
      <c r="O806" s="194"/>
      <c r="P806" s="194"/>
      <c r="Q806" s="194"/>
      <c r="R806" s="194"/>
      <c r="S806" s="194"/>
      <c r="T806" s="195"/>
      <c r="AT806" s="196" t="s">
        <v>159</v>
      </c>
      <c r="AU806" s="196" t="s">
        <v>82</v>
      </c>
      <c r="AV806" s="11" t="s">
        <v>82</v>
      </c>
      <c r="AW806" s="11" t="s">
        <v>36</v>
      </c>
      <c r="AX806" s="11" t="s">
        <v>21</v>
      </c>
      <c r="AY806" s="196" t="s">
        <v>142</v>
      </c>
    </row>
    <row r="807" spans="2:65" s="1" customFormat="1" ht="33.75" customHeight="1">
      <c r="B807" s="33"/>
      <c r="C807" s="173" t="s">
        <v>1452</v>
      </c>
      <c r="D807" s="173" t="s">
        <v>144</v>
      </c>
      <c r="E807" s="174" t="s">
        <v>1453</v>
      </c>
      <c r="F807" s="175" t="s">
        <v>1454</v>
      </c>
      <c r="G807" s="176" t="s">
        <v>147</v>
      </c>
      <c r="H807" s="177">
        <v>18.600000000000001</v>
      </c>
      <c r="I807" s="178"/>
      <c r="J807" s="179">
        <f>ROUND(I807*H807,2)</f>
        <v>0</v>
      </c>
      <c r="K807" s="175" t="s">
        <v>1</v>
      </c>
      <c r="L807" s="37"/>
      <c r="M807" s="180" t="s">
        <v>1</v>
      </c>
      <c r="N807" s="181" t="s">
        <v>44</v>
      </c>
      <c r="O807" s="59"/>
      <c r="P807" s="182">
        <f>O807*H807</f>
        <v>0</v>
      </c>
      <c r="Q807" s="182">
        <v>0</v>
      </c>
      <c r="R807" s="182">
        <f>Q807*H807</f>
        <v>0</v>
      </c>
      <c r="S807" s="182">
        <v>0</v>
      </c>
      <c r="T807" s="183">
        <f>S807*H807</f>
        <v>0</v>
      </c>
      <c r="AR807" s="16" t="s">
        <v>214</v>
      </c>
      <c r="AT807" s="16" t="s">
        <v>144</v>
      </c>
      <c r="AU807" s="16" t="s">
        <v>82</v>
      </c>
      <c r="AY807" s="16" t="s">
        <v>142</v>
      </c>
      <c r="BE807" s="184">
        <f>IF(N807="základní",J807,0)</f>
        <v>0</v>
      </c>
      <c r="BF807" s="184">
        <f>IF(N807="snížená",J807,0)</f>
        <v>0</v>
      </c>
      <c r="BG807" s="184">
        <f>IF(N807="zákl. přenesená",J807,0)</f>
        <v>0</v>
      </c>
      <c r="BH807" s="184">
        <f>IF(N807="sníž. přenesená",J807,0)</f>
        <v>0</v>
      </c>
      <c r="BI807" s="184">
        <f>IF(N807="nulová",J807,0)</f>
        <v>0</v>
      </c>
      <c r="BJ807" s="16" t="s">
        <v>21</v>
      </c>
      <c r="BK807" s="184">
        <f>ROUND(I807*H807,2)</f>
        <v>0</v>
      </c>
      <c r="BL807" s="16" t="s">
        <v>214</v>
      </c>
      <c r="BM807" s="16" t="s">
        <v>1455</v>
      </c>
    </row>
    <row r="808" spans="2:65" s="11" customFormat="1" ht="11.25">
      <c r="B808" s="185"/>
      <c r="C808" s="186"/>
      <c r="D808" s="187" t="s">
        <v>159</v>
      </c>
      <c r="E808" s="188" t="s">
        <v>1</v>
      </c>
      <c r="F808" s="189" t="s">
        <v>1456</v>
      </c>
      <c r="G808" s="186"/>
      <c r="H808" s="190">
        <v>18.600000000000001</v>
      </c>
      <c r="I808" s="191"/>
      <c r="J808" s="186"/>
      <c r="K808" s="186"/>
      <c r="L808" s="192"/>
      <c r="M808" s="193"/>
      <c r="N808" s="194"/>
      <c r="O808" s="194"/>
      <c r="P808" s="194"/>
      <c r="Q808" s="194"/>
      <c r="R808" s="194"/>
      <c r="S808" s="194"/>
      <c r="T808" s="195"/>
      <c r="AT808" s="196" t="s">
        <v>159</v>
      </c>
      <c r="AU808" s="196" t="s">
        <v>82</v>
      </c>
      <c r="AV808" s="11" t="s">
        <v>82</v>
      </c>
      <c r="AW808" s="11" t="s">
        <v>36</v>
      </c>
      <c r="AX808" s="11" t="s">
        <v>21</v>
      </c>
      <c r="AY808" s="196" t="s">
        <v>142</v>
      </c>
    </row>
    <row r="809" spans="2:65" s="1" customFormat="1" ht="33.75" customHeight="1">
      <c r="B809" s="33"/>
      <c r="C809" s="173" t="s">
        <v>1457</v>
      </c>
      <c r="D809" s="173" t="s">
        <v>144</v>
      </c>
      <c r="E809" s="174" t="s">
        <v>1458</v>
      </c>
      <c r="F809" s="175" t="s">
        <v>1459</v>
      </c>
      <c r="G809" s="176" t="s">
        <v>153</v>
      </c>
      <c r="H809" s="177">
        <v>1</v>
      </c>
      <c r="I809" s="178"/>
      <c r="J809" s="179">
        <f t="shared" ref="J809:J835" si="30">ROUND(I809*H809,2)</f>
        <v>0</v>
      </c>
      <c r="K809" s="175" t="s">
        <v>1</v>
      </c>
      <c r="L809" s="37"/>
      <c r="M809" s="180" t="s">
        <v>1</v>
      </c>
      <c r="N809" s="181" t="s">
        <v>44</v>
      </c>
      <c r="O809" s="59"/>
      <c r="P809" s="182">
        <f t="shared" ref="P809:P835" si="31">O809*H809</f>
        <v>0</v>
      </c>
      <c r="Q809" s="182">
        <v>0</v>
      </c>
      <c r="R809" s="182">
        <f t="shared" ref="R809:R835" si="32">Q809*H809</f>
        <v>0</v>
      </c>
      <c r="S809" s="182">
        <v>0</v>
      </c>
      <c r="T809" s="183">
        <f t="shared" ref="T809:T835" si="33">S809*H809</f>
        <v>0</v>
      </c>
      <c r="AR809" s="16" t="s">
        <v>214</v>
      </c>
      <c r="AT809" s="16" t="s">
        <v>144</v>
      </c>
      <c r="AU809" s="16" t="s">
        <v>82</v>
      </c>
      <c r="AY809" s="16" t="s">
        <v>142</v>
      </c>
      <c r="BE809" s="184">
        <f t="shared" ref="BE809:BE835" si="34">IF(N809="základní",J809,0)</f>
        <v>0</v>
      </c>
      <c r="BF809" s="184">
        <f t="shared" ref="BF809:BF835" si="35">IF(N809="snížená",J809,0)</f>
        <v>0</v>
      </c>
      <c r="BG809" s="184">
        <f t="shared" ref="BG809:BG835" si="36">IF(N809="zákl. přenesená",J809,0)</f>
        <v>0</v>
      </c>
      <c r="BH809" s="184">
        <f t="shared" ref="BH809:BH835" si="37">IF(N809="sníž. přenesená",J809,0)</f>
        <v>0</v>
      </c>
      <c r="BI809" s="184">
        <f t="shared" ref="BI809:BI835" si="38">IF(N809="nulová",J809,0)</f>
        <v>0</v>
      </c>
      <c r="BJ809" s="16" t="s">
        <v>21</v>
      </c>
      <c r="BK809" s="184">
        <f t="shared" ref="BK809:BK835" si="39">ROUND(I809*H809,2)</f>
        <v>0</v>
      </c>
      <c r="BL809" s="16" t="s">
        <v>214</v>
      </c>
      <c r="BM809" s="16" t="s">
        <v>1460</v>
      </c>
    </row>
    <row r="810" spans="2:65" s="1" customFormat="1" ht="45" customHeight="1">
      <c r="B810" s="33"/>
      <c r="C810" s="173" t="s">
        <v>1461</v>
      </c>
      <c r="D810" s="173" t="s">
        <v>144</v>
      </c>
      <c r="E810" s="174" t="s">
        <v>1462</v>
      </c>
      <c r="F810" s="175" t="s">
        <v>1463</v>
      </c>
      <c r="G810" s="176" t="s">
        <v>153</v>
      </c>
      <c r="H810" s="177">
        <v>1</v>
      </c>
      <c r="I810" s="178"/>
      <c r="J810" s="179">
        <f t="shared" si="30"/>
        <v>0</v>
      </c>
      <c r="K810" s="175" t="s">
        <v>1</v>
      </c>
      <c r="L810" s="37"/>
      <c r="M810" s="180" t="s">
        <v>1</v>
      </c>
      <c r="N810" s="181" t="s">
        <v>44</v>
      </c>
      <c r="O810" s="59"/>
      <c r="P810" s="182">
        <f t="shared" si="31"/>
        <v>0</v>
      </c>
      <c r="Q810" s="182">
        <v>0</v>
      </c>
      <c r="R810" s="182">
        <f t="shared" si="32"/>
        <v>0</v>
      </c>
      <c r="S810" s="182">
        <v>0</v>
      </c>
      <c r="T810" s="183">
        <f t="shared" si="33"/>
        <v>0</v>
      </c>
      <c r="AR810" s="16" t="s">
        <v>214</v>
      </c>
      <c r="AT810" s="16" t="s">
        <v>144</v>
      </c>
      <c r="AU810" s="16" t="s">
        <v>82</v>
      </c>
      <c r="AY810" s="16" t="s">
        <v>142</v>
      </c>
      <c r="BE810" s="184">
        <f t="shared" si="34"/>
        <v>0</v>
      </c>
      <c r="BF810" s="184">
        <f t="shared" si="35"/>
        <v>0</v>
      </c>
      <c r="BG810" s="184">
        <f t="shared" si="36"/>
        <v>0</v>
      </c>
      <c r="BH810" s="184">
        <f t="shared" si="37"/>
        <v>0</v>
      </c>
      <c r="BI810" s="184">
        <f t="shared" si="38"/>
        <v>0</v>
      </c>
      <c r="BJ810" s="16" t="s">
        <v>21</v>
      </c>
      <c r="BK810" s="184">
        <f t="shared" si="39"/>
        <v>0</v>
      </c>
      <c r="BL810" s="16" t="s">
        <v>214</v>
      </c>
      <c r="BM810" s="16" t="s">
        <v>1464</v>
      </c>
    </row>
    <row r="811" spans="2:65" s="1" customFormat="1" ht="33.75" customHeight="1">
      <c r="B811" s="33"/>
      <c r="C811" s="173" t="s">
        <v>1465</v>
      </c>
      <c r="D811" s="173" t="s">
        <v>144</v>
      </c>
      <c r="E811" s="174" t="s">
        <v>1466</v>
      </c>
      <c r="F811" s="175" t="s">
        <v>1467</v>
      </c>
      <c r="G811" s="176" t="s">
        <v>153</v>
      </c>
      <c r="H811" s="177">
        <v>5</v>
      </c>
      <c r="I811" s="178"/>
      <c r="J811" s="179">
        <f t="shared" si="30"/>
        <v>0</v>
      </c>
      <c r="K811" s="175" t="s">
        <v>1</v>
      </c>
      <c r="L811" s="37"/>
      <c r="M811" s="180" t="s">
        <v>1</v>
      </c>
      <c r="N811" s="181" t="s">
        <v>44</v>
      </c>
      <c r="O811" s="59"/>
      <c r="P811" s="182">
        <f t="shared" si="31"/>
        <v>0</v>
      </c>
      <c r="Q811" s="182">
        <v>0</v>
      </c>
      <c r="R811" s="182">
        <f t="shared" si="32"/>
        <v>0</v>
      </c>
      <c r="S811" s="182">
        <v>0</v>
      </c>
      <c r="T811" s="183">
        <f t="shared" si="33"/>
        <v>0</v>
      </c>
      <c r="AR811" s="16" t="s">
        <v>214</v>
      </c>
      <c r="AT811" s="16" t="s">
        <v>144</v>
      </c>
      <c r="AU811" s="16" t="s">
        <v>82</v>
      </c>
      <c r="AY811" s="16" t="s">
        <v>142</v>
      </c>
      <c r="BE811" s="184">
        <f t="shared" si="34"/>
        <v>0</v>
      </c>
      <c r="BF811" s="184">
        <f t="shared" si="35"/>
        <v>0</v>
      </c>
      <c r="BG811" s="184">
        <f t="shared" si="36"/>
        <v>0</v>
      </c>
      <c r="BH811" s="184">
        <f t="shared" si="37"/>
        <v>0</v>
      </c>
      <c r="BI811" s="184">
        <f t="shared" si="38"/>
        <v>0</v>
      </c>
      <c r="BJ811" s="16" t="s">
        <v>21</v>
      </c>
      <c r="BK811" s="184">
        <f t="shared" si="39"/>
        <v>0</v>
      </c>
      <c r="BL811" s="16" t="s">
        <v>214</v>
      </c>
      <c r="BM811" s="16" t="s">
        <v>1468</v>
      </c>
    </row>
    <row r="812" spans="2:65" s="1" customFormat="1" ht="45" customHeight="1">
      <c r="B812" s="33"/>
      <c r="C812" s="173" t="s">
        <v>1469</v>
      </c>
      <c r="D812" s="173" t="s">
        <v>144</v>
      </c>
      <c r="E812" s="174" t="s">
        <v>1470</v>
      </c>
      <c r="F812" s="175" t="s">
        <v>1471</v>
      </c>
      <c r="G812" s="176" t="s">
        <v>153</v>
      </c>
      <c r="H812" s="177">
        <v>3</v>
      </c>
      <c r="I812" s="178"/>
      <c r="J812" s="179">
        <f t="shared" si="30"/>
        <v>0</v>
      </c>
      <c r="K812" s="175" t="s">
        <v>1</v>
      </c>
      <c r="L812" s="37"/>
      <c r="M812" s="180" t="s">
        <v>1</v>
      </c>
      <c r="N812" s="181" t="s">
        <v>44</v>
      </c>
      <c r="O812" s="59"/>
      <c r="P812" s="182">
        <f t="shared" si="31"/>
        <v>0</v>
      </c>
      <c r="Q812" s="182">
        <v>0</v>
      </c>
      <c r="R812" s="182">
        <f t="shared" si="32"/>
        <v>0</v>
      </c>
      <c r="S812" s="182">
        <v>0</v>
      </c>
      <c r="T812" s="183">
        <f t="shared" si="33"/>
        <v>0</v>
      </c>
      <c r="AR812" s="16" t="s">
        <v>214</v>
      </c>
      <c r="AT812" s="16" t="s">
        <v>144</v>
      </c>
      <c r="AU812" s="16" t="s">
        <v>82</v>
      </c>
      <c r="AY812" s="16" t="s">
        <v>142</v>
      </c>
      <c r="BE812" s="184">
        <f t="shared" si="34"/>
        <v>0</v>
      </c>
      <c r="BF812" s="184">
        <f t="shared" si="35"/>
        <v>0</v>
      </c>
      <c r="BG812" s="184">
        <f t="shared" si="36"/>
        <v>0</v>
      </c>
      <c r="BH812" s="184">
        <f t="shared" si="37"/>
        <v>0</v>
      </c>
      <c r="BI812" s="184">
        <f t="shared" si="38"/>
        <v>0</v>
      </c>
      <c r="BJ812" s="16" t="s">
        <v>21</v>
      </c>
      <c r="BK812" s="184">
        <f t="shared" si="39"/>
        <v>0</v>
      </c>
      <c r="BL812" s="16" t="s">
        <v>214</v>
      </c>
      <c r="BM812" s="16" t="s">
        <v>1472</v>
      </c>
    </row>
    <row r="813" spans="2:65" s="1" customFormat="1" ht="33.75" customHeight="1">
      <c r="B813" s="33"/>
      <c r="C813" s="173" t="s">
        <v>1473</v>
      </c>
      <c r="D813" s="173" t="s">
        <v>144</v>
      </c>
      <c r="E813" s="174" t="s">
        <v>1474</v>
      </c>
      <c r="F813" s="175" t="s">
        <v>1475</v>
      </c>
      <c r="G813" s="176" t="s">
        <v>153</v>
      </c>
      <c r="H813" s="177">
        <v>2</v>
      </c>
      <c r="I813" s="178"/>
      <c r="J813" s="179">
        <f t="shared" si="30"/>
        <v>0</v>
      </c>
      <c r="K813" s="175" t="s">
        <v>1</v>
      </c>
      <c r="L813" s="37"/>
      <c r="M813" s="180" t="s">
        <v>1</v>
      </c>
      <c r="N813" s="181" t="s">
        <v>44</v>
      </c>
      <c r="O813" s="59"/>
      <c r="P813" s="182">
        <f t="shared" si="31"/>
        <v>0</v>
      </c>
      <c r="Q813" s="182">
        <v>0</v>
      </c>
      <c r="R813" s="182">
        <f t="shared" si="32"/>
        <v>0</v>
      </c>
      <c r="S813" s="182">
        <v>0</v>
      </c>
      <c r="T813" s="183">
        <f t="shared" si="33"/>
        <v>0</v>
      </c>
      <c r="AR813" s="16" t="s">
        <v>214</v>
      </c>
      <c r="AT813" s="16" t="s">
        <v>144</v>
      </c>
      <c r="AU813" s="16" t="s">
        <v>82</v>
      </c>
      <c r="AY813" s="16" t="s">
        <v>142</v>
      </c>
      <c r="BE813" s="184">
        <f t="shared" si="34"/>
        <v>0</v>
      </c>
      <c r="BF813" s="184">
        <f t="shared" si="35"/>
        <v>0</v>
      </c>
      <c r="BG813" s="184">
        <f t="shared" si="36"/>
        <v>0</v>
      </c>
      <c r="BH813" s="184">
        <f t="shared" si="37"/>
        <v>0</v>
      </c>
      <c r="BI813" s="184">
        <f t="shared" si="38"/>
        <v>0</v>
      </c>
      <c r="BJ813" s="16" t="s">
        <v>21</v>
      </c>
      <c r="BK813" s="184">
        <f t="shared" si="39"/>
        <v>0</v>
      </c>
      <c r="BL813" s="16" t="s">
        <v>214</v>
      </c>
      <c r="BM813" s="16" t="s">
        <v>1476</v>
      </c>
    </row>
    <row r="814" spans="2:65" s="1" customFormat="1" ht="45" customHeight="1">
      <c r="B814" s="33"/>
      <c r="C814" s="173" t="s">
        <v>1477</v>
      </c>
      <c r="D814" s="173" t="s">
        <v>144</v>
      </c>
      <c r="E814" s="174" t="s">
        <v>1478</v>
      </c>
      <c r="F814" s="175" t="s">
        <v>1479</v>
      </c>
      <c r="G814" s="176" t="s">
        <v>153</v>
      </c>
      <c r="H814" s="177">
        <v>1</v>
      </c>
      <c r="I814" s="178"/>
      <c r="J814" s="179">
        <f t="shared" si="30"/>
        <v>0</v>
      </c>
      <c r="K814" s="175" t="s">
        <v>1</v>
      </c>
      <c r="L814" s="37"/>
      <c r="M814" s="180" t="s">
        <v>1</v>
      </c>
      <c r="N814" s="181" t="s">
        <v>44</v>
      </c>
      <c r="O814" s="59"/>
      <c r="P814" s="182">
        <f t="shared" si="31"/>
        <v>0</v>
      </c>
      <c r="Q814" s="182">
        <v>0</v>
      </c>
      <c r="R814" s="182">
        <f t="shared" si="32"/>
        <v>0</v>
      </c>
      <c r="S814" s="182">
        <v>0</v>
      </c>
      <c r="T814" s="183">
        <f t="shared" si="33"/>
        <v>0</v>
      </c>
      <c r="AR814" s="16" t="s">
        <v>214</v>
      </c>
      <c r="AT814" s="16" t="s">
        <v>144</v>
      </c>
      <c r="AU814" s="16" t="s">
        <v>82</v>
      </c>
      <c r="AY814" s="16" t="s">
        <v>142</v>
      </c>
      <c r="BE814" s="184">
        <f t="shared" si="34"/>
        <v>0</v>
      </c>
      <c r="BF814" s="184">
        <f t="shared" si="35"/>
        <v>0</v>
      </c>
      <c r="BG814" s="184">
        <f t="shared" si="36"/>
        <v>0</v>
      </c>
      <c r="BH814" s="184">
        <f t="shared" si="37"/>
        <v>0</v>
      </c>
      <c r="BI814" s="184">
        <f t="shared" si="38"/>
        <v>0</v>
      </c>
      <c r="BJ814" s="16" t="s">
        <v>21</v>
      </c>
      <c r="BK814" s="184">
        <f t="shared" si="39"/>
        <v>0</v>
      </c>
      <c r="BL814" s="16" t="s">
        <v>214</v>
      </c>
      <c r="BM814" s="16" t="s">
        <v>1480</v>
      </c>
    </row>
    <row r="815" spans="2:65" s="1" customFormat="1" ht="45" customHeight="1">
      <c r="B815" s="33"/>
      <c r="C815" s="173" t="s">
        <v>1481</v>
      </c>
      <c r="D815" s="173" t="s">
        <v>144</v>
      </c>
      <c r="E815" s="174" t="s">
        <v>1482</v>
      </c>
      <c r="F815" s="175" t="s">
        <v>1483</v>
      </c>
      <c r="G815" s="176" t="s">
        <v>153</v>
      </c>
      <c r="H815" s="177">
        <v>1</v>
      </c>
      <c r="I815" s="178"/>
      <c r="J815" s="179">
        <f t="shared" si="30"/>
        <v>0</v>
      </c>
      <c r="K815" s="175" t="s">
        <v>1</v>
      </c>
      <c r="L815" s="37"/>
      <c r="M815" s="180" t="s">
        <v>1</v>
      </c>
      <c r="N815" s="181" t="s">
        <v>44</v>
      </c>
      <c r="O815" s="59"/>
      <c r="P815" s="182">
        <f t="shared" si="31"/>
        <v>0</v>
      </c>
      <c r="Q815" s="182">
        <v>0</v>
      </c>
      <c r="R815" s="182">
        <f t="shared" si="32"/>
        <v>0</v>
      </c>
      <c r="S815" s="182">
        <v>0</v>
      </c>
      <c r="T815" s="183">
        <f t="shared" si="33"/>
        <v>0</v>
      </c>
      <c r="AR815" s="16" t="s">
        <v>214</v>
      </c>
      <c r="AT815" s="16" t="s">
        <v>144</v>
      </c>
      <c r="AU815" s="16" t="s">
        <v>82</v>
      </c>
      <c r="AY815" s="16" t="s">
        <v>142</v>
      </c>
      <c r="BE815" s="184">
        <f t="shared" si="34"/>
        <v>0</v>
      </c>
      <c r="BF815" s="184">
        <f t="shared" si="35"/>
        <v>0</v>
      </c>
      <c r="BG815" s="184">
        <f t="shared" si="36"/>
        <v>0</v>
      </c>
      <c r="BH815" s="184">
        <f t="shared" si="37"/>
        <v>0</v>
      </c>
      <c r="BI815" s="184">
        <f t="shared" si="38"/>
        <v>0</v>
      </c>
      <c r="BJ815" s="16" t="s">
        <v>21</v>
      </c>
      <c r="BK815" s="184">
        <f t="shared" si="39"/>
        <v>0</v>
      </c>
      <c r="BL815" s="16" t="s">
        <v>214</v>
      </c>
      <c r="BM815" s="16" t="s">
        <v>1484</v>
      </c>
    </row>
    <row r="816" spans="2:65" s="1" customFormat="1" ht="45" customHeight="1">
      <c r="B816" s="33"/>
      <c r="C816" s="173" t="s">
        <v>1485</v>
      </c>
      <c r="D816" s="173" t="s">
        <v>144</v>
      </c>
      <c r="E816" s="174" t="s">
        <v>1486</v>
      </c>
      <c r="F816" s="175" t="s">
        <v>1487</v>
      </c>
      <c r="G816" s="176" t="s">
        <v>153</v>
      </c>
      <c r="H816" s="177">
        <v>1</v>
      </c>
      <c r="I816" s="178"/>
      <c r="J816" s="179">
        <f t="shared" si="30"/>
        <v>0</v>
      </c>
      <c r="K816" s="175" t="s">
        <v>1</v>
      </c>
      <c r="L816" s="37"/>
      <c r="M816" s="180" t="s">
        <v>1</v>
      </c>
      <c r="N816" s="181" t="s">
        <v>44</v>
      </c>
      <c r="O816" s="59"/>
      <c r="P816" s="182">
        <f t="shared" si="31"/>
        <v>0</v>
      </c>
      <c r="Q816" s="182">
        <v>0</v>
      </c>
      <c r="R816" s="182">
        <f t="shared" si="32"/>
        <v>0</v>
      </c>
      <c r="S816" s="182">
        <v>0</v>
      </c>
      <c r="T816" s="183">
        <f t="shared" si="33"/>
        <v>0</v>
      </c>
      <c r="AR816" s="16" t="s">
        <v>214</v>
      </c>
      <c r="AT816" s="16" t="s">
        <v>144</v>
      </c>
      <c r="AU816" s="16" t="s">
        <v>82</v>
      </c>
      <c r="AY816" s="16" t="s">
        <v>142</v>
      </c>
      <c r="BE816" s="184">
        <f t="shared" si="34"/>
        <v>0</v>
      </c>
      <c r="BF816" s="184">
        <f t="shared" si="35"/>
        <v>0</v>
      </c>
      <c r="BG816" s="184">
        <f t="shared" si="36"/>
        <v>0</v>
      </c>
      <c r="BH816" s="184">
        <f t="shared" si="37"/>
        <v>0</v>
      </c>
      <c r="BI816" s="184">
        <f t="shared" si="38"/>
        <v>0</v>
      </c>
      <c r="BJ816" s="16" t="s">
        <v>21</v>
      </c>
      <c r="BK816" s="184">
        <f t="shared" si="39"/>
        <v>0</v>
      </c>
      <c r="BL816" s="16" t="s">
        <v>214</v>
      </c>
      <c r="BM816" s="16" t="s">
        <v>1488</v>
      </c>
    </row>
    <row r="817" spans="2:65" s="1" customFormat="1" ht="45" customHeight="1">
      <c r="B817" s="33"/>
      <c r="C817" s="173" t="s">
        <v>1489</v>
      </c>
      <c r="D817" s="173" t="s">
        <v>144</v>
      </c>
      <c r="E817" s="174" t="s">
        <v>1490</v>
      </c>
      <c r="F817" s="175" t="s">
        <v>1491</v>
      </c>
      <c r="G817" s="176" t="s">
        <v>153</v>
      </c>
      <c r="H817" s="177">
        <v>1</v>
      </c>
      <c r="I817" s="178"/>
      <c r="J817" s="179">
        <f t="shared" si="30"/>
        <v>0</v>
      </c>
      <c r="K817" s="175" t="s">
        <v>1</v>
      </c>
      <c r="L817" s="37"/>
      <c r="M817" s="180" t="s">
        <v>1</v>
      </c>
      <c r="N817" s="181" t="s">
        <v>44</v>
      </c>
      <c r="O817" s="59"/>
      <c r="P817" s="182">
        <f t="shared" si="31"/>
        <v>0</v>
      </c>
      <c r="Q817" s="182">
        <v>0</v>
      </c>
      <c r="R817" s="182">
        <f t="shared" si="32"/>
        <v>0</v>
      </c>
      <c r="S817" s="182">
        <v>0</v>
      </c>
      <c r="T817" s="183">
        <f t="shared" si="33"/>
        <v>0</v>
      </c>
      <c r="AR817" s="16" t="s">
        <v>214</v>
      </c>
      <c r="AT817" s="16" t="s">
        <v>144</v>
      </c>
      <c r="AU817" s="16" t="s">
        <v>82</v>
      </c>
      <c r="AY817" s="16" t="s">
        <v>142</v>
      </c>
      <c r="BE817" s="184">
        <f t="shared" si="34"/>
        <v>0</v>
      </c>
      <c r="BF817" s="184">
        <f t="shared" si="35"/>
        <v>0</v>
      </c>
      <c r="BG817" s="184">
        <f t="shared" si="36"/>
        <v>0</v>
      </c>
      <c r="BH817" s="184">
        <f t="shared" si="37"/>
        <v>0</v>
      </c>
      <c r="BI817" s="184">
        <f t="shared" si="38"/>
        <v>0</v>
      </c>
      <c r="BJ817" s="16" t="s">
        <v>21</v>
      </c>
      <c r="BK817" s="184">
        <f t="shared" si="39"/>
        <v>0</v>
      </c>
      <c r="BL817" s="16" t="s">
        <v>214</v>
      </c>
      <c r="BM817" s="16" t="s">
        <v>1492</v>
      </c>
    </row>
    <row r="818" spans="2:65" s="1" customFormat="1" ht="33.75" customHeight="1">
      <c r="B818" s="33"/>
      <c r="C818" s="173" t="s">
        <v>1493</v>
      </c>
      <c r="D818" s="173" t="s">
        <v>144</v>
      </c>
      <c r="E818" s="174" t="s">
        <v>1494</v>
      </c>
      <c r="F818" s="175" t="s">
        <v>1495</v>
      </c>
      <c r="G818" s="176" t="s">
        <v>153</v>
      </c>
      <c r="H818" s="177">
        <v>2</v>
      </c>
      <c r="I818" s="178"/>
      <c r="J818" s="179">
        <f t="shared" si="30"/>
        <v>0</v>
      </c>
      <c r="K818" s="175" t="s">
        <v>1</v>
      </c>
      <c r="L818" s="37"/>
      <c r="M818" s="180" t="s">
        <v>1</v>
      </c>
      <c r="N818" s="181" t="s">
        <v>44</v>
      </c>
      <c r="O818" s="59"/>
      <c r="P818" s="182">
        <f t="shared" si="31"/>
        <v>0</v>
      </c>
      <c r="Q818" s="182">
        <v>0</v>
      </c>
      <c r="R818" s="182">
        <f t="shared" si="32"/>
        <v>0</v>
      </c>
      <c r="S818" s="182">
        <v>0</v>
      </c>
      <c r="T818" s="183">
        <f t="shared" si="33"/>
        <v>0</v>
      </c>
      <c r="AR818" s="16" t="s">
        <v>214</v>
      </c>
      <c r="AT818" s="16" t="s">
        <v>144</v>
      </c>
      <c r="AU818" s="16" t="s">
        <v>82</v>
      </c>
      <c r="AY818" s="16" t="s">
        <v>142</v>
      </c>
      <c r="BE818" s="184">
        <f t="shared" si="34"/>
        <v>0</v>
      </c>
      <c r="BF818" s="184">
        <f t="shared" si="35"/>
        <v>0</v>
      </c>
      <c r="BG818" s="184">
        <f t="shared" si="36"/>
        <v>0</v>
      </c>
      <c r="BH818" s="184">
        <f t="shared" si="37"/>
        <v>0</v>
      </c>
      <c r="BI818" s="184">
        <f t="shared" si="38"/>
        <v>0</v>
      </c>
      <c r="BJ818" s="16" t="s">
        <v>21</v>
      </c>
      <c r="BK818" s="184">
        <f t="shared" si="39"/>
        <v>0</v>
      </c>
      <c r="BL818" s="16" t="s">
        <v>214</v>
      </c>
      <c r="BM818" s="16" t="s">
        <v>1496</v>
      </c>
    </row>
    <row r="819" spans="2:65" s="1" customFormat="1" ht="33.75" customHeight="1">
      <c r="B819" s="33"/>
      <c r="C819" s="173" t="s">
        <v>1497</v>
      </c>
      <c r="D819" s="173" t="s">
        <v>144</v>
      </c>
      <c r="E819" s="174" t="s">
        <v>1498</v>
      </c>
      <c r="F819" s="175" t="s">
        <v>1499</v>
      </c>
      <c r="G819" s="176" t="s">
        <v>153</v>
      </c>
      <c r="H819" s="177">
        <v>1</v>
      </c>
      <c r="I819" s="178"/>
      <c r="J819" s="179">
        <f t="shared" si="30"/>
        <v>0</v>
      </c>
      <c r="K819" s="175" t="s">
        <v>1</v>
      </c>
      <c r="L819" s="37"/>
      <c r="M819" s="180" t="s">
        <v>1</v>
      </c>
      <c r="N819" s="181" t="s">
        <v>44</v>
      </c>
      <c r="O819" s="59"/>
      <c r="P819" s="182">
        <f t="shared" si="31"/>
        <v>0</v>
      </c>
      <c r="Q819" s="182">
        <v>0</v>
      </c>
      <c r="R819" s="182">
        <f t="shared" si="32"/>
        <v>0</v>
      </c>
      <c r="S819" s="182">
        <v>0</v>
      </c>
      <c r="T819" s="183">
        <f t="shared" si="33"/>
        <v>0</v>
      </c>
      <c r="AR819" s="16" t="s">
        <v>214</v>
      </c>
      <c r="AT819" s="16" t="s">
        <v>144</v>
      </c>
      <c r="AU819" s="16" t="s">
        <v>82</v>
      </c>
      <c r="AY819" s="16" t="s">
        <v>142</v>
      </c>
      <c r="BE819" s="184">
        <f t="shared" si="34"/>
        <v>0</v>
      </c>
      <c r="BF819" s="184">
        <f t="shared" si="35"/>
        <v>0</v>
      </c>
      <c r="BG819" s="184">
        <f t="shared" si="36"/>
        <v>0</v>
      </c>
      <c r="BH819" s="184">
        <f t="shared" si="37"/>
        <v>0</v>
      </c>
      <c r="BI819" s="184">
        <f t="shared" si="38"/>
        <v>0</v>
      </c>
      <c r="BJ819" s="16" t="s">
        <v>21</v>
      </c>
      <c r="BK819" s="184">
        <f t="shared" si="39"/>
        <v>0</v>
      </c>
      <c r="BL819" s="16" t="s">
        <v>214</v>
      </c>
      <c r="BM819" s="16" t="s">
        <v>1500</v>
      </c>
    </row>
    <row r="820" spans="2:65" s="1" customFormat="1" ht="33.75" customHeight="1">
      <c r="B820" s="33"/>
      <c r="C820" s="173" t="s">
        <v>1501</v>
      </c>
      <c r="D820" s="173" t="s">
        <v>144</v>
      </c>
      <c r="E820" s="174" t="s">
        <v>1502</v>
      </c>
      <c r="F820" s="175" t="s">
        <v>1503</v>
      </c>
      <c r="G820" s="176" t="s">
        <v>153</v>
      </c>
      <c r="H820" s="177">
        <v>3</v>
      </c>
      <c r="I820" s="178"/>
      <c r="J820" s="179">
        <f t="shared" si="30"/>
        <v>0</v>
      </c>
      <c r="K820" s="175" t="s">
        <v>1</v>
      </c>
      <c r="L820" s="37"/>
      <c r="M820" s="180" t="s">
        <v>1</v>
      </c>
      <c r="N820" s="181" t="s">
        <v>44</v>
      </c>
      <c r="O820" s="59"/>
      <c r="P820" s="182">
        <f t="shared" si="31"/>
        <v>0</v>
      </c>
      <c r="Q820" s="182">
        <v>0</v>
      </c>
      <c r="R820" s="182">
        <f t="shared" si="32"/>
        <v>0</v>
      </c>
      <c r="S820" s="182">
        <v>0</v>
      </c>
      <c r="T820" s="183">
        <f t="shared" si="33"/>
        <v>0</v>
      </c>
      <c r="AR820" s="16" t="s">
        <v>214</v>
      </c>
      <c r="AT820" s="16" t="s">
        <v>144</v>
      </c>
      <c r="AU820" s="16" t="s">
        <v>82</v>
      </c>
      <c r="AY820" s="16" t="s">
        <v>142</v>
      </c>
      <c r="BE820" s="184">
        <f t="shared" si="34"/>
        <v>0</v>
      </c>
      <c r="BF820" s="184">
        <f t="shared" si="35"/>
        <v>0</v>
      </c>
      <c r="BG820" s="184">
        <f t="shared" si="36"/>
        <v>0</v>
      </c>
      <c r="BH820" s="184">
        <f t="shared" si="37"/>
        <v>0</v>
      </c>
      <c r="BI820" s="184">
        <f t="shared" si="38"/>
        <v>0</v>
      </c>
      <c r="BJ820" s="16" t="s">
        <v>21</v>
      </c>
      <c r="BK820" s="184">
        <f t="shared" si="39"/>
        <v>0</v>
      </c>
      <c r="BL820" s="16" t="s">
        <v>214</v>
      </c>
      <c r="BM820" s="16" t="s">
        <v>1504</v>
      </c>
    </row>
    <row r="821" spans="2:65" s="1" customFormat="1" ht="33.75" customHeight="1">
      <c r="B821" s="33"/>
      <c r="C821" s="173" t="s">
        <v>1505</v>
      </c>
      <c r="D821" s="173" t="s">
        <v>144</v>
      </c>
      <c r="E821" s="174" t="s">
        <v>1506</v>
      </c>
      <c r="F821" s="175" t="s">
        <v>1507</v>
      </c>
      <c r="G821" s="176" t="s">
        <v>153</v>
      </c>
      <c r="H821" s="177">
        <v>3</v>
      </c>
      <c r="I821" s="178"/>
      <c r="J821" s="179">
        <f t="shared" si="30"/>
        <v>0</v>
      </c>
      <c r="K821" s="175" t="s">
        <v>1</v>
      </c>
      <c r="L821" s="37"/>
      <c r="M821" s="180" t="s">
        <v>1</v>
      </c>
      <c r="N821" s="181" t="s">
        <v>44</v>
      </c>
      <c r="O821" s="59"/>
      <c r="P821" s="182">
        <f t="shared" si="31"/>
        <v>0</v>
      </c>
      <c r="Q821" s="182">
        <v>0</v>
      </c>
      <c r="R821" s="182">
        <f t="shared" si="32"/>
        <v>0</v>
      </c>
      <c r="S821" s="182">
        <v>0</v>
      </c>
      <c r="T821" s="183">
        <f t="shared" si="33"/>
        <v>0</v>
      </c>
      <c r="AR821" s="16" t="s">
        <v>214</v>
      </c>
      <c r="AT821" s="16" t="s">
        <v>144</v>
      </c>
      <c r="AU821" s="16" t="s">
        <v>82</v>
      </c>
      <c r="AY821" s="16" t="s">
        <v>142</v>
      </c>
      <c r="BE821" s="184">
        <f t="shared" si="34"/>
        <v>0</v>
      </c>
      <c r="BF821" s="184">
        <f t="shared" si="35"/>
        <v>0</v>
      </c>
      <c r="BG821" s="184">
        <f t="shared" si="36"/>
        <v>0</v>
      </c>
      <c r="BH821" s="184">
        <f t="shared" si="37"/>
        <v>0</v>
      </c>
      <c r="BI821" s="184">
        <f t="shared" si="38"/>
        <v>0</v>
      </c>
      <c r="BJ821" s="16" t="s">
        <v>21</v>
      </c>
      <c r="BK821" s="184">
        <f t="shared" si="39"/>
        <v>0</v>
      </c>
      <c r="BL821" s="16" t="s">
        <v>214</v>
      </c>
      <c r="BM821" s="16" t="s">
        <v>1508</v>
      </c>
    </row>
    <row r="822" spans="2:65" s="1" customFormat="1" ht="45" customHeight="1">
      <c r="B822" s="33"/>
      <c r="C822" s="173" t="s">
        <v>1509</v>
      </c>
      <c r="D822" s="173" t="s">
        <v>144</v>
      </c>
      <c r="E822" s="174" t="s">
        <v>1510</v>
      </c>
      <c r="F822" s="175" t="s">
        <v>1511</v>
      </c>
      <c r="G822" s="176" t="s">
        <v>153</v>
      </c>
      <c r="H822" s="177">
        <v>1</v>
      </c>
      <c r="I822" s="178"/>
      <c r="J822" s="179">
        <f t="shared" si="30"/>
        <v>0</v>
      </c>
      <c r="K822" s="175" t="s">
        <v>1</v>
      </c>
      <c r="L822" s="37"/>
      <c r="M822" s="180" t="s">
        <v>1</v>
      </c>
      <c r="N822" s="181" t="s">
        <v>44</v>
      </c>
      <c r="O822" s="59"/>
      <c r="P822" s="182">
        <f t="shared" si="31"/>
        <v>0</v>
      </c>
      <c r="Q822" s="182">
        <v>0</v>
      </c>
      <c r="R822" s="182">
        <f t="shared" si="32"/>
        <v>0</v>
      </c>
      <c r="S822" s="182">
        <v>0</v>
      </c>
      <c r="T822" s="183">
        <f t="shared" si="33"/>
        <v>0</v>
      </c>
      <c r="AR822" s="16" t="s">
        <v>214</v>
      </c>
      <c r="AT822" s="16" t="s">
        <v>144</v>
      </c>
      <c r="AU822" s="16" t="s">
        <v>82</v>
      </c>
      <c r="AY822" s="16" t="s">
        <v>142</v>
      </c>
      <c r="BE822" s="184">
        <f t="shared" si="34"/>
        <v>0</v>
      </c>
      <c r="BF822" s="184">
        <f t="shared" si="35"/>
        <v>0</v>
      </c>
      <c r="BG822" s="184">
        <f t="shared" si="36"/>
        <v>0</v>
      </c>
      <c r="BH822" s="184">
        <f t="shared" si="37"/>
        <v>0</v>
      </c>
      <c r="BI822" s="184">
        <f t="shared" si="38"/>
        <v>0</v>
      </c>
      <c r="BJ822" s="16" t="s">
        <v>21</v>
      </c>
      <c r="BK822" s="184">
        <f t="shared" si="39"/>
        <v>0</v>
      </c>
      <c r="BL822" s="16" t="s">
        <v>214</v>
      </c>
      <c r="BM822" s="16" t="s">
        <v>1512</v>
      </c>
    </row>
    <row r="823" spans="2:65" s="1" customFormat="1" ht="16.5" customHeight="1">
      <c r="B823" s="33"/>
      <c r="C823" s="173" t="s">
        <v>1513</v>
      </c>
      <c r="D823" s="173" t="s">
        <v>144</v>
      </c>
      <c r="E823" s="174" t="s">
        <v>1514</v>
      </c>
      <c r="F823" s="175" t="s">
        <v>1515</v>
      </c>
      <c r="G823" s="176" t="s">
        <v>153</v>
      </c>
      <c r="H823" s="177">
        <v>1</v>
      </c>
      <c r="I823" s="178"/>
      <c r="J823" s="179">
        <f t="shared" si="30"/>
        <v>0</v>
      </c>
      <c r="K823" s="175" t="s">
        <v>1</v>
      </c>
      <c r="L823" s="37"/>
      <c r="M823" s="180" t="s">
        <v>1</v>
      </c>
      <c r="N823" s="181" t="s">
        <v>44</v>
      </c>
      <c r="O823" s="59"/>
      <c r="P823" s="182">
        <f t="shared" si="31"/>
        <v>0</v>
      </c>
      <c r="Q823" s="182">
        <v>0</v>
      </c>
      <c r="R823" s="182">
        <f t="shared" si="32"/>
        <v>0</v>
      </c>
      <c r="S823" s="182">
        <v>0</v>
      </c>
      <c r="T823" s="183">
        <f t="shared" si="33"/>
        <v>0</v>
      </c>
      <c r="AR823" s="16" t="s">
        <v>214</v>
      </c>
      <c r="AT823" s="16" t="s">
        <v>144</v>
      </c>
      <c r="AU823" s="16" t="s">
        <v>82</v>
      </c>
      <c r="AY823" s="16" t="s">
        <v>142</v>
      </c>
      <c r="BE823" s="184">
        <f t="shared" si="34"/>
        <v>0</v>
      </c>
      <c r="BF823" s="184">
        <f t="shared" si="35"/>
        <v>0</v>
      </c>
      <c r="BG823" s="184">
        <f t="shared" si="36"/>
        <v>0</v>
      </c>
      <c r="BH823" s="184">
        <f t="shared" si="37"/>
        <v>0</v>
      </c>
      <c r="BI823" s="184">
        <f t="shared" si="38"/>
        <v>0</v>
      </c>
      <c r="BJ823" s="16" t="s">
        <v>21</v>
      </c>
      <c r="BK823" s="184">
        <f t="shared" si="39"/>
        <v>0</v>
      </c>
      <c r="BL823" s="16" t="s">
        <v>214</v>
      </c>
      <c r="BM823" s="16" t="s">
        <v>1516</v>
      </c>
    </row>
    <row r="824" spans="2:65" s="1" customFormat="1" ht="45" customHeight="1">
      <c r="B824" s="33"/>
      <c r="C824" s="173" t="s">
        <v>1517</v>
      </c>
      <c r="D824" s="173" t="s">
        <v>144</v>
      </c>
      <c r="E824" s="174" t="s">
        <v>1518</v>
      </c>
      <c r="F824" s="175" t="s">
        <v>1519</v>
      </c>
      <c r="G824" s="176" t="s">
        <v>153</v>
      </c>
      <c r="H824" s="177">
        <v>1</v>
      </c>
      <c r="I824" s="178"/>
      <c r="J824" s="179">
        <f t="shared" si="30"/>
        <v>0</v>
      </c>
      <c r="K824" s="175" t="s">
        <v>1</v>
      </c>
      <c r="L824" s="37"/>
      <c r="M824" s="180" t="s">
        <v>1</v>
      </c>
      <c r="N824" s="181" t="s">
        <v>44</v>
      </c>
      <c r="O824" s="59"/>
      <c r="P824" s="182">
        <f t="shared" si="31"/>
        <v>0</v>
      </c>
      <c r="Q824" s="182">
        <v>0</v>
      </c>
      <c r="R824" s="182">
        <f t="shared" si="32"/>
        <v>0</v>
      </c>
      <c r="S824" s="182">
        <v>0</v>
      </c>
      <c r="T824" s="183">
        <f t="shared" si="33"/>
        <v>0</v>
      </c>
      <c r="AR824" s="16" t="s">
        <v>214</v>
      </c>
      <c r="AT824" s="16" t="s">
        <v>144</v>
      </c>
      <c r="AU824" s="16" t="s">
        <v>82</v>
      </c>
      <c r="AY824" s="16" t="s">
        <v>142</v>
      </c>
      <c r="BE824" s="184">
        <f t="shared" si="34"/>
        <v>0</v>
      </c>
      <c r="BF824" s="184">
        <f t="shared" si="35"/>
        <v>0</v>
      </c>
      <c r="BG824" s="184">
        <f t="shared" si="36"/>
        <v>0</v>
      </c>
      <c r="BH824" s="184">
        <f t="shared" si="37"/>
        <v>0</v>
      </c>
      <c r="BI824" s="184">
        <f t="shared" si="38"/>
        <v>0</v>
      </c>
      <c r="BJ824" s="16" t="s">
        <v>21</v>
      </c>
      <c r="BK824" s="184">
        <f t="shared" si="39"/>
        <v>0</v>
      </c>
      <c r="BL824" s="16" t="s">
        <v>214</v>
      </c>
      <c r="BM824" s="16" t="s">
        <v>1520</v>
      </c>
    </row>
    <row r="825" spans="2:65" s="1" customFormat="1" ht="45" customHeight="1">
      <c r="B825" s="33"/>
      <c r="C825" s="173" t="s">
        <v>1521</v>
      </c>
      <c r="D825" s="173" t="s">
        <v>144</v>
      </c>
      <c r="E825" s="174" t="s">
        <v>1522</v>
      </c>
      <c r="F825" s="175" t="s">
        <v>1523</v>
      </c>
      <c r="G825" s="176" t="s">
        <v>153</v>
      </c>
      <c r="H825" s="177">
        <v>1</v>
      </c>
      <c r="I825" s="178"/>
      <c r="J825" s="179">
        <f t="shared" si="30"/>
        <v>0</v>
      </c>
      <c r="K825" s="175" t="s">
        <v>1</v>
      </c>
      <c r="L825" s="37"/>
      <c r="M825" s="180" t="s">
        <v>1</v>
      </c>
      <c r="N825" s="181" t="s">
        <v>44</v>
      </c>
      <c r="O825" s="59"/>
      <c r="P825" s="182">
        <f t="shared" si="31"/>
        <v>0</v>
      </c>
      <c r="Q825" s="182">
        <v>0</v>
      </c>
      <c r="R825" s="182">
        <f t="shared" si="32"/>
        <v>0</v>
      </c>
      <c r="S825" s="182">
        <v>0</v>
      </c>
      <c r="T825" s="183">
        <f t="shared" si="33"/>
        <v>0</v>
      </c>
      <c r="AR825" s="16" t="s">
        <v>214</v>
      </c>
      <c r="AT825" s="16" t="s">
        <v>144</v>
      </c>
      <c r="AU825" s="16" t="s">
        <v>82</v>
      </c>
      <c r="AY825" s="16" t="s">
        <v>142</v>
      </c>
      <c r="BE825" s="184">
        <f t="shared" si="34"/>
        <v>0</v>
      </c>
      <c r="BF825" s="184">
        <f t="shared" si="35"/>
        <v>0</v>
      </c>
      <c r="BG825" s="184">
        <f t="shared" si="36"/>
        <v>0</v>
      </c>
      <c r="BH825" s="184">
        <f t="shared" si="37"/>
        <v>0</v>
      </c>
      <c r="BI825" s="184">
        <f t="shared" si="38"/>
        <v>0</v>
      </c>
      <c r="BJ825" s="16" t="s">
        <v>21</v>
      </c>
      <c r="BK825" s="184">
        <f t="shared" si="39"/>
        <v>0</v>
      </c>
      <c r="BL825" s="16" t="s">
        <v>214</v>
      </c>
      <c r="BM825" s="16" t="s">
        <v>1524</v>
      </c>
    </row>
    <row r="826" spans="2:65" s="1" customFormat="1" ht="33.75" customHeight="1">
      <c r="B826" s="33"/>
      <c r="C826" s="173" t="s">
        <v>1525</v>
      </c>
      <c r="D826" s="173" t="s">
        <v>144</v>
      </c>
      <c r="E826" s="174" t="s">
        <v>1526</v>
      </c>
      <c r="F826" s="175" t="s">
        <v>1527</v>
      </c>
      <c r="G826" s="176" t="s">
        <v>153</v>
      </c>
      <c r="H826" s="177">
        <v>1</v>
      </c>
      <c r="I826" s="178"/>
      <c r="J826" s="179">
        <f t="shared" si="30"/>
        <v>0</v>
      </c>
      <c r="K826" s="175" t="s">
        <v>1</v>
      </c>
      <c r="L826" s="37"/>
      <c r="M826" s="180" t="s">
        <v>1</v>
      </c>
      <c r="N826" s="181" t="s">
        <v>44</v>
      </c>
      <c r="O826" s="59"/>
      <c r="P826" s="182">
        <f t="shared" si="31"/>
        <v>0</v>
      </c>
      <c r="Q826" s="182">
        <v>0</v>
      </c>
      <c r="R826" s="182">
        <f t="shared" si="32"/>
        <v>0</v>
      </c>
      <c r="S826" s="182">
        <v>0</v>
      </c>
      <c r="T826" s="183">
        <f t="shared" si="33"/>
        <v>0</v>
      </c>
      <c r="AR826" s="16" t="s">
        <v>214</v>
      </c>
      <c r="AT826" s="16" t="s">
        <v>144</v>
      </c>
      <c r="AU826" s="16" t="s">
        <v>82</v>
      </c>
      <c r="AY826" s="16" t="s">
        <v>142</v>
      </c>
      <c r="BE826" s="184">
        <f t="shared" si="34"/>
        <v>0</v>
      </c>
      <c r="BF826" s="184">
        <f t="shared" si="35"/>
        <v>0</v>
      </c>
      <c r="BG826" s="184">
        <f t="shared" si="36"/>
        <v>0</v>
      </c>
      <c r="BH826" s="184">
        <f t="shared" si="37"/>
        <v>0</v>
      </c>
      <c r="BI826" s="184">
        <f t="shared" si="38"/>
        <v>0</v>
      </c>
      <c r="BJ826" s="16" t="s">
        <v>21</v>
      </c>
      <c r="BK826" s="184">
        <f t="shared" si="39"/>
        <v>0</v>
      </c>
      <c r="BL826" s="16" t="s">
        <v>214</v>
      </c>
      <c r="BM826" s="16" t="s">
        <v>1528</v>
      </c>
    </row>
    <row r="827" spans="2:65" s="1" customFormat="1" ht="45" customHeight="1">
      <c r="B827" s="33"/>
      <c r="C827" s="173" t="s">
        <v>1529</v>
      </c>
      <c r="D827" s="173" t="s">
        <v>144</v>
      </c>
      <c r="E827" s="174" t="s">
        <v>1530</v>
      </c>
      <c r="F827" s="175" t="s">
        <v>1531</v>
      </c>
      <c r="G827" s="176" t="s">
        <v>153</v>
      </c>
      <c r="H827" s="177">
        <v>1</v>
      </c>
      <c r="I827" s="178"/>
      <c r="J827" s="179">
        <f t="shared" si="30"/>
        <v>0</v>
      </c>
      <c r="K827" s="175" t="s">
        <v>1</v>
      </c>
      <c r="L827" s="37"/>
      <c r="M827" s="180" t="s">
        <v>1</v>
      </c>
      <c r="N827" s="181" t="s">
        <v>44</v>
      </c>
      <c r="O827" s="59"/>
      <c r="P827" s="182">
        <f t="shared" si="31"/>
        <v>0</v>
      </c>
      <c r="Q827" s="182">
        <v>0</v>
      </c>
      <c r="R827" s="182">
        <f t="shared" si="32"/>
        <v>0</v>
      </c>
      <c r="S827" s="182">
        <v>0</v>
      </c>
      <c r="T827" s="183">
        <f t="shared" si="33"/>
        <v>0</v>
      </c>
      <c r="AR827" s="16" t="s">
        <v>214</v>
      </c>
      <c r="AT827" s="16" t="s">
        <v>144</v>
      </c>
      <c r="AU827" s="16" t="s">
        <v>82</v>
      </c>
      <c r="AY827" s="16" t="s">
        <v>142</v>
      </c>
      <c r="BE827" s="184">
        <f t="shared" si="34"/>
        <v>0</v>
      </c>
      <c r="BF827" s="184">
        <f t="shared" si="35"/>
        <v>0</v>
      </c>
      <c r="BG827" s="184">
        <f t="shared" si="36"/>
        <v>0</v>
      </c>
      <c r="BH827" s="184">
        <f t="shared" si="37"/>
        <v>0</v>
      </c>
      <c r="BI827" s="184">
        <f t="shared" si="38"/>
        <v>0</v>
      </c>
      <c r="BJ827" s="16" t="s">
        <v>21</v>
      </c>
      <c r="BK827" s="184">
        <f t="shared" si="39"/>
        <v>0</v>
      </c>
      <c r="BL827" s="16" t="s">
        <v>214</v>
      </c>
      <c r="BM827" s="16" t="s">
        <v>1532</v>
      </c>
    </row>
    <row r="828" spans="2:65" s="1" customFormat="1" ht="33.75" customHeight="1">
      <c r="B828" s="33"/>
      <c r="C828" s="173" t="s">
        <v>1533</v>
      </c>
      <c r="D828" s="173" t="s">
        <v>144</v>
      </c>
      <c r="E828" s="174" t="s">
        <v>1534</v>
      </c>
      <c r="F828" s="175" t="s">
        <v>1535</v>
      </c>
      <c r="G828" s="176" t="s">
        <v>153</v>
      </c>
      <c r="H828" s="177">
        <v>1</v>
      </c>
      <c r="I828" s="178"/>
      <c r="J828" s="179">
        <f t="shared" si="30"/>
        <v>0</v>
      </c>
      <c r="K828" s="175" t="s">
        <v>1</v>
      </c>
      <c r="L828" s="37"/>
      <c r="M828" s="180" t="s">
        <v>1</v>
      </c>
      <c r="N828" s="181" t="s">
        <v>44</v>
      </c>
      <c r="O828" s="59"/>
      <c r="P828" s="182">
        <f t="shared" si="31"/>
        <v>0</v>
      </c>
      <c r="Q828" s="182">
        <v>0</v>
      </c>
      <c r="R828" s="182">
        <f t="shared" si="32"/>
        <v>0</v>
      </c>
      <c r="S828" s="182">
        <v>0</v>
      </c>
      <c r="T828" s="183">
        <f t="shared" si="33"/>
        <v>0</v>
      </c>
      <c r="AR828" s="16" t="s">
        <v>214</v>
      </c>
      <c r="AT828" s="16" t="s">
        <v>144</v>
      </c>
      <c r="AU828" s="16" t="s">
        <v>82</v>
      </c>
      <c r="AY828" s="16" t="s">
        <v>142</v>
      </c>
      <c r="BE828" s="184">
        <f t="shared" si="34"/>
        <v>0</v>
      </c>
      <c r="BF828" s="184">
        <f t="shared" si="35"/>
        <v>0</v>
      </c>
      <c r="BG828" s="184">
        <f t="shared" si="36"/>
        <v>0</v>
      </c>
      <c r="BH828" s="184">
        <f t="shared" si="37"/>
        <v>0</v>
      </c>
      <c r="BI828" s="184">
        <f t="shared" si="38"/>
        <v>0</v>
      </c>
      <c r="BJ828" s="16" t="s">
        <v>21</v>
      </c>
      <c r="BK828" s="184">
        <f t="shared" si="39"/>
        <v>0</v>
      </c>
      <c r="BL828" s="16" t="s">
        <v>214</v>
      </c>
      <c r="BM828" s="16" t="s">
        <v>1536</v>
      </c>
    </row>
    <row r="829" spans="2:65" s="1" customFormat="1" ht="16.5" customHeight="1">
      <c r="B829" s="33"/>
      <c r="C829" s="173" t="s">
        <v>1537</v>
      </c>
      <c r="D829" s="173" t="s">
        <v>144</v>
      </c>
      <c r="E829" s="174" t="s">
        <v>1538</v>
      </c>
      <c r="F829" s="175" t="s">
        <v>1539</v>
      </c>
      <c r="G829" s="176" t="s">
        <v>675</v>
      </c>
      <c r="H829" s="177">
        <v>1</v>
      </c>
      <c r="I829" s="178"/>
      <c r="J829" s="179">
        <f t="shared" si="30"/>
        <v>0</v>
      </c>
      <c r="K829" s="175" t="s">
        <v>1</v>
      </c>
      <c r="L829" s="37"/>
      <c r="M829" s="180" t="s">
        <v>1</v>
      </c>
      <c r="N829" s="181" t="s">
        <v>44</v>
      </c>
      <c r="O829" s="59"/>
      <c r="P829" s="182">
        <f t="shared" si="31"/>
        <v>0</v>
      </c>
      <c r="Q829" s="182">
        <v>0</v>
      </c>
      <c r="R829" s="182">
        <f t="shared" si="32"/>
        <v>0</v>
      </c>
      <c r="S829" s="182">
        <v>0</v>
      </c>
      <c r="T829" s="183">
        <f t="shared" si="33"/>
        <v>0</v>
      </c>
      <c r="AR829" s="16" t="s">
        <v>214</v>
      </c>
      <c r="AT829" s="16" t="s">
        <v>144</v>
      </c>
      <c r="AU829" s="16" t="s">
        <v>82</v>
      </c>
      <c r="AY829" s="16" t="s">
        <v>142</v>
      </c>
      <c r="BE829" s="184">
        <f t="shared" si="34"/>
        <v>0</v>
      </c>
      <c r="BF829" s="184">
        <f t="shared" si="35"/>
        <v>0</v>
      </c>
      <c r="BG829" s="184">
        <f t="shared" si="36"/>
        <v>0</v>
      </c>
      <c r="BH829" s="184">
        <f t="shared" si="37"/>
        <v>0</v>
      </c>
      <c r="BI829" s="184">
        <f t="shared" si="38"/>
        <v>0</v>
      </c>
      <c r="BJ829" s="16" t="s">
        <v>21</v>
      </c>
      <c r="BK829" s="184">
        <f t="shared" si="39"/>
        <v>0</v>
      </c>
      <c r="BL829" s="16" t="s">
        <v>214</v>
      </c>
      <c r="BM829" s="16" t="s">
        <v>1540</v>
      </c>
    </row>
    <row r="830" spans="2:65" s="1" customFormat="1" ht="33.75" customHeight="1">
      <c r="B830" s="33"/>
      <c r="C830" s="173" t="s">
        <v>1541</v>
      </c>
      <c r="D830" s="173" t="s">
        <v>144</v>
      </c>
      <c r="E830" s="174" t="s">
        <v>1542</v>
      </c>
      <c r="F830" s="175" t="s">
        <v>1543</v>
      </c>
      <c r="G830" s="176" t="s">
        <v>153</v>
      </c>
      <c r="H830" s="177">
        <v>1</v>
      </c>
      <c r="I830" s="178"/>
      <c r="J830" s="179">
        <f t="shared" si="30"/>
        <v>0</v>
      </c>
      <c r="K830" s="175" t="s">
        <v>1</v>
      </c>
      <c r="L830" s="37"/>
      <c r="M830" s="180" t="s">
        <v>1</v>
      </c>
      <c r="N830" s="181" t="s">
        <v>44</v>
      </c>
      <c r="O830" s="59"/>
      <c r="P830" s="182">
        <f t="shared" si="31"/>
        <v>0</v>
      </c>
      <c r="Q830" s="182">
        <v>0</v>
      </c>
      <c r="R830" s="182">
        <f t="shared" si="32"/>
        <v>0</v>
      </c>
      <c r="S830" s="182">
        <v>0</v>
      </c>
      <c r="T830" s="183">
        <f t="shared" si="33"/>
        <v>0</v>
      </c>
      <c r="AR830" s="16" t="s">
        <v>214</v>
      </c>
      <c r="AT830" s="16" t="s">
        <v>144</v>
      </c>
      <c r="AU830" s="16" t="s">
        <v>82</v>
      </c>
      <c r="AY830" s="16" t="s">
        <v>142</v>
      </c>
      <c r="BE830" s="184">
        <f t="shared" si="34"/>
        <v>0</v>
      </c>
      <c r="BF830" s="184">
        <f t="shared" si="35"/>
        <v>0</v>
      </c>
      <c r="BG830" s="184">
        <f t="shared" si="36"/>
        <v>0</v>
      </c>
      <c r="BH830" s="184">
        <f t="shared" si="37"/>
        <v>0</v>
      </c>
      <c r="BI830" s="184">
        <f t="shared" si="38"/>
        <v>0</v>
      </c>
      <c r="BJ830" s="16" t="s">
        <v>21</v>
      </c>
      <c r="BK830" s="184">
        <f t="shared" si="39"/>
        <v>0</v>
      </c>
      <c r="BL830" s="16" t="s">
        <v>214</v>
      </c>
      <c r="BM830" s="16" t="s">
        <v>1544</v>
      </c>
    </row>
    <row r="831" spans="2:65" s="1" customFormat="1" ht="33.75" customHeight="1">
      <c r="B831" s="33"/>
      <c r="C831" s="173" t="s">
        <v>1545</v>
      </c>
      <c r="D831" s="173" t="s">
        <v>144</v>
      </c>
      <c r="E831" s="174" t="s">
        <v>1546</v>
      </c>
      <c r="F831" s="175" t="s">
        <v>1547</v>
      </c>
      <c r="G831" s="176" t="s">
        <v>153</v>
      </c>
      <c r="H831" s="177">
        <v>1</v>
      </c>
      <c r="I831" s="178"/>
      <c r="J831" s="179">
        <f t="shared" si="30"/>
        <v>0</v>
      </c>
      <c r="K831" s="175" t="s">
        <v>1</v>
      </c>
      <c r="L831" s="37"/>
      <c r="M831" s="180" t="s">
        <v>1</v>
      </c>
      <c r="N831" s="181" t="s">
        <v>44</v>
      </c>
      <c r="O831" s="59"/>
      <c r="P831" s="182">
        <f t="shared" si="31"/>
        <v>0</v>
      </c>
      <c r="Q831" s="182">
        <v>0</v>
      </c>
      <c r="R831" s="182">
        <f t="shared" si="32"/>
        <v>0</v>
      </c>
      <c r="S831" s="182">
        <v>0</v>
      </c>
      <c r="T831" s="183">
        <f t="shared" si="33"/>
        <v>0</v>
      </c>
      <c r="AR831" s="16" t="s">
        <v>214</v>
      </c>
      <c r="AT831" s="16" t="s">
        <v>144</v>
      </c>
      <c r="AU831" s="16" t="s">
        <v>82</v>
      </c>
      <c r="AY831" s="16" t="s">
        <v>142</v>
      </c>
      <c r="BE831" s="184">
        <f t="shared" si="34"/>
        <v>0</v>
      </c>
      <c r="BF831" s="184">
        <f t="shared" si="35"/>
        <v>0</v>
      </c>
      <c r="BG831" s="184">
        <f t="shared" si="36"/>
        <v>0</v>
      </c>
      <c r="BH831" s="184">
        <f t="shared" si="37"/>
        <v>0</v>
      </c>
      <c r="BI831" s="184">
        <f t="shared" si="38"/>
        <v>0</v>
      </c>
      <c r="BJ831" s="16" t="s">
        <v>21</v>
      </c>
      <c r="BK831" s="184">
        <f t="shared" si="39"/>
        <v>0</v>
      </c>
      <c r="BL831" s="16" t="s">
        <v>214</v>
      </c>
      <c r="BM831" s="16" t="s">
        <v>1548</v>
      </c>
    </row>
    <row r="832" spans="2:65" s="1" customFormat="1" ht="33.75" customHeight="1">
      <c r="B832" s="33"/>
      <c r="C832" s="173" t="s">
        <v>1549</v>
      </c>
      <c r="D832" s="173" t="s">
        <v>144</v>
      </c>
      <c r="E832" s="174" t="s">
        <v>1550</v>
      </c>
      <c r="F832" s="175" t="s">
        <v>1551</v>
      </c>
      <c r="G832" s="176" t="s">
        <v>153</v>
      </c>
      <c r="H832" s="177">
        <v>1</v>
      </c>
      <c r="I832" s="178"/>
      <c r="J832" s="179">
        <f t="shared" si="30"/>
        <v>0</v>
      </c>
      <c r="K832" s="175" t="s">
        <v>1</v>
      </c>
      <c r="L832" s="37"/>
      <c r="M832" s="180" t="s">
        <v>1</v>
      </c>
      <c r="N832" s="181" t="s">
        <v>44</v>
      </c>
      <c r="O832" s="59"/>
      <c r="P832" s="182">
        <f t="shared" si="31"/>
        <v>0</v>
      </c>
      <c r="Q832" s="182">
        <v>0</v>
      </c>
      <c r="R832" s="182">
        <f t="shared" si="32"/>
        <v>0</v>
      </c>
      <c r="S832" s="182">
        <v>0</v>
      </c>
      <c r="T832" s="183">
        <f t="shared" si="33"/>
        <v>0</v>
      </c>
      <c r="AR832" s="16" t="s">
        <v>214</v>
      </c>
      <c r="AT832" s="16" t="s">
        <v>144</v>
      </c>
      <c r="AU832" s="16" t="s">
        <v>82</v>
      </c>
      <c r="AY832" s="16" t="s">
        <v>142</v>
      </c>
      <c r="BE832" s="184">
        <f t="shared" si="34"/>
        <v>0</v>
      </c>
      <c r="BF832" s="184">
        <f t="shared" si="35"/>
        <v>0</v>
      </c>
      <c r="BG832" s="184">
        <f t="shared" si="36"/>
        <v>0</v>
      </c>
      <c r="BH832" s="184">
        <f t="shared" si="37"/>
        <v>0</v>
      </c>
      <c r="BI832" s="184">
        <f t="shared" si="38"/>
        <v>0</v>
      </c>
      <c r="BJ832" s="16" t="s">
        <v>21</v>
      </c>
      <c r="BK832" s="184">
        <f t="shared" si="39"/>
        <v>0</v>
      </c>
      <c r="BL832" s="16" t="s">
        <v>214</v>
      </c>
      <c r="BM832" s="16" t="s">
        <v>1552</v>
      </c>
    </row>
    <row r="833" spans="2:65" s="1" customFormat="1" ht="33.75" customHeight="1">
      <c r="B833" s="33"/>
      <c r="C833" s="173" t="s">
        <v>1553</v>
      </c>
      <c r="D833" s="173" t="s">
        <v>144</v>
      </c>
      <c r="E833" s="174" t="s">
        <v>1554</v>
      </c>
      <c r="F833" s="175" t="s">
        <v>1555</v>
      </c>
      <c r="G833" s="176" t="s">
        <v>153</v>
      </c>
      <c r="H833" s="177">
        <v>1</v>
      </c>
      <c r="I833" s="178"/>
      <c r="J833" s="179">
        <f t="shared" si="30"/>
        <v>0</v>
      </c>
      <c r="K833" s="175" t="s">
        <v>1</v>
      </c>
      <c r="L833" s="37"/>
      <c r="M833" s="180" t="s">
        <v>1</v>
      </c>
      <c r="N833" s="181" t="s">
        <v>44</v>
      </c>
      <c r="O833" s="59"/>
      <c r="P833" s="182">
        <f t="shared" si="31"/>
        <v>0</v>
      </c>
      <c r="Q833" s="182">
        <v>0</v>
      </c>
      <c r="R833" s="182">
        <f t="shared" si="32"/>
        <v>0</v>
      </c>
      <c r="S833" s="182">
        <v>0</v>
      </c>
      <c r="T833" s="183">
        <f t="shared" si="33"/>
        <v>0</v>
      </c>
      <c r="AR833" s="16" t="s">
        <v>214</v>
      </c>
      <c r="AT833" s="16" t="s">
        <v>144</v>
      </c>
      <c r="AU833" s="16" t="s">
        <v>82</v>
      </c>
      <c r="AY833" s="16" t="s">
        <v>142</v>
      </c>
      <c r="BE833" s="184">
        <f t="shared" si="34"/>
        <v>0</v>
      </c>
      <c r="BF833" s="184">
        <f t="shared" si="35"/>
        <v>0</v>
      </c>
      <c r="BG833" s="184">
        <f t="shared" si="36"/>
        <v>0</v>
      </c>
      <c r="BH833" s="184">
        <f t="shared" si="37"/>
        <v>0</v>
      </c>
      <c r="BI833" s="184">
        <f t="shared" si="38"/>
        <v>0</v>
      </c>
      <c r="BJ833" s="16" t="s">
        <v>21</v>
      </c>
      <c r="BK833" s="184">
        <f t="shared" si="39"/>
        <v>0</v>
      </c>
      <c r="BL833" s="16" t="s">
        <v>214</v>
      </c>
      <c r="BM833" s="16" t="s">
        <v>1556</v>
      </c>
    </row>
    <row r="834" spans="2:65" s="1" customFormat="1" ht="16.5" customHeight="1">
      <c r="B834" s="33"/>
      <c r="C834" s="173" t="s">
        <v>1557</v>
      </c>
      <c r="D834" s="173" t="s">
        <v>144</v>
      </c>
      <c r="E834" s="174" t="s">
        <v>1558</v>
      </c>
      <c r="F834" s="175" t="s">
        <v>1559</v>
      </c>
      <c r="G834" s="176" t="s">
        <v>153</v>
      </c>
      <c r="H834" s="177">
        <v>2</v>
      </c>
      <c r="I834" s="178"/>
      <c r="J834" s="179">
        <f t="shared" si="30"/>
        <v>0</v>
      </c>
      <c r="K834" s="175" t="s">
        <v>1</v>
      </c>
      <c r="L834" s="37"/>
      <c r="M834" s="180" t="s">
        <v>1</v>
      </c>
      <c r="N834" s="181" t="s">
        <v>44</v>
      </c>
      <c r="O834" s="59"/>
      <c r="P834" s="182">
        <f t="shared" si="31"/>
        <v>0</v>
      </c>
      <c r="Q834" s="182">
        <v>0</v>
      </c>
      <c r="R834" s="182">
        <f t="shared" si="32"/>
        <v>0</v>
      </c>
      <c r="S834" s="182">
        <v>0</v>
      </c>
      <c r="T834" s="183">
        <f t="shared" si="33"/>
        <v>0</v>
      </c>
      <c r="AR834" s="16" t="s">
        <v>214</v>
      </c>
      <c r="AT834" s="16" t="s">
        <v>144</v>
      </c>
      <c r="AU834" s="16" t="s">
        <v>82</v>
      </c>
      <c r="AY834" s="16" t="s">
        <v>142</v>
      </c>
      <c r="BE834" s="184">
        <f t="shared" si="34"/>
        <v>0</v>
      </c>
      <c r="BF834" s="184">
        <f t="shared" si="35"/>
        <v>0</v>
      </c>
      <c r="BG834" s="184">
        <f t="shared" si="36"/>
        <v>0</v>
      </c>
      <c r="BH834" s="184">
        <f t="shared" si="37"/>
        <v>0</v>
      </c>
      <c r="BI834" s="184">
        <f t="shared" si="38"/>
        <v>0</v>
      </c>
      <c r="BJ834" s="16" t="s">
        <v>21</v>
      </c>
      <c r="BK834" s="184">
        <f t="shared" si="39"/>
        <v>0</v>
      </c>
      <c r="BL834" s="16" t="s">
        <v>214</v>
      </c>
      <c r="BM834" s="16" t="s">
        <v>1560</v>
      </c>
    </row>
    <row r="835" spans="2:65" s="1" customFormat="1" ht="22.5" customHeight="1">
      <c r="B835" s="33"/>
      <c r="C835" s="173" t="s">
        <v>1561</v>
      </c>
      <c r="D835" s="173" t="s">
        <v>144</v>
      </c>
      <c r="E835" s="174" t="s">
        <v>1562</v>
      </c>
      <c r="F835" s="175" t="s">
        <v>1563</v>
      </c>
      <c r="G835" s="176" t="s">
        <v>675</v>
      </c>
      <c r="H835" s="177">
        <v>1</v>
      </c>
      <c r="I835" s="178"/>
      <c r="J835" s="179">
        <f t="shared" si="30"/>
        <v>0</v>
      </c>
      <c r="K835" s="175" t="s">
        <v>1</v>
      </c>
      <c r="L835" s="37"/>
      <c r="M835" s="180" t="s">
        <v>1</v>
      </c>
      <c r="N835" s="181" t="s">
        <v>44</v>
      </c>
      <c r="O835" s="59"/>
      <c r="P835" s="182">
        <f t="shared" si="31"/>
        <v>0</v>
      </c>
      <c r="Q835" s="182">
        <v>0</v>
      </c>
      <c r="R835" s="182">
        <f t="shared" si="32"/>
        <v>0</v>
      </c>
      <c r="S835" s="182">
        <v>0</v>
      </c>
      <c r="T835" s="183">
        <f t="shared" si="33"/>
        <v>0</v>
      </c>
      <c r="AR835" s="16" t="s">
        <v>214</v>
      </c>
      <c r="AT835" s="16" t="s">
        <v>144</v>
      </c>
      <c r="AU835" s="16" t="s">
        <v>82</v>
      </c>
      <c r="AY835" s="16" t="s">
        <v>142</v>
      </c>
      <c r="BE835" s="184">
        <f t="shared" si="34"/>
        <v>0</v>
      </c>
      <c r="BF835" s="184">
        <f t="shared" si="35"/>
        <v>0</v>
      </c>
      <c r="BG835" s="184">
        <f t="shared" si="36"/>
        <v>0</v>
      </c>
      <c r="BH835" s="184">
        <f t="shared" si="37"/>
        <v>0</v>
      </c>
      <c r="BI835" s="184">
        <f t="shared" si="38"/>
        <v>0</v>
      </c>
      <c r="BJ835" s="16" t="s">
        <v>21</v>
      </c>
      <c r="BK835" s="184">
        <f t="shared" si="39"/>
        <v>0</v>
      </c>
      <c r="BL835" s="16" t="s">
        <v>214</v>
      </c>
      <c r="BM835" s="16" t="s">
        <v>1564</v>
      </c>
    </row>
    <row r="836" spans="2:65" s="10" customFormat="1" ht="22.9" customHeight="1">
      <c r="B836" s="157"/>
      <c r="C836" s="158"/>
      <c r="D836" s="159" t="s">
        <v>72</v>
      </c>
      <c r="E836" s="171" t="s">
        <v>1565</v>
      </c>
      <c r="F836" s="171" t="s">
        <v>1566</v>
      </c>
      <c r="G836" s="158"/>
      <c r="H836" s="158"/>
      <c r="I836" s="161"/>
      <c r="J836" s="172">
        <f>BK836</f>
        <v>0</v>
      </c>
      <c r="K836" s="158"/>
      <c r="L836" s="163"/>
      <c r="M836" s="164"/>
      <c r="N836" s="165"/>
      <c r="O836" s="165"/>
      <c r="P836" s="166">
        <f>SUM(P837:P856)</f>
        <v>0</v>
      </c>
      <c r="Q836" s="165"/>
      <c r="R836" s="166">
        <f>SUM(R837:R856)</f>
        <v>0.67802149999999994</v>
      </c>
      <c r="S836" s="165"/>
      <c r="T836" s="167">
        <f>SUM(T837:T856)</f>
        <v>0.15975</v>
      </c>
      <c r="AR836" s="168" t="s">
        <v>82</v>
      </c>
      <c r="AT836" s="169" t="s">
        <v>72</v>
      </c>
      <c r="AU836" s="169" t="s">
        <v>21</v>
      </c>
      <c r="AY836" s="168" t="s">
        <v>142</v>
      </c>
      <c r="BK836" s="170">
        <f>SUM(BK837:BK856)</f>
        <v>0</v>
      </c>
    </row>
    <row r="837" spans="2:65" s="1" customFormat="1" ht="16.5" customHeight="1">
      <c r="B837" s="33"/>
      <c r="C837" s="173" t="s">
        <v>1567</v>
      </c>
      <c r="D837" s="173" t="s">
        <v>144</v>
      </c>
      <c r="E837" s="174" t="s">
        <v>1568</v>
      </c>
      <c r="F837" s="175" t="s">
        <v>1569</v>
      </c>
      <c r="G837" s="176" t="s">
        <v>147</v>
      </c>
      <c r="H837" s="177">
        <v>65</v>
      </c>
      <c r="I837" s="178"/>
      <c r="J837" s="179">
        <f>ROUND(I837*H837,2)</f>
        <v>0</v>
      </c>
      <c r="K837" s="175" t="s">
        <v>148</v>
      </c>
      <c r="L837" s="37"/>
      <c r="M837" s="180" t="s">
        <v>1</v>
      </c>
      <c r="N837" s="181" t="s">
        <v>44</v>
      </c>
      <c r="O837" s="59"/>
      <c r="P837" s="182">
        <f>O837*H837</f>
        <v>0</v>
      </c>
      <c r="Q837" s="182">
        <v>0</v>
      </c>
      <c r="R837" s="182">
        <f>Q837*H837</f>
        <v>0</v>
      </c>
      <c r="S837" s="182">
        <v>0</v>
      </c>
      <c r="T837" s="183">
        <f>S837*H837</f>
        <v>0</v>
      </c>
      <c r="AR837" s="16" t="s">
        <v>214</v>
      </c>
      <c r="AT837" s="16" t="s">
        <v>144</v>
      </c>
      <c r="AU837" s="16" t="s">
        <v>82</v>
      </c>
      <c r="AY837" s="16" t="s">
        <v>142</v>
      </c>
      <c r="BE837" s="184">
        <f>IF(N837="základní",J837,0)</f>
        <v>0</v>
      </c>
      <c r="BF837" s="184">
        <f>IF(N837="snížená",J837,0)</f>
        <v>0</v>
      </c>
      <c r="BG837" s="184">
        <f>IF(N837="zákl. přenesená",J837,0)</f>
        <v>0</v>
      </c>
      <c r="BH837" s="184">
        <f>IF(N837="sníž. přenesená",J837,0)</f>
        <v>0</v>
      </c>
      <c r="BI837" s="184">
        <f>IF(N837="nulová",J837,0)</f>
        <v>0</v>
      </c>
      <c r="BJ837" s="16" t="s">
        <v>21</v>
      </c>
      <c r="BK837" s="184">
        <f>ROUND(I837*H837,2)</f>
        <v>0</v>
      </c>
      <c r="BL837" s="16" t="s">
        <v>214</v>
      </c>
      <c r="BM837" s="16" t="s">
        <v>1570</v>
      </c>
    </row>
    <row r="838" spans="2:65" s="1" customFormat="1" ht="16.5" customHeight="1">
      <c r="B838" s="33"/>
      <c r="C838" s="173" t="s">
        <v>1571</v>
      </c>
      <c r="D838" s="173" t="s">
        <v>144</v>
      </c>
      <c r="E838" s="174" t="s">
        <v>1572</v>
      </c>
      <c r="F838" s="175" t="s">
        <v>1573</v>
      </c>
      <c r="G838" s="176" t="s">
        <v>147</v>
      </c>
      <c r="H838" s="177">
        <v>63.9</v>
      </c>
      <c r="I838" s="178"/>
      <c r="J838" s="179">
        <f>ROUND(I838*H838,2)</f>
        <v>0</v>
      </c>
      <c r="K838" s="175" t="s">
        <v>148</v>
      </c>
      <c r="L838" s="37"/>
      <c r="M838" s="180" t="s">
        <v>1</v>
      </c>
      <c r="N838" s="181" t="s">
        <v>44</v>
      </c>
      <c r="O838" s="59"/>
      <c r="P838" s="182">
        <f>O838*H838</f>
        <v>0</v>
      </c>
      <c r="Q838" s="182">
        <v>0</v>
      </c>
      <c r="R838" s="182">
        <f>Q838*H838</f>
        <v>0</v>
      </c>
      <c r="S838" s="182">
        <v>0</v>
      </c>
      <c r="T838" s="183">
        <f>S838*H838</f>
        <v>0</v>
      </c>
      <c r="AR838" s="16" t="s">
        <v>214</v>
      </c>
      <c r="AT838" s="16" t="s">
        <v>144</v>
      </c>
      <c r="AU838" s="16" t="s">
        <v>82</v>
      </c>
      <c r="AY838" s="16" t="s">
        <v>142</v>
      </c>
      <c r="BE838" s="184">
        <f>IF(N838="základní",J838,0)</f>
        <v>0</v>
      </c>
      <c r="BF838" s="184">
        <f>IF(N838="snížená",J838,0)</f>
        <v>0</v>
      </c>
      <c r="BG838" s="184">
        <f>IF(N838="zákl. přenesená",J838,0)</f>
        <v>0</v>
      </c>
      <c r="BH838" s="184">
        <f>IF(N838="sníž. přenesená",J838,0)</f>
        <v>0</v>
      </c>
      <c r="BI838" s="184">
        <f>IF(N838="nulová",J838,0)</f>
        <v>0</v>
      </c>
      <c r="BJ838" s="16" t="s">
        <v>21</v>
      </c>
      <c r="BK838" s="184">
        <f>ROUND(I838*H838,2)</f>
        <v>0</v>
      </c>
      <c r="BL838" s="16" t="s">
        <v>214</v>
      </c>
      <c r="BM838" s="16" t="s">
        <v>1574</v>
      </c>
    </row>
    <row r="839" spans="2:65" s="1" customFormat="1" ht="16.5" customHeight="1">
      <c r="B839" s="33"/>
      <c r="C839" s="173" t="s">
        <v>1575</v>
      </c>
      <c r="D839" s="173" t="s">
        <v>144</v>
      </c>
      <c r="E839" s="174" t="s">
        <v>1576</v>
      </c>
      <c r="F839" s="175" t="s">
        <v>1577</v>
      </c>
      <c r="G839" s="176" t="s">
        <v>147</v>
      </c>
      <c r="H839" s="177">
        <v>65</v>
      </c>
      <c r="I839" s="178"/>
      <c r="J839" s="179">
        <f>ROUND(I839*H839,2)</f>
        <v>0</v>
      </c>
      <c r="K839" s="175" t="s">
        <v>148</v>
      </c>
      <c r="L839" s="37"/>
      <c r="M839" s="180" t="s">
        <v>1</v>
      </c>
      <c r="N839" s="181" t="s">
        <v>44</v>
      </c>
      <c r="O839" s="59"/>
      <c r="P839" s="182">
        <f>O839*H839</f>
        <v>0</v>
      </c>
      <c r="Q839" s="182">
        <v>6.9999999999999994E-5</v>
      </c>
      <c r="R839" s="182">
        <f>Q839*H839</f>
        <v>4.5499999999999994E-3</v>
      </c>
      <c r="S839" s="182">
        <v>0</v>
      </c>
      <c r="T839" s="183">
        <f>S839*H839</f>
        <v>0</v>
      </c>
      <c r="AR839" s="16" t="s">
        <v>214</v>
      </c>
      <c r="AT839" s="16" t="s">
        <v>144</v>
      </c>
      <c r="AU839" s="16" t="s">
        <v>82</v>
      </c>
      <c r="AY839" s="16" t="s">
        <v>142</v>
      </c>
      <c r="BE839" s="184">
        <f>IF(N839="základní",J839,0)</f>
        <v>0</v>
      </c>
      <c r="BF839" s="184">
        <f>IF(N839="snížená",J839,0)</f>
        <v>0</v>
      </c>
      <c r="BG839" s="184">
        <f>IF(N839="zákl. přenesená",J839,0)</f>
        <v>0</v>
      </c>
      <c r="BH839" s="184">
        <f>IF(N839="sníž. přenesená",J839,0)</f>
        <v>0</v>
      </c>
      <c r="BI839" s="184">
        <f>IF(N839="nulová",J839,0)</f>
        <v>0</v>
      </c>
      <c r="BJ839" s="16" t="s">
        <v>21</v>
      </c>
      <c r="BK839" s="184">
        <f>ROUND(I839*H839,2)</f>
        <v>0</v>
      </c>
      <c r="BL839" s="16" t="s">
        <v>214</v>
      </c>
      <c r="BM839" s="16" t="s">
        <v>1578</v>
      </c>
    </row>
    <row r="840" spans="2:65" s="1" customFormat="1" ht="16.5" customHeight="1">
      <c r="B840" s="33"/>
      <c r="C840" s="173" t="s">
        <v>1579</v>
      </c>
      <c r="D840" s="173" t="s">
        <v>144</v>
      </c>
      <c r="E840" s="174" t="s">
        <v>1580</v>
      </c>
      <c r="F840" s="175" t="s">
        <v>1581</v>
      </c>
      <c r="G840" s="176" t="s">
        <v>147</v>
      </c>
      <c r="H840" s="177">
        <v>65</v>
      </c>
      <c r="I840" s="178"/>
      <c r="J840" s="179">
        <f>ROUND(I840*H840,2)</f>
        <v>0</v>
      </c>
      <c r="K840" s="175" t="s">
        <v>148</v>
      </c>
      <c r="L840" s="37"/>
      <c r="M840" s="180" t="s">
        <v>1</v>
      </c>
      <c r="N840" s="181" t="s">
        <v>44</v>
      </c>
      <c r="O840" s="59"/>
      <c r="P840" s="182">
        <f>O840*H840</f>
        <v>0</v>
      </c>
      <c r="Q840" s="182">
        <v>7.4999999999999997E-3</v>
      </c>
      <c r="R840" s="182">
        <f>Q840*H840</f>
        <v>0.48749999999999999</v>
      </c>
      <c r="S840" s="182">
        <v>0</v>
      </c>
      <c r="T840" s="183">
        <f>S840*H840</f>
        <v>0</v>
      </c>
      <c r="AR840" s="16" t="s">
        <v>214</v>
      </c>
      <c r="AT840" s="16" t="s">
        <v>144</v>
      </c>
      <c r="AU840" s="16" t="s">
        <v>82</v>
      </c>
      <c r="AY840" s="16" t="s">
        <v>142</v>
      </c>
      <c r="BE840" s="184">
        <f>IF(N840="základní",J840,0)</f>
        <v>0</v>
      </c>
      <c r="BF840" s="184">
        <f>IF(N840="snížená",J840,0)</f>
        <v>0</v>
      </c>
      <c r="BG840" s="184">
        <f>IF(N840="zákl. přenesená",J840,0)</f>
        <v>0</v>
      </c>
      <c r="BH840" s="184">
        <f>IF(N840="sníž. přenesená",J840,0)</f>
        <v>0</v>
      </c>
      <c r="BI840" s="184">
        <f>IF(N840="nulová",J840,0)</f>
        <v>0</v>
      </c>
      <c r="BJ840" s="16" t="s">
        <v>21</v>
      </c>
      <c r="BK840" s="184">
        <f>ROUND(I840*H840,2)</f>
        <v>0</v>
      </c>
      <c r="BL840" s="16" t="s">
        <v>214</v>
      </c>
      <c r="BM840" s="16" t="s">
        <v>1582</v>
      </c>
    </row>
    <row r="841" spans="2:65" s="1" customFormat="1" ht="16.5" customHeight="1">
      <c r="B841" s="33"/>
      <c r="C841" s="173" t="s">
        <v>1583</v>
      </c>
      <c r="D841" s="173" t="s">
        <v>144</v>
      </c>
      <c r="E841" s="174" t="s">
        <v>1584</v>
      </c>
      <c r="F841" s="175" t="s">
        <v>1585</v>
      </c>
      <c r="G841" s="176" t="s">
        <v>147</v>
      </c>
      <c r="H841" s="177">
        <v>63.9</v>
      </c>
      <c r="I841" s="178"/>
      <c r="J841" s="179">
        <f>ROUND(I841*H841,2)</f>
        <v>0</v>
      </c>
      <c r="K841" s="175" t="s">
        <v>148</v>
      </c>
      <c r="L841" s="37"/>
      <c r="M841" s="180" t="s">
        <v>1</v>
      </c>
      <c r="N841" s="181" t="s">
        <v>44</v>
      </c>
      <c r="O841" s="59"/>
      <c r="P841" s="182">
        <f>O841*H841</f>
        <v>0</v>
      </c>
      <c r="Q841" s="182">
        <v>0</v>
      </c>
      <c r="R841" s="182">
        <f>Q841*H841</f>
        <v>0</v>
      </c>
      <c r="S841" s="182">
        <v>2.5000000000000001E-3</v>
      </c>
      <c r="T841" s="183">
        <f>S841*H841</f>
        <v>0.15975</v>
      </c>
      <c r="AR841" s="16" t="s">
        <v>214</v>
      </c>
      <c r="AT841" s="16" t="s">
        <v>144</v>
      </c>
      <c r="AU841" s="16" t="s">
        <v>82</v>
      </c>
      <c r="AY841" s="16" t="s">
        <v>142</v>
      </c>
      <c r="BE841" s="184">
        <f>IF(N841="základní",J841,0)</f>
        <v>0</v>
      </c>
      <c r="BF841" s="184">
        <f>IF(N841="snížená",J841,0)</f>
        <v>0</v>
      </c>
      <c r="BG841" s="184">
        <f>IF(N841="zákl. přenesená",J841,0)</f>
        <v>0</v>
      </c>
      <c r="BH841" s="184">
        <f>IF(N841="sníž. přenesená",J841,0)</f>
        <v>0</v>
      </c>
      <c r="BI841" s="184">
        <f>IF(N841="nulová",J841,0)</f>
        <v>0</v>
      </c>
      <c r="BJ841" s="16" t="s">
        <v>21</v>
      </c>
      <c r="BK841" s="184">
        <f>ROUND(I841*H841,2)</f>
        <v>0</v>
      </c>
      <c r="BL841" s="16" t="s">
        <v>214</v>
      </c>
      <c r="BM841" s="16" t="s">
        <v>1586</v>
      </c>
    </row>
    <row r="842" spans="2:65" s="11" customFormat="1" ht="11.25">
      <c r="B842" s="185"/>
      <c r="C842" s="186"/>
      <c r="D842" s="187" t="s">
        <v>159</v>
      </c>
      <c r="E842" s="188" t="s">
        <v>1</v>
      </c>
      <c r="F842" s="189" t="s">
        <v>1127</v>
      </c>
      <c r="G842" s="186"/>
      <c r="H842" s="190">
        <v>63.9</v>
      </c>
      <c r="I842" s="191"/>
      <c r="J842" s="186"/>
      <c r="K842" s="186"/>
      <c r="L842" s="192"/>
      <c r="M842" s="193"/>
      <c r="N842" s="194"/>
      <c r="O842" s="194"/>
      <c r="P842" s="194"/>
      <c r="Q842" s="194"/>
      <c r="R842" s="194"/>
      <c r="S842" s="194"/>
      <c r="T842" s="195"/>
      <c r="AT842" s="196" t="s">
        <v>159</v>
      </c>
      <c r="AU842" s="196" t="s">
        <v>82</v>
      </c>
      <c r="AV842" s="11" t="s">
        <v>82</v>
      </c>
      <c r="AW842" s="11" t="s">
        <v>36</v>
      </c>
      <c r="AX842" s="11" t="s">
        <v>21</v>
      </c>
      <c r="AY842" s="196" t="s">
        <v>142</v>
      </c>
    </row>
    <row r="843" spans="2:65" s="1" customFormat="1" ht="16.5" customHeight="1">
      <c r="B843" s="33"/>
      <c r="C843" s="173" t="s">
        <v>1587</v>
      </c>
      <c r="D843" s="173" t="s">
        <v>144</v>
      </c>
      <c r="E843" s="174" t="s">
        <v>1588</v>
      </c>
      <c r="F843" s="175" t="s">
        <v>1589</v>
      </c>
      <c r="G843" s="176" t="s">
        <v>147</v>
      </c>
      <c r="H843" s="177">
        <v>65</v>
      </c>
      <c r="I843" s="178"/>
      <c r="J843" s="179">
        <f>ROUND(I843*H843,2)</f>
        <v>0</v>
      </c>
      <c r="K843" s="175" t="s">
        <v>148</v>
      </c>
      <c r="L843" s="37"/>
      <c r="M843" s="180" t="s">
        <v>1</v>
      </c>
      <c r="N843" s="181" t="s">
        <v>44</v>
      </c>
      <c r="O843" s="59"/>
      <c r="P843" s="182">
        <f>O843*H843</f>
        <v>0</v>
      </c>
      <c r="Q843" s="182">
        <v>5.0000000000000001E-4</v>
      </c>
      <c r="R843" s="182">
        <f>Q843*H843</f>
        <v>3.2500000000000001E-2</v>
      </c>
      <c r="S843" s="182">
        <v>0</v>
      </c>
      <c r="T843" s="183">
        <f>S843*H843</f>
        <v>0</v>
      </c>
      <c r="AR843" s="16" t="s">
        <v>214</v>
      </c>
      <c r="AT843" s="16" t="s">
        <v>144</v>
      </c>
      <c r="AU843" s="16" t="s">
        <v>82</v>
      </c>
      <c r="AY843" s="16" t="s">
        <v>142</v>
      </c>
      <c r="BE843" s="184">
        <f>IF(N843="základní",J843,0)</f>
        <v>0</v>
      </c>
      <c r="BF843" s="184">
        <f>IF(N843="snížená",J843,0)</f>
        <v>0</v>
      </c>
      <c r="BG843" s="184">
        <f>IF(N843="zákl. přenesená",J843,0)</f>
        <v>0</v>
      </c>
      <c r="BH843" s="184">
        <f>IF(N843="sníž. přenesená",J843,0)</f>
        <v>0</v>
      </c>
      <c r="BI843" s="184">
        <f>IF(N843="nulová",J843,0)</f>
        <v>0</v>
      </c>
      <c r="BJ843" s="16" t="s">
        <v>21</v>
      </c>
      <c r="BK843" s="184">
        <f>ROUND(I843*H843,2)</f>
        <v>0</v>
      </c>
      <c r="BL843" s="16" t="s">
        <v>214</v>
      </c>
      <c r="BM843" s="16" t="s">
        <v>1590</v>
      </c>
    </row>
    <row r="844" spans="2:65" s="11" customFormat="1" ht="11.25">
      <c r="B844" s="185"/>
      <c r="C844" s="186"/>
      <c r="D844" s="187" t="s">
        <v>159</v>
      </c>
      <c r="E844" s="188" t="s">
        <v>1</v>
      </c>
      <c r="F844" s="189" t="s">
        <v>1591</v>
      </c>
      <c r="G844" s="186"/>
      <c r="H844" s="190">
        <v>65</v>
      </c>
      <c r="I844" s="191"/>
      <c r="J844" s="186"/>
      <c r="K844" s="186"/>
      <c r="L844" s="192"/>
      <c r="M844" s="193"/>
      <c r="N844" s="194"/>
      <c r="O844" s="194"/>
      <c r="P844" s="194"/>
      <c r="Q844" s="194"/>
      <c r="R844" s="194"/>
      <c r="S844" s="194"/>
      <c r="T844" s="195"/>
      <c r="AT844" s="196" t="s">
        <v>159</v>
      </c>
      <c r="AU844" s="196" t="s">
        <v>82</v>
      </c>
      <c r="AV844" s="11" t="s">
        <v>82</v>
      </c>
      <c r="AW844" s="11" t="s">
        <v>36</v>
      </c>
      <c r="AX844" s="11" t="s">
        <v>21</v>
      </c>
      <c r="AY844" s="196" t="s">
        <v>142</v>
      </c>
    </row>
    <row r="845" spans="2:65" s="1" customFormat="1" ht="16.5" customHeight="1">
      <c r="B845" s="33"/>
      <c r="C845" s="197" t="s">
        <v>1592</v>
      </c>
      <c r="D845" s="197" t="s">
        <v>233</v>
      </c>
      <c r="E845" s="198" t="s">
        <v>1593</v>
      </c>
      <c r="F845" s="199" t="s">
        <v>1594</v>
      </c>
      <c r="G845" s="200" t="s">
        <v>147</v>
      </c>
      <c r="H845" s="201">
        <v>71.5</v>
      </c>
      <c r="I845" s="202"/>
      <c r="J845" s="203">
        <f>ROUND(I845*H845,2)</f>
        <v>0</v>
      </c>
      <c r="K845" s="199" t="s">
        <v>1</v>
      </c>
      <c r="L845" s="204"/>
      <c r="M845" s="205" t="s">
        <v>1</v>
      </c>
      <c r="N845" s="206" t="s">
        <v>44</v>
      </c>
      <c r="O845" s="59"/>
      <c r="P845" s="182">
        <f>O845*H845</f>
        <v>0</v>
      </c>
      <c r="Q845" s="182">
        <v>1.6999999999999999E-3</v>
      </c>
      <c r="R845" s="182">
        <f>Q845*H845</f>
        <v>0.12154999999999999</v>
      </c>
      <c r="S845" s="182">
        <v>0</v>
      </c>
      <c r="T845" s="183">
        <f>S845*H845</f>
        <v>0</v>
      </c>
      <c r="AR845" s="16" t="s">
        <v>294</v>
      </c>
      <c r="AT845" s="16" t="s">
        <v>233</v>
      </c>
      <c r="AU845" s="16" t="s">
        <v>82</v>
      </c>
      <c r="AY845" s="16" t="s">
        <v>142</v>
      </c>
      <c r="BE845" s="184">
        <f>IF(N845="základní",J845,0)</f>
        <v>0</v>
      </c>
      <c r="BF845" s="184">
        <f>IF(N845="snížená",J845,0)</f>
        <v>0</v>
      </c>
      <c r="BG845" s="184">
        <f>IF(N845="zákl. přenesená",J845,0)</f>
        <v>0</v>
      </c>
      <c r="BH845" s="184">
        <f>IF(N845="sníž. přenesená",J845,0)</f>
        <v>0</v>
      </c>
      <c r="BI845" s="184">
        <f>IF(N845="nulová",J845,0)</f>
        <v>0</v>
      </c>
      <c r="BJ845" s="16" t="s">
        <v>21</v>
      </c>
      <c r="BK845" s="184">
        <f>ROUND(I845*H845,2)</f>
        <v>0</v>
      </c>
      <c r="BL845" s="16" t="s">
        <v>214</v>
      </c>
      <c r="BM845" s="16" t="s">
        <v>1595</v>
      </c>
    </row>
    <row r="846" spans="2:65" s="11" customFormat="1" ht="11.25">
      <c r="B846" s="185"/>
      <c r="C846" s="186"/>
      <c r="D846" s="187" t="s">
        <v>159</v>
      </c>
      <c r="E846" s="186"/>
      <c r="F846" s="189" t="s">
        <v>1596</v>
      </c>
      <c r="G846" s="186"/>
      <c r="H846" s="190">
        <v>71.5</v>
      </c>
      <c r="I846" s="191"/>
      <c r="J846" s="186"/>
      <c r="K846" s="186"/>
      <c r="L846" s="192"/>
      <c r="M846" s="193"/>
      <c r="N846" s="194"/>
      <c r="O846" s="194"/>
      <c r="P846" s="194"/>
      <c r="Q846" s="194"/>
      <c r="R846" s="194"/>
      <c r="S846" s="194"/>
      <c r="T846" s="195"/>
      <c r="AT846" s="196" t="s">
        <v>159</v>
      </c>
      <c r="AU846" s="196" t="s">
        <v>82</v>
      </c>
      <c r="AV846" s="11" t="s">
        <v>82</v>
      </c>
      <c r="AW846" s="11" t="s">
        <v>4</v>
      </c>
      <c r="AX846" s="11" t="s">
        <v>21</v>
      </c>
      <c r="AY846" s="196" t="s">
        <v>142</v>
      </c>
    </row>
    <row r="847" spans="2:65" s="1" customFormat="1" ht="16.5" customHeight="1">
      <c r="B847" s="33"/>
      <c r="C847" s="173" t="s">
        <v>1597</v>
      </c>
      <c r="D847" s="173" t="s">
        <v>144</v>
      </c>
      <c r="E847" s="174" t="s">
        <v>1598</v>
      </c>
      <c r="F847" s="175" t="s">
        <v>1599</v>
      </c>
      <c r="G847" s="176" t="s">
        <v>245</v>
      </c>
      <c r="H847" s="177">
        <v>65</v>
      </c>
      <c r="I847" s="178"/>
      <c r="J847" s="179">
        <f>ROUND(I847*H847,2)</f>
        <v>0</v>
      </c>
      <c r="K847" s="175" t="s">
        <v>148</v>
      </c>
      <c r="L847" s="37"/>
      <c r="M847" s="180" t="s">
        <v>1</v>
      </c>
      <c r="N847" s="181" t="s">
        <v>44</v>
      </c>
      <c r="O847" s="59"/>
      <c r="P847" s="182">
        <f>O847*H847</f>
        <v>0</v>
      </c>
      <c r="Q847" s="182">
        <v>1.0000000000000001E-5</v>
      </c>
      <c r="R847" s="182">
        <f>Q847*H847</f>
        <v>6.5000000000000008E-4</v>
      </c>
      <c r="S847" s="182">
        <v>0</v>
      </c>
      <c r="T847" s="183">
        <f>S847*H847</f>
        <v>0</v>
      </c>
      <c r="AR847" s="16" t="s">
        <v>214</v>
      </c>
      <c r="AT847" s="16" t="s">
        <v>144</v>
      </c>
      <c r="AU847" s="16" t="s">
        <v>82</v>
      </c>
      <c r="AY847" s="16" t="s">
        <v>142</v>
      </c>
      <c r="BE847" s="184">
        <f>IF(N847="základní",J847,0)</f>
        <v>0</v>
      </c>
      <c r="BF847" s="184">
        <f>IF(N847="snížená",J847,0)</f>
        <v>0</v>
      </c>
      <c r="BG847" s="184">
        <f>IF(N847="zákl. přenesená",J847,0)</f>
        <v>0</v>
      </c>
      <c r="BH847" s="184">
        <f>IF(N847="sníž. přenesená",J847,0)</f>
        <v>0</v>
      </c>
      <c r="BI847" s="184">
        <f>IF(N847="nulová",J847,0)</f>
        <v>0</v>
      </c>
      <c r="BJ847" s="16" t="s">
        <v>21</v>
      </c>
      <c r="BK847" s="184">
        <f>ROUND(I847*H847,2)</f>
        <v>0</v>
      </c>
      <c r="BL847" s="16" t="s">
        <v>214</v>
      </c>
      <c r="BM847" s="16" t="s">
        <v>1600</v>
      </c>
    </row>
    <row r="848" spans="2:65" s="1" customFormat="1" ht="16.5" customHeight="1">
      <c r="B848" s="33"/>
      <c r="C848" s="197" t="s">
        <v>1601</v>
      </c>
      <c r="D848" s="197" t="s">
        <v>233</v>
      </c>
      <c r="E848" s="198" t="s">
        <v>1602</v>
      </c>
      <c r="F848" s="199" t="s">
        <v>1603</v>
      </c>
      <c r="G848" s="200" t="s">
        <v>245</v>
      </c>
      <c r="H848" s="201">
        <v>66.3</v>
      </c>
      <c r="I848" s="202"/>
      <c r="J848" s="203">
        <f>ROUND(I848*H848,2)</f>
        <v>0</v>
      </c>
      <c r="K848" s="199" t="s">
        <v>148</v>
      </c>
      <c r="L848" s="204"/>
      <c r="M848" s="205" t="s">
        <v>1</v>
      </c>
      <c r="N848" s="206" t="s">
        <v>44</v>
      </c>
      <c r="O848" s="59"/>
      <c r="P848" s="182">
        <f>O848*H848</f>
        <v>0</v>
      </c>
      <c r="Q848" s="182">
        <v>3.8000000000000002E-4</v>
      </c>
      <c r="R848" s="182">
        <f>Q848*H848</f>
        <v>2.5194000000000001E-2</v>
      </c>
      <c r="S848" s="182">
        <v>0</v>
      </c>
      <c r="T848" s="183">
        <f>S848*H848</f>
        <v>0</v>
      </c>
      <c r="AR848" s="16" t="s">
        <v>294</v>
      </c>
      <c r="AT848" s="16" t="s">
        <v>233</v>
      </c>
      <c r="AU848" s="16" t="s">
        <v>82</v>
      </c>
      <c r="AY848" s="16" t="s">
        <v>142</v>
      </c>
      <c r="BE848" s="184">
        <f>IF(N848="základní",J848,0)</f>
        <v>0</v>
      </c>
      <c r="BF848" s="184">
        <f>IF(N848="snížená",J848,0)</f>
        <v>0</v>
      </c>
      <c r="BG848" s="184">
        <f>IF(N848="zákl. přenesená",J848,0)</f>
        <v>0</v>
      </c>
      <c r="BH848" s="184">
        <f>IF(N848="sníž. přenesená",J848,0)</f>
        <v>0</v>
      </c>
      <c r="BI848" s="184">
        <f>IF(N848="nulová",J848,0)</f>
        <v>0</v>
      </c>
      <c r="BJ848" s="16" t="s">
        <v>21</v>
      </c>
      <c r="BK848" s="184">
        <f>ROUND(I848*H848,2)</f>
        <v>0</v>
      </c>
      <c r="BL848" s="16" t="s">
        <v>214</v>
      </c>
      <c r="BM848" s="16" t="s">
        <v>1604</v>
      </c>
    </row>
    <row r="849" spans="2:65" s="11" customFormat="1" ht="11.25">
      <c r="B849" s="185"/>
      <c r="C849" s="186"/>
      <c r="D849" s="187" t="s">
        <v>159</v>
      </c>
      <c r="E849" s="186"/>
      <c r="F849" s="189" t="s">
        <v>1605</v>
      </c>
      <c r="G849" s="186"/>
      <c r="H849" s="190">
        <v>66.3</v>
      </c>
      <c r="I849" s="191"/>
      <c r="J849" s="186"/>
      <c r="K849" s="186"/>
      <c r="L849" s="192"/>
      <c r="M849" s="193"/>
      <c r="N849" s="194"/>
      <c r="O849" s="194"/>
      <c r="P849" s="194"/>
      <c r="Q849" s="194"/>
      <c r="R849" s="194"/>
      <c r="S849" s="194"/>
      <c r="T849" s="195"/>
      <c r="AT849" s="196" t="s">
        <v>159</v>
      </c>
      <c r="AU849" s="196" t="s">
        <v>82</v>
      </c>
      <c r="AV849" s="11" t="s">
        <v>82</v>
      </c>
      <c r="AW849" s="11" t="s">
        <v>4</v>
      </c>
      <c r="AX849" s="11" t="s">
        <v>21</v>
      </c>
      <c r="AY849" s="196" t="s">
        <v>142</v>
      </c>
    </row>
    <row r="850" spans="2:65" s="1" customFormat="1" ht="16.5" customHeight="1">
      <c r="B850" s="33"/>
      <c r="C850" s="173" t="s">
        <v>1606</v>
      </c>
      <c r="D850" s="173" t="s">
        <v>144</v>
      </c>
      <c r="E850" s="174" t="s">
        <v>1607</v>
      </c>
      <c r="F850" s="175" t="s">
        <v>1608</v>
      </c>
      <c r="G850" s="176" t="s">
        <v>245</v>
      </c>
      <c r="H850" s="177">
        <v>65</v>
      </c>
      <c r="I850" s="178"/>
      <c r="J850" s="179">
        <f>ROUND(I850*H850,2)</f>
        <v>0</v>
      </c>
      <c r="K850" s="175" t="s">
        <v>148</v>
      </c>
      <c r="L850" s="37"/>
      <c r="M850" s="180" t="s">
        <v>1</v>
      </c>
      <c r="N850" s="181" t="s">
        <v>44</v>
      </c>
      <c r="O850" s="59"/>
      <c r="P850" s="182">
        <f>O850*H850</f>
        <v>0</v>
      </c>
      <c r="Q850" s="182">
        <v>0</v>
      </c>
      <c r="R850" s="182">
        <f>Q850*H850</f>
        <v>0</v>
      </c>
      <c r="S850" s="182">
        <v>0</v>
      </c>
      <c r="T850" s="183">
        <f>S850*H850</f>
        <v>0</v>
      </c>
      <c r="AR850" s="16" t="s">
        <v>214</v>
      </c>
      <c r="AT850" s="16" t="s">
        <v>144</v>
      </c>
      <c r="AU850" s="16" t="s">
        <v>82</v>
      </c>
      <c r="AY850" s="16" t="s">
        <v>142</v>
      </c>
      <c r="BE850" s="184">
        <f>IF(N850="základní",J850,0)</f>
        <v>0</v>
      </c>
      <c r="BF850" s="184">
        <f>IF(N850="snížená",J850,0)</f>
        <v>0</v>
      </c>
      <c r="BG850" s="184">
        <f>IF(N850="zákl. přenesená",J850,0)</f>
        <v>0</v>
      </c>
      <c r="BH850" s="184">
        <f>IF(N850="sníž. přenesená",J850,0)</f>
        <v>0</v>
      </c>
      <c r="BI850" s="184">
        <f>IF(N850="nulová",J850,0)</f>
        <v>0</v>
      </c>
      <c r="BJ850" s="16" t="s">
        <v>21</v>
      </c>
      <c r="BK850" s="184">
        <f>ROUND(I850*H850,2)</f>
        <v>0</v>
      </c>
      <c r="BL850" s="16" t="s">
        <v>214</v>
      </c>
      <c r="BM850" s="16" t="s">
        <v>1609</v>
      </c>
    </row>
    <row r="851" spans="2:65" s="1" customFormat="1" ht="16.5" customHeight="1">
      <c r="B851" s="33"/>
      <c r="C851" s="197" t="s">
        <v>1610</v>
      </c>
      <c r="D851" s="197" t="s">
        <v>233</v>
      </c>
      <c r="E851" s="198" t="s">
        <v>1611</v>
      </c>
      <c r="F851" s="199" t="s">
        <v>1594</v>
      </c>
      <c r="G851" s="200" t="s">
        <v>147</v>
      </c>
      <c r="H851" s="201">
        <v>3.5750000000000002</v>
      </c>
      <c r="I851" s="202"/>
      <c r="J851" s="203">
        <f>ROUND(I851*H851,2)</f>
        <v>0</v>
      </c>
      <c r="K851" s="199" t="s">
        <v>1</v>
      </c>
      <c r="L851" s="204"/>
      <c r="M851" s="205" t="s">
        <v>1</v>
      </c>
      <c r="N851" s="206" t="s">
        <v>44</v>
      </c>
      <c r="O851" s="59"/>
      <c r="P851" s="182">
        <f>O851*H851</f>
        <v>0</v>
      </c>
      <c r="Q851" s="182">
        <v>1.6999999999999999E-3</v>
      </c>
      <c r="R851" s="182">
        <f>Q851*H851</f>
        <v>6.0774999999999996E-3</v>
      </c>
      <c r="S851" s="182">
        <v>0</v>
      </c>
      <c r="T851" s="183">
        <f>S851*H851</f>
        <v>0</v>
      </c>
      <c r="AR851" s="16" t="s">
        <v>294</v>
      </c>
      <c r="AT851" s="16" t="s">
        <v>233</v>
      </c>
      <c r="AU851" s="16" t="s">
        <v>82</v>
      </c>
      <c r="AY851" s="16" t="s">
        <v>142</v>
      </c>
      <c r="BE851" s="184">
        <f>IF(N851="základní",J851,0)</f>
        <v>0</v>
      </c>
      <c r="BF851" s="184">
        <f>IF(N851="snížená",J851,0)</f>
        <v>0</v>
      </c>
      <c r="BG851" s="184">
        <f>IF(N851="zákl. přenesená",J851,0)</f>
        <v>0</v>
      </c>
      <c r="BH851" s="184">
        <f>IF(N851="sníž. přenesená",J851,0)</f>
        <v>0</v>
      </c>
      <c r="BI851" s="184">
        <f>IF(N851="nulová",J851,0)</f>
        <v>0</v>
      </c>
      <c r="BJ851" s="16" t="s">
        <v>21</v>
      </c>
      <c r="BK851" s="184">
        <f>ROUND(I851*H851,2)</f>
        <v>0</v>
      </c>
      <c r="BL851" s="16" t="s">
        <v>214</v>
      </c>
      <c r="BM851" s="16" t="s">
        <v>1612</v>
      </c>
    </row>
    <row r="852" spans="2:65" s="11" customFormat="1" ht="11.25">
      <c r="B852" s="185"/>
      <c r="C852" s="186"/>
      <c r="D852" s="187" t="s">
        <v>159</v>
      </c>
      <c r="E852" s="188" t="s">
        <v>1</v>
      </c>
      <c r="F852" s="189" t="s">
        <v>1613</v>
      </c>
      <c r="G852" s="186"/>
      <c r="H852" s="190">
        <v>3.25</v>
      </c>
      <c r="I852" s="191"/>
      <c r="J852" s="186"/>
      <c r="K852" s="186"/>
      <c r="L852" s="192"/>
      <c r="M852" s="193"/>
      <c r="N852" s="194"/>
      <c r="O852" s="194"/>
      <c r="P852" s="194"/>
      <c r="Q852" s="194"/>
      <c r="R852" s="194"/>
      <c r="S852" s="194"/>
      <c r="T852" s="195"/>
      <c r="AT852" s="196" t="s">
        <v>159</v>
      </c>
      <c r="AU852" s="196" t="s">
        <v>82</v>
      </c>
      <c r="AV852" s="11" t="s">
        <v>82</v>
      </c>
      <c r="AW852" s="11" t="s">
        <v>36</v>
      </c>
      <c r="AX852" s="11" t="s">
        <v>21</v>
      </c>
      <c r="AY852" s="196" t="s">
        <v>142</v>
      </c>
    </row>
    <row r="853" spans="2:65" s="11" customFormat="1" ht="11.25">
      <c r="B853" s="185"/>
      <c r="C853" s="186"/>
      <c r="D853" s="187" t="s">
        <v>159</v>
      </c>
      <c r="E853" s="186"/>
      <c r="F853" s="189" t="s">
        <v>1614</v>
      </c>
      <c r="G853" s="186"/>
      <c r="H853" s="190">
        <v>3.5750000000000002</v>
      </c>
      <c r="I853" s="191"/>
      <c r="J853" s="186"/>
      <c r="K853" s="186"/>
      <c r="L853" s="192"/>
      <c r="M853" s="193"/>
      <c r="N853" s="194"/>
      <c r="O853" s="194"/>
      <c r="P853" s="194"/>
      <c r="Q853" s="194"/>
      <c r="R853" s="194"/>
      <c r="S853" s="194"/>
      <c r="T853" s="195"/>
      <c r="AT853" s="196" t="s">
        <v>159</v>
      </c>
      <c r="AU853" s="196" t="s">
        <v>82</v>
      </c>
      <c r="AV853" s="11" t="s">
        <v>82</v>
      </c>
      <c r="AW853" s="11" t="s">
        <v>4</v>
      </c>
      <c r="AX853" s="11" t="s">
        <v>21</v>
      </c>
      <c r="AY853" s="196" t="s">
        <v>142</v>
      </c>
    </row>
    <row r="854" spans="2:65" s="1" customFormat="1" ht="16.5" customHeight="1">
      <c r="B854" s="33"/>
      <c r="C854" s="173" t="s">
        <v>1615</v>
      </c>
      <c r="D854" s="173" t="s">
        <v>144</v>
      </c>
      <c r="E854" s="174" t="s">
        <v>1616</v>
      </c>
      <c r="F854" s="175" t="s">
        <v>1617</v>
      </c>
      <c r="G854" s="176" t="s">
        <v>147</v>
      </c>
      <c r="H854" s="177">
        <v>6</v>
      </c>
      <c r="I854" s="178"/>
      <c r="J854" s="179">
        <f>ROUND(I854*H854,2)</f>
        <v>0</v>
      </c>
      <c r="K854" s="175" t="s">
        <v>148</v>
      </c>
      <c r="L854" s="37"/>
      <c r="M854" s="180" t="s">
        <v>1</v>
      </c>
      <c r="N854" s="181" t="s">
        <v>44</v>
      </c>
      <c r="O854" s="59"/>
      <c r="P854" s="182">
        <f>O854*H854</f>
        <v>0</v>
      </c>
      <c r="Q854" s="182">
        <v>0</v>
      </c>
      <c r="R854" s="182">
        <f>Q854*H854</f>
        <v>0</v>
      </c>
      <c r="S854" s="182">
        <v>0</v>
      </c>
      <c r="T854" s="183">
        <f>S854*H854</f>
        <v>0</v>
      </c>
      <c r="AR854" s="16" t="s">
        <v>214</v>
      </c>
      <c r="AT854" s="16" t="s">
        <v>144</v>
      </c>
      <c r="AU854" s="16" t="s">
        <v>82</v>
      </c>
      <c r="AY854" s="16" t="s">
        <v>142</v>
      </c>
      <c r="BE854" s="184">
        <f>IF(N854="základní",J854,0)</f>
        <v>0</v>
      </c>
      <c r="BF854" s="184">
        <f>IF(N854="snížená",J854,0)</f>
        <v>0</v>
      </c>
      <c r="BG854" s="184">
        <f>IF(N854="zákl. přenesená",J854,0)</f>
        <v>0</v>
      </c>
      <c r="BH854" s="184">
        <f>IF(N854="sníž. přenesená",J854,0)</f>
        <v>0</v>
      </c>
      <c r="BI854" s="184">
        <f>IF(N854="nulová",J854,0)</f>
        <v>0</v>
      </c>
      <c r="BJ854" s="16" t="s">
        <v>21</v>
      </c>
      <c r="BK854" s="184">
        <f>ROUND(I854*H854,2)</f>
        <v>0</v>
      </c>
      <c r="BL854" s="16" t="s">
        <v>214</v>
      </c>
      <c r="BM854" s="16" t="s">
        <v>1618</v>
      </c>
    </row>
    <row r="855" spans="2:65" s="11" customFormat="1" ht="11.25">
      <c r="B855" s="185"/>
      <c r="C855" s="186"/>
      <c r="D855" s="187" t="s">
        <v>159</v>
      </c>
      <c r="E855" s="188" t="s">
        <v>1</v>
      </c>
      <c r="F855" s="189" t="s">
        <v>336</v>
      </c>
      <c r="G855" s="186"/>
      <c r="H855" s="190">
        <v>6</v>
      </c>
      <c r="I855" s="191"/>
      <c r="J855" s="186"/>
      <c r="K855" s="186"/>
      <c r="L855" s="192"/>
      <c r="M855" s="193"/>
      <c r="N855" s="194"/>
      <c r="O855" s="194"/>
      <c r="P855" s="194"/>
      <c r="Q855" s="194"/>
      <c r="R855" s="194"/>
      <c r="S855" s="194"/>
      <c r="T855" s="195"/>
      <c r="AT855" s="196" t="s">
        <v>159</v>
      </c>
      <c r="AU855" s="196" t="s">
        <v>82</v>
      </c>
      <c r="AV855" s="11" t="s">
        <v>82</v>
      </c>
      <c r="AW855" s="11" t="s">
        <v>36</v>
      </c>
      <c r="AX855" s="11" t="s">
        <v>21</v>
      </c>
      <c r="AY855" s="196" t="s">
        <v>142</v>
      </c>
    </row>
    <row r="856" spans="2:65" s="1" customFormat="1" ht="22.5" customHeight="1">
      <c r="B856" s="33"/>
      <c r="C856" s="173" t="s">
        <v>1619</v>
      </c>
      <c r="D856" s="173" t="s">
        <v>144</v>
      </c>
      <c r="E856" s="174" t="s">
        <v>1620</v>
      </c>
      <c r="F856" s="175" t="s">
        <v>1621</v>
      </c>
      <c r="G856" s="176" t="s">
        <v>225</v>
      </c>
      <c r="H856" s="177">
        <v>0.67800000000000005</v>
      </c>
      <c r="I856" s="178"/>
      <c r="J856" s="179">
        <f>ROUND(I856*H856,2)</f>
        <v>0</v>
      </c>
      <c r="K856" s="175" t="s">
        <v>148</v>
      </c>
      <c r="L856" s="37"/>
      <c r="M856" s="180" t="s">
        <v>1</v>
      </c>
      <c r="N856" s="181" t="s">
        <v>44</v>
      </c>
      <c r="O856" s="59"/>
      <c r="P856" s="182">
        <f>O856*H856</f>
        <v>0</v>
      </c>
      <c r="Q856" s="182">
        <v>0</v>
      </c>
      <c r="R856" s="182">
        <f>Q856*H856</f>
        <v>0</v>
      </c>
      <c r="S856" s="182">
        <v>0</v>
      </c>
      <c r="T856" s="183">
        <f>S856*H856</f>
        <v>0</v>
      </c>
      <c r="AR856" s="16" t="s">
        <v>214</v>
      </c>
      <c r="AT856" s="16" t="s">
        <v>144</v>
      </c>
      <c r="AU856" s="16" t="s">
        <v>82</v>
      </c>
      <c r="AY856" s="16" t="s">
        <v>142</v>
      </c>
      <c r="BE856" s="184">
        <f>IF(N856="základní",J856,0)</f>
        <v>0</v>
      </c>
      <c r="BF856" s="184">
        <f>IF(N856="snížená",J856,0)</f>
        <v>0</v>
      </c>
      <c r="BG856" s="184">
        <f>IF(N856="zákl. přenesená",J856,0)</f>
        <v>0</v>
      </c>
      <c r="BH856" s="184">
        <f>IF(N856="sníž. přenesená",J856,0)</f>
        <v>0</v>
      </c>
      <c r="BI856" s="184">
        <f>IF(N856="nulová",J856,0)</f>
        <v>0</v>
      </c>
      <c r="BJ856" s="16" t="s">
        <v>21</v>
      </c>
      <c r="BK856" s="184">
        <f>ROUND(I856*H856,2)</f>
        <v>0</v>
      </c>
      <c r="BL856" s="16" t="s">
        <v>214</v>
      </c>
      <c r="BM856" s="16" t="s">
        <v>1622</v>
      </c>
    </row>
    <row r="857" spans="2:65" s="10" customFormat="1" ht="22.9" customHeight="1">
      <c r="B857" s="157"/>
      <c r="C857" s="158"/>
      <c r="D857" s="159" t="s">
        <v>72</v>
      </c>
      <c r="E857" s="171" t="s">
        <v>1623</v>
      </c>
      <c r="F857" s="171" t="s">
        <v>1624</v>
      </c>
      <c r="G857" s="158"/>
      <c r="H857" s="158"/>
      <c r="I857" s="161"/>
      <c r="J857" s="172">
        <f>BK857</f>
        <v>0</v>
      </c>
      <c r="K857" s="158"/>
      <c r="L857" s="163"/>
      <c r="M857" s="164"/>
      <c r="N857" s="165"/>
      <c r="O857" s="165"/>
      <c r="P857" s="166">
        <f>SUM(P858:P866)</f>
        <v>0</v>
      </c>
      <c r="Q857" s="165"/>
      <c r="R857" s="166">
        <f>SUM(R858:R866)</f>
        <v>0.1601832</v>
      </c>
      <c r="S857" s="165"/>
      <c r="T857" s="167">
        <f>SUM(T858:T866)</f>
        <v>7.1099999999999997E-2</v>
      </c>
      <c r="AR857" s="168" t="s">
        <v>82</v>
      </c>
      <c r="AT857" s="169" t="s">
        <v>72</v>
      </c>
      <c r="AU857" s="169" t="s">
        <v>21</v>
      </c>
      <c r="AY857" s="168" t="s">
        <v>142</v>
      </c>
      <c r="BK857" s="170">
        <f>SUM(BK858:BK866)</f>
        <v>0</v>
      </c>
    </row>
    <row r="858" spans="2:65" s="1" customFormat="1" ht="16.5" customHeight="1">
      <c r="B858" s="33"/>
      <c r="C858" s="173" t="s">
        <v>1625</v>
      </c>
      <c r="D858" s="173" t="s">
        <v>144</v>
      </c>
      <c r="E858" s="174" t="s">
        <v>1626</v>
      </c>
      <c r="F858" s="175" t="s">
        <v>1627</v>
      </c>
      <c r="G858" s="176" t="s">
        <v>153</v>
      </c>
      <c r="H858" s="177">
        <v>45</v>
      </c>
      <c r="I858" s="178"/>
      <c r="J858" s="179">
        <f>ROUND(I858*H858,2)</f>
        <v>0</v>
      </c>
      <c r="K858" s="175" t="s">
        <v>148</v>
      </c>
      <c r="L858" s="37"/>
      <c r="M858" s="180" t="s">
        <v>1</v>
      </c>
      <c r="N858" s="181" t="s">
        <v>44</v>
      </c>
      <c r="O858" s="59"/>
      <c r="P858" s="182">
        <f>O858*H858</f>
        <v>0</v>
      </c>
      <c r="Q858" s="182">
        <v>1.4E-3</v>
      </c>
      <c r="R858" s="182">
        <f>Q858*H858</f>
        <v>6.3E-2</v>
      </c>
      <c r="S858" s="182">
        <v>1.58E-3</v>
      </c>
      <c r="T858" s="183">
        <f>S858*H858</f>
        <v>7.1099999999999997E-2</v>
      </c>
      <c r="AR858" s="16" t="s">
        <v>214</v>
      </c>
      <c r="AT858" s="16" t="s">
        <v>144</v>
      </c>
      <c r="AU858" s="16" t="s">
        <v>82</v>
      </c>
      <c r="AY858" s="16" t="s">
        <v>142</v>
      </c>
      <c r="BE858" s="184">
        <f>IF(N858="základní",J858,0)</f>
        <v>0</v>
      </c>
      <c r="BF858" s="184">
        <f>IF(N858="snížená",J858,0)</f>
        <v>0</v>
      </c>
      <c r="BG858" s="184">
        <f>IF(N858="zákl. přenesená",J858,0)</f>
        <v>0</v>
      </c>
      <c r="BH858" s="184">
        <f>IF(N858="sníž. přenesená",J858,0)</f>
        <v>0</v>
      </c>
      <c r="BI858" s="184">
        <f>IF(N858="nulová",J858,0)</f>
        <v>0</v>
      </c>
      <c r="BJ858" s="16" t="s">
        <v>21</v>
      </c>
      <c r="BK858" s="184">
        <f>ROUND(I858*H858,2)</f>
        <v>0</v>
      </c>
      <c r="BL858" s="16" t="s">
        <v>214</v>
      </c>
      <c r="BM858" s="16" t="s">
        <v>1628</v>
      </c>
    </row>
    <row r="859" spans="2:65" s="1" customFormat="1" ht="16.5" customHeight="1">
      <c r="B859" s="33"/>
      <c r="C859" s="197" t="s">
        <v>1629</v>
      </c>
      <c r="D859" s="197" t="s">
        <v>233</v>
      </c>
      <c r="E859" s="198" t="s">
        <v>1630</v>
      </c>
      <c r="F859" s="199" t="s">
        <v>1631</v>
      </c>
      <c r="G859" s="200" t="s">
        <v>147</v>
      </c>
      <c r="H859" s="201">
        <v>1.1000000000000001</v>
      </c>
      <c r="I859" s="202"/>
      <c r="J859" s="203">
        <f>ROUND(I859*H859,2)</f>
        <v>0</v>
      </c>
      <c r="K859" s="199" t="s">
        <v>1</v>
      </c>
      <c r="L859" s="204"/>
      <c r="M859" s="205" t="s">
        <v>1</v>
      </c>
      <c r="N859" s="206" t="s">
        <v>44</v>
      </c>
      <c r="O859" s="59"/>
      <c r="P859" s="182">
        <f>O859*H859</f>
        <v>0</v>
      </c>
      <c r="Q859" s="182">
        <v>1.18E-2</v>
      </c>
      <c r="R859" s="182">
        <f>Q859*H859</f>
        <v>1.298E-2</v>
      </c>
      <c r="S859" s="182">
        <v>0</v>
      </c>
      <c r="T859" s="183">
        <f>S859*H859</f>
        <v>0</v>
      </c>
      <c r="AR859" s="16" t="s">
        <v>294</v>
      </c>
      <c r="AT859" s="16" t="s">
        <v>233</v>
      </c>
      <c r="AU859" s="16" t="s">
        <v>82</v>
      </c>
      <c r="AY859" s="16" t="s">
        <v>142</v>
      </c>
      <c r="BE859" s="184">
        <f>IF(N859="základní",J859,0)</f>
        <v>0</v>
      </c>
      <c r="BF859" s="184">
        <f>IF(N859="snížená",J859,0)</f>
        <v>0</v>
      </c>
      <c r="BG859" s="184">
        <f>IF(N859="zákl. přenesená",J859,0)</f>
        <v>0</v>
      </c>
      <c r="BH859" s="184">
        <f>IF(N859="sníž. přenesená",J859,0)</f>
        <v>0</v>
      </c>
      <c r="BI859" s="184">
        <f>IF(N859="nulová",J859,0)</f>
        <v>0</v>
      </c>
      <c r="BJ859" s="16" t="s">
        <v>21</v>
      </c>
      <c r="BK859" s="184">
        <f>ROUND(I859*H859,2)</f>
        <v>0</v>
      </c>
      <c r="BL859" s="16" t="s">
        <v>214</v>
      </c>
      <c r="BM859" s="16" t="s">
        <v>1632</v>
      </c>
    </row>
    <row r="860" spans="2:65" s="11" customFormat="1" ht="11.25">
      <c r="B860" s="185"/>
      <c r="C860" s="186"/>
      <c r="D860" s="187" t="s">
        <v>159</v>
      </c>
      <c r="E860" s="186"/>
      <c r="F860" s="189" t="s">
        <v>1633</v>
      </c>
      <c r="G860" s="186"/>
      <c r="H860" s="190">
        <v>1.1000000000000001</v>
      </c>
      <c r="I860" s="191"/>
      <c r="J860" s="186"/>
      <c r="K860" s="186"/>
      <c r="L860" s="192"/>
      <c r="M860" s="193"/>
      <c r="N860" s="194"/>
      <c r="O860" s="194"/>
      <c r="P860" s="194"/>
      <c r="Q860" s="194"/>
      <c r="R860" s="194"/>
      <c r="S860" s="194"/>
      <c r="T860" s="195"/>
      <c r="AT860" s="196" t="s">
        <v>159</v>
      </c>
      <c r="AU860" s="196" t="s">
        <v>82</v>
      </c>
      <c r="AV860" s="11" t="s">
        <v>82</v>
      </c>
      <c r="AW860" s="11" t="s">
        <v>4</v>
      </c>
      <c r="AX860" s="11" t="s">
        <v>21</v>
      </c>
      <c r="AY860" s="196" t="s">
        <v>142</v>
      </c>
    </row>
    <row r="861" spans="2:65" s="1" customFormat="1" ht="16.5" customHeight="1">
      <c r="B861" s="33"/>
      <c r="C861" s="173" t="s">
        <v>1634</v>
      </c>
      <c r="D861" s="173" t="s">
        <v>144</v>
      </c>
      <c r="E861" s="174" t="s">
        <v>1635</v>
      </c>
      <c r="F861" s="175" t="s">
        <v>1636</v>
      </c>
      <c r="G861" s="176" t="s">
        <v>245</v>
      </c>
      <c r="H861" s="177">
        <v>19.649999999999999</v>
      </c>
      <c r="I861" s="178"/>
      <c r="J861" s="179">
        <f>ROUND(I861*H861,2)</f>
        <v>0</v>
      </c>
      <c r="K861" s="175" t="s">
        <v>1</v>
      </c>
      <c r="L861" s="37"/>
      <c r="M861" s="180" t="s">
        <v>1</v>
      </c>
      <c r="N861" s="181" t="s">
        <v>44</v>
      </c>
      <c r="O861" s="59"/>
      <c r="P861" s="182">
        <f>O861*H861</f>
        <v>0</v>
      </c>
      <c r="Q861" s="182">
        <v>1.0399999999999999E-3</v>
      </c>
      <c r="R861" s="182">
        <f>Q861*H861</f>
        <v>2.0435999999999996E-2</v>
      </c>
      <c r="S861" s="182">
        <v>0</v>
      </c>
      <c r="T861" s="183">
        <f>S861*H861</f>
        <v>0</v>
      </c>
      <c r="AR861" s="16" t="s">
        <v>214</v>
      </c>
      <c r="AT861" s="16" t="s">
        <v>144</v>
      </c>
      <c r="AU861" s="16" t="s">
        <v>82</v>
      </c>
      <c r="AY861" s="16" t="s">
        <v>142</v>
      </c>
      <c r="BE861" s="184">
        <f>IF(N861="základní",J861,0)</f>
        <v>0</v>
      </c>
      <c r="BF861" s="184">
        <f>IF(N861="snížená",J861,0)</f>
        <v>0</v>
      </c>
      <c r="BG861" s="184">
        <f>IF(N861="zákl. přenesená",J861,0)</f>
        <v>0</v>
      </c>
      <c r="BH861" s="184">
        <f>IF(N861="sníž. přenesená",J861,0)</f>
        <v>0</v>
      </c>
      <c r="BI861" s="184">
        <f>IF(N861="nulová",J861,0)</f>
        <v>0</v>
      </c>
      <c r="BJ861" s="16" t="s">
        <v>21</v>
      </c>
      <c r="BK861" s="184">
        <f>ROUND(I861*H861,2)</f>
        <v>0</v>
      </c>
      <c r="BL861" s="16" t="s">
        <v>214</v>
      </c>
      <c r="BM861" s="16" t="s">
        <v>1637</v>
      </c>
    </row>
    <row r="862" spans="2:65" s="11" customFormat="1" ht="11.25">
      <c r="B862" s="185"/>
      <c r="C862" s="186"/>
      <c r="D862" s="187" t="s">
        <v>159</v>
      </c>
      <c r="E862" s="188" t="s">
        <v>1</v>
      </c>
      <c r="F862" s="189" t="s">
        <v>1638</v>
      </c>
      <c r="G862" s="186"/>
      <c r="H862" s="190">
        <v>19.649999999999999</v>
      </c>
      <c r="I862" s="191"/>
      <c r="J862" s="186"/>
      <c r="K862" s="186"/>
      <c r="L862" s="192"/>
      <c r="M862" s="193"/>
      <c r="N862" s="194"/>
      <c r="O862" s="194"/>
      <c r="P862" s="194"/>
      <c r="Q862" s="194"/>
      <c r="R862" s="194"/>
      <c r="S862" s="194"/>
      <c r="T862" s="195"/>
      <c r="AT862" s="196" t="s">
        <v>159</v>
      </c>
      <c r="AU862" s="196" t="s">
        <v>82</v>
      </c>
      <c r="AV862" s="11" t="s">
        <v>82</v>
      </c>
      <c r="AW862" s="11" t="s">
        <v>36</v>
      </c>
      <c r="AX862" s="11" t="s">
        <v>21</v>
      </c>
      <c r="AY862" s="196" t="s">
        <v>142</v>
      </c>
    </row>
    <row r="863" spans="2:65" s="1" customFormat="1" ht="16.5" customHeight="1">
      <c r="B863" s="33"/>
      <c r="C863" s="197" t="s">
        <v>1639</v>
      </c>
      <c r="D863" s="197" t="s">
        <v>233</v>
      </c>
      <c r="E863" s="198" t="s">
        <v>1630</v>
      </c>
      <c r="F863" s="199" t="s">
        <v>1631</v>
      </c>
      <c r="G863" s="200" t="s">
        <v>147</v>
      </c>
      <c r="H863" s="201">
        <v>5.4039999999999999</v>
      </c>
      <c r="I863" s="202"/>
      <c r="J863" s="203">
        <f>ROUND(I863*H863,2)</f>
        <v>0</v>
      </c>
      <c r="K863" s="199" t="s">
        <v>1</v>
      </c>
      <c r="L863" s="204"/>
      <c r="M863" s="205" t="s">
        <v>1</v>
      </c>
      <c r="N863" s="206" t="s">
        <v>44</v>
      </c>
      <c r="O863" s="59"/>
      <c r="P863" s="182">
        <f>O863*H863</f>
        <v>0</v>
      </c>
      <c r="Q863" s="182">
        <v>1.18E-2</v>
      </c>
      <c r="R863" s="182">
        <f>Q863*H863</f>
        <v>6.3767199999999996E-2</v>
      </c>
      <c r="S863" s="182">
        <v>0</v>
      </c>
      <c r="T863" s="183">
        <f>S863*H863</f>
        <v>0</v>
      </c>
      <c r="AR863" s="16" t="s">
        <v>294</v>
      </c>
      <c r="AT863" s="16" t="s">
        <v>233</v>
      </c>
      <c r="AU863" s="16" t="s">
        <v>82</v>
      </c>
      <c r="AY863" s="16" t="s">
        <v>142</v>
      </c>
      <c r="BE863" s="184">
        <f>IF(N863="základní",J863,0)</f>
        <v>0</v>
      </c>
      <c r="BF863" s="184">
        <f>IF(N863="snížená",J863,0)</f>
        <v>0</v>
      </c>
      <c r="BG863" s="184">
        <f>IF(N863="zákl. přenesená",J863,0)</f>
        <v>0</v>
      </c>
      <c r="BH863" s="184">
        <f>IF(N863="sníž. přenesená",J863,0)</f>
        <v>0</v>
      </c>
      <c r="BI863" s="184">
        <f>IF(N863="nulová",J863,0)</f>
        <v>0</v>
      </c>
      <c r="BJ863" s="16" t="s">
        <v>21</v>
      </c>
      <c r="BK863" s="184">
        <f>ROUND(I863*H863,2)</f>
        <v>0</v>
      </c>
      <c r="BL863" s="16" t="s">
        <v>214</v>
      </c>
      <c r="BM863" s="16" t="s">
        <v>1640</v>
      </c>
    </row>
    <row r="864" spans="2:65" s="11" customFormat="1" ht="11.25">
      <c r="B864" s="185"/>
      <c r="C864" s="186"/>
      <c r="D864" s="187" t="s">
        <v>159</v>
      </c>
      <c r="E864" s="188" t="s">
        <v>1</v>
      </c>
      <c r="F864" s="189" t="s">
        <v>1641</v>
      </c>
      <c r="G864" s="186"/>
      <c r="H864" s="190">
        <v>4.9130000000000003</v>
      </c>
      <c r="I864" s="191"/>
      <c r="J864" s="186"/>
      <c r="K864" s="186"/>
      <c r="L864" s="192"/>
      <c r="M864" s="193"/>
      <c r="N864" s="194"/>
      <c r="O864" s="194"/>
      <c r="P864" s="194"/>
      <c r="Q864" s="194"/>
      <c r="R864" s="194"/>
      <c r="S864" s="194"/>
      <c r="T864" s="195"/>
      <c r="AT864" s="196" t="s">
        <v>159</v>
      </c>
      <c r="AU864" s="196" t="s">
        <v>82</v>
      </c>
      <c r="AV864" s="11" t="s">
        <v>82</v>
      </c>
      <c r="AW864" s="11" t="s">
        <v>36</v>
      </c>
      <c r="AX864" s="11" t="s">
        <v>21</v>
      </c>
      <c r="AY864" s="196" t="s">
        <v>142</v>
      </c>
    </row>
    <row r="865" spans="2:65" s="11" customFormat="1" ht="11.25">
      <c r="B865" s="185"/>
      <c r="C865" s="186"/>
      <c r="D865" s="187" t="s">
        <v>159</v>
      </c>
      <c r="E865" s="186"/>
      <c r="F865" s="189" t="s">
        <v>1642</v>
      </c>
      <c r="G865" s="186"/>
      <c r="H865" s="190">
        <v>5.4039999999999999</v>
      </c>
      <c r="I865" s="191"/>
      <c r="J865" s="186"/>
      <c r="K865" s="186"/>
      <c r="L865" s="192"/>
      <c r="M865" s="193"/>
      <c r="N865" s="194"/>
      <c r="O865" s="194"/>
      <c r="P865" s="194"/>
      <c r="Q865" s="194"/>
      <c r="R865" s="194"/>
      <c r="S865" s="194"/>
      <c r="T865" s="195"/>
      <c r="AT865" s="196" t="s">
        <v>159</v>
      </c>
      <c r="AU865" s="196" t="s">
        <v>82</v>
      </c>
      <c r="AV865" s="11" t="s">
        <v>82</v>
      </c>
      <c r="AW865" s="11" t="s">
        <v>4</v>
      </c>
      <c r="AX865" s="11" t="s">
        <v>21</v>
      </c>
      <c r="AY865" s="196" t="s">
        <v>142</v>
      </c>
    </row>
    <row r="866" spans="2:65" s="1" customFormat="1" ht="22.5" customHeight="1">
      <c r="B866" s="33"/>
      <c r="C866" s="173" t="s">
        <v>1643</v>
      </c>
      <c r="D866" s="173" t="s">
        <v>144</v>
      </c>
      <c r="E866" s="174" t="s">
        <v>1644</v>
      </c>
      <c r="F866" s="175" t="s">
        <v>1645</v>
      </c>
      <c r="G866" s="176" t="s">
        <v>225</v>
      </c>
      <c r="H866" s="177">
        <v>0.16</v>
      </c>
      <c r="I866" s="178"/>
      <c r="J866" s="179">
        <f>ROUND(I866*H866,2)</f>
        <v>0</v>
      </c>
      <c r="K866" s="175" t="s">
        <v>148</v>
      </c>
      <c r="L866" s="37"/>
      <c r="M866" s="180" t="s">
        <v>1</v>
      </c>
      <c r="N866" s="181" t="s">
        <v>44</v>
      </c>
      <c r="O866" s="59"/>
      <c r="P866" s="182">
        <f>O866*H866</f>
        <v>0</v>
      </c>
      <c r="Q866" s="182">
        <v>0</v>
      </c>
      <c r="R866" s="182">
        <f>Q866*H866</f>
        <v>0</v>
      </c>
      <c r="S866" s="182">
        <v>0</v>
      </c>
      <c r="T866" s="183">
        <f>S866*H866</f>
        <v>0</v>
      </c>
      <c r="AR866" s="16" t="s">
        <v>214</v>
      </c>
      <c r="AT866" s="16" t="s">
        <v>144</v>
      </c>
      <c r="AU866" s="16" t="s">
        <v>82</v>
      </c>
      <c r="AY866" s="16" t="s">
        <v>142</v>
      </c>
      <c r="BE866" s="184">
        <f>IF(N866="základní",J866,0)</f>
        <v>0</v>
      </c>
      <c r="BF866" s="184">
        <f>IF(N866="snížená",J866,0)</f>
        <v>0</v>
      </c>
      <c r="BG866" s="184">
        <f>IF(N866="zákl. přenesená",J866,0)</f>
        <v>0</v>
      </c>
      <c r="BH866" s="184">
        <f>IF(N866="sníž. přenesená",J866,0)</f>
        <v>0</v>
      </c>
      <c r="BI866" s="184">
        <f>IF(N866="nulová",J866,0)</f>
        <v>0</v>
      </c>
      <c r="BJ866" s="16" t="s">
        <v>21</v>
      </c>
      <c r="BK866" s="184">
        <f>ROUND(I866*H866,2)</f>
        <v>0</v>
      </c>
      <c r="BL866" s="16" t="s">
        <v>214</v>
      </c>
      <c r="BM866" s="16" t="s">
        <v>1646</v>
      </c>
    </row>
    <row r="867" spans="2:65" s="10" customFormat="1" ht="22.9" customHeight="1">
      <c r="B867" s="157"/>
      <c r="C867" s="158"/>
      <c r="D867" s="159" t="s">
        <v>72</v>
      </c>
      <c r="E867" s="171" t="s">
        <v>1647</v>
      </c>
      <c r="F867" s="171" t="s">
        <v>1648</v>
      </c>
      <c r="G867" s="158"/>
      <c r="H867" s="158"/>
      <c r="I867" s="161"/>
      <c r="J867" s="172">
        <f>BK867</f>
        <v>0</v>
      </c>
      <c r="K867" s="158"/>
      <c r="L867" s="163"/>
      <c r="M867" s="164"/>
      <c r="N867" s="165"/>
      <c r="O867" s="165"/>
      <c r="P867" s="166">
        <f>SUM(P868:P896)</f>
        <v>0</v>
      </c>
      <c r="Q867" s="165"/>
      <c r="R867" s="166">
        <f>SUM(R868:R896)</f>
        <v>0.19990357000000003</v>
      </c>
      <c r="S867" s="165"/>
      <c r="T867" s="167">
        <f>SUM(T868:T896)</f>
        <v>0</v>
      </c>
      <c r="AR867" s="168" t="s">
        <v>82</v>
      </c>
      <c r="AT867" s="169" t="s">
        <v>72</v>
      </c>
      <c r="AU867" s="169" t="s">
        <v>21</v>
      </c>
      <c r="AY867" s="168" t="s">
        <v>142</v>
      </c>
      <c r="BK867" s="170">
        <f>SUM(BK868:BK896)</f>
        <v>0</v>
      </c>
    </row>
    <row r="868" spans="2:65" s="1" customFormat="1" ht="16.5" customHeight="1">
      <c r="B868" s="33"/>
      <c r="C868" s="173" t="s">
        <v>1649</v>
      </c>
      <c r="D868" s="173" t="s">
        <v>144</v>
      </c>
      <c r="E868" s="174" t="s">
        <v>1650</v>
      </c>
      <c r="F868" s="175" t="s">
        <v>1651</v>
      </c>
      <c r="G868" s="176" t="s">
        <v>147</v>
      </c>
      <c r="H868" s="177">
        <v>17.28</v>
      </c>
      <c r="I868" s="178"/>
      <c r="J868" s="179">
        <f>ROUND(I868*H868,2)</f>
        <v>0</v>
      </c>
      <c r="K868" s="175" t="s">
        <v>148</v>
      </c>
      <c r="L868" s="37"/>
      <c r="M868" s="180" t="s">
        <v>1</v>
      </c>
      <c r="N868" s="181" t="s">
        <v>44</v>
      </c>
      <c r="O868" s="59"/>
      <c r="P868" s="182">
        <f>O868*H868</f>
        <v>0</v>
      </c>
      <c r="Q868" s="182">
        <v>1.1E-4</v>
      </c>
      <c r="R868" s="182">
        <f>Q868*H868</f>
        <v>1.9008000000000002E-3</v>
      </c>
      <c r="S868" s="182">
        <v>0</v>
      </c>
      <c r="T868" s="183">
        <f>S868*H868</f>
        <v>0</v>
      </c>
      <c r="AR868" s="16" t="s">
        <v>214</v>
      </c>
      <c r="AT868" s="16" t="s">
        <v>144</v>
      </c>
      <c r="AU868" s="16" t="s">
        <v>82</v>
      </c>
      <c r="AY868" s="16" t="s">
        <v>142</v>
      </c>
      <c r="BE868" s="184">
        <f>IF(N868="základní",J868,0)</f>
        <v>0</v>
      </c>
      <c r="BF868" s="184">
        <f>IF(N868="snížená",J868,0)</f>
        <v>0</v>
      </c>
      <c r="BG868" s="184">
        <f>IF(N868="zákl. přenesená",J868,0)</f>
        <v>0</v>
      </c>
      <c r="BH868" s="184">
        <f>IF(N868="sníž. přenesená",J868,0)</f>
        <v>0</v>
      </c>
      <c r="BI868" s="184">
        <f>IF(N868="nulová",J868,0)</f>
        <v>0</v>
      </c>
      <c r="BJ868" s="16" t="s">
        <v>21</v>
      </c>
      <c r="BK868" s="184">
        <f>ROUND(I868*H868,2)</f>
        <v>0</v>
      </c>
      <c r="BL868" s="16" t="s">
        <v>214</v>
      </c>
      <c r="BM868" s="16" t="s">
        <v>1652</v>
      </c>
    </row>
    <row r="869" spans="2:65" s="11" customFormat="1" ht="11.25">
      <c r="B869" s="185"/>
      <c r="C869" s="186"/>
      <c r="D869" s="187" t="s">
        <v>159</v>
      </c>
      <c r="E869" s="188" t="s">
        <v>1</v>
      </c>
      <c r="F869" s="189" t="s">
        <v>1653</v>
      </c>
      <c r="G869" s="186"/>
      <c r="H869" s="190">
        <v>17.28</v>
      </c>
      <c r="I869" s="191"/>
      <c r="J869" s="186"/>
      <c r="K869" s="186"/>
      <c r="L869" s="192"/>
      <c r="M869" s="193"/>
      <c r="N869" s="194"/>
      <c r="O869" s="194"/>
      <c r="P869" s="194"/>
      <c r="Q869" s="194"/>
      <c r="R869" s="194"/>
      <c r="S869" s="194"/>
      <c r="T869" s="195"/>
      <c r="AT869" s="196" t="s">
        <v>159</v>
      </c>
      <c r="AU869" s="196" t="s">
        <v>82</v>
      </c>
      <c r="AV869" s="11" t="s">
        <v>82</v>
      </c>
      <c r="AW869" s="11" t="s">
        <v>36</v>
      </c>
      <c r="AX869" s="11" t="s">
        <v>21</v>
      </c>
      <c r="AY869" s="196" t="s">
        <v>142</v>
      </c>
    </row>
    <row r="870" spans="2:65" s="1" customFormat="1" ht="16.5" customHeight="1">
      <c r="B870" s="33"/>
      <c r="C870" s="173" t="s">
        <v>1654</v>
      </c>
      <c r="D870" s="173" t="s">
        <v>144</v>
      </c>
      <c r="E870" s="174" t="s">
        <v>1655</v>
      </c>
      <c r="F870" s="175" t="s">
        <v>1656</v>
      </c>
      <c r="G870" s="176" t="s">
        <v>147</v>
      </c>
      <c r="H870" s="177">
        <v>17.28</v>
      </c>
      <c r="I870" s="178"/>
      <c r="J870" s="179">
        <f>ROUND(I870*H870,2)</f>
        <v>0</v>
      </c>
      <c r="K870" s="175" t="s">
        <v>148</v>
      </c>
      <c r="L870" s="37"/>
      <c r="M870" s="180" t="s">
        <v>1</v>
      </c>
      <c r="N870" s="181" t="s">
        <v>44</v>
      </c>
      <c r="O870" s="59"/>
      <c r="P870" s="182">
        <f>O870*H870</f>
        <v>0</v>
      </c>
      <c r="Q870" s="182">
        <v>1.3999999999999999E-4</v>
      </c>
      <c r="R870" s="182">
        <f>Q870*H870</f>
        <v>2.4191999999999998E-3</v>
      </c>
      <c r="S870" s="182">
        <v>0</v>
      </c>
      <c r="T870" s="183">
        <f>S870*H870</f>
        <v>0</v>
      </c>
      <c r="AR870" s="16" t="s">
        <v>214</v>
      </c>
      <c r="AT870" s="16" t="s">
        <v>144</v>
      </c>
      <c r="AU870" s="16" t="s">
        <v>82</v>
      </c>
      <c r="AY870" s="16" t="s">
        <v>142</v>
      </c>
      <c r="BE870" s="184">
        <f>IF(N870="základní",J870,0)</f>
        <v>0</v>
      </c>
      <c r="BF870" s="184">
        <f>IF(N870="snížená",J870,0)</f>
        <v>0</v>
      </c>
      <c r="BG870" s="184">
        <f>IF(N870="zákl. přenesená",J870,0)</f>
        <v>0</v>
      </c>
      <c r="BH870" s="184">
        <f>IF(N870="sníž. přenesená",J870,0)</f>
        <v>0</v>
      </c>
      <c r="BI870" s="184">
        <f>IF(N870="nulová",J870,0)</f>
        <v>0</v>
      </c>
      <c r="BJ870" s="16" t="s">
        <v>21</v>
      </c>
      <c r="BK870" s="184">
        <f>ROUND(I870*H870,2)</f>
        <v>0</v>
      </c>
      <c r="BL870" s="16" t="s">
        <v>214</v>
      </c>
      <c r="BM870" s="16" t="s">
        <v>1657</v>
      </c>
    </row>
    <row r="871" spans="2:65" s="1" customFormat="1" ht="16.5" customHeight="1">
      <c r="B871" s="33"/>
      <c r="C871" s="173" t="s">
        <v>1658</v>
      </c>
      <c r="D871" s="173" t="s">
        <v>144</v>
      </c>
      <c r="E871" s="174" t="s">
        <v>1659</v>
      </c>
      <c r="F871" s="175" t="s">
        <v>1660</v>
      </c>
      <c r="G871" s="176" t="s">
        <v>147</v>
      </c>
      <c r="H871" s="177">
        <v>17.28</v>
      </c>
      <c r="I871" s="178"/>
      <c r="J871" s="179">
        <f>ROUND(I871*H871,2)</f>
        <v>0</v>
      </c>
      <c r="K871" s="175" t="s">
        <v>148</v>
      </c>
      <c r="L871" s="37"/>
      <c r="M871" s="180" t="s">
        <v>1</v>
      </c>
      <c r="N871" s="181" t="s">
        <v>44</v>
      </c>
      <c r="O871" s="59"/>
      <c r="P871" s="182">
        <f>O871*H871</f>
        <v>0</v>
      </c>
      <c r="Q871" s="182">
        <v>1.2E-4</v>
      </c>
      <c r="R871" s="182">
        <f>Q871*H871</f>
        <v>2.0736000000000001E-3</v>
      </c>
      <c r="S871" s="182">
        <v>0</v>
      </c>
      <c r="T871" s="183">
        <f>S871*H871</f>
        <v>0</v>
      </c>
      <c r="AR871" s="16" t="s">
        <v>214</v>
      </c>
      <c r="AT871" s="16" t="s">
        <v>144</v>
      </c>
      <c r="AU871" s="16" t="s">
        <v>82</v>
      </c>
      <c r="AY871" s="16" t="s">
        <v>142</v>
      </c>
      <c r="BE871" s="184">
        <f>IF(N871="základní",J871,0)</f>
        <v>0</v>
      </c>
      <c r="BF871" s="184">
        <f>IF(N871="snížená",J871,0)</f>
        <v>0</v>
      </c>
      <c r="BG871" s="184">
        <f>IF(N871="zákl. přenesená",J871,0)</f>
        <v>0</v>
      </c>
      <c r="BH871" s="184">
        <f>IF(N871="sníž. přenesená",J871,0)</f>
        <v>0</v>
      </c>
      <c r="BI871" s="184">
        <f>IF(N871="nulová",J871,0)</f>
        <v>0</v>
      </c>
      <c r="BJ871" s="16" t="s">
        <v>21</v>
      </c>
      <c r="BK871" s="184">
        <f>ROUND(I871*H871,2)</f>
        <v>0</v>
      </c>
      <c r="BL871" s="16" t="s">
        <v>214</v>
      </c>
      <c r="BM871" s="16" t="s">
        <v>1661</v>
      </c>
    </row>
    <row r="872" spans="2:65" s="1" customFormat="1" ht="16.5" customHeight="1">
      <c r="B872" s="33"/>
      <c r="C872" s="173" t="s">
        <v>1662</v>
      </c>
      <c r="D872" s="173" t="s">
        <v>144</v>
      </c>
      <c r="E872" s="174" t="s">
        <v>1663</v>
      </c>
      <c r="F872" s="175" t="s">
        <v>1664</v>
      </c>
      <c r="G872" s="176" t="s">
        <v>147</v>
      </c>
      <c r="H872" s="177">
        <v>17.28</v>
      </c>
      <c r="I872" s="178"/>
      <c r="J872" s="179">
        <f>ROUND(I872*H872,2)</f>
        <v>0</v>
      </c>
      <c r="K872" s="175" t="s">
        <v>148</v>
      </c>
      <c r="L872" s="37"/>
      <c r="M872" s="180" t="s">
        <v>1</v>
      </c>
      <c r="N872" s="181" t="s">
        <v>44</v>
      </c>
      <c r="O872" s="59"/>
      <c r="P872" s="182">
        <f>O872*H872</f>
        <v>0</v>
      </c>
      <c r="Q872" s="182">
        <v>1.2E-4</v>
      </c>
      <c r="R872" s="182">
        <f>Q872*H872</f>
        <v>2.0736000000000001E-3</v>
      </c>
      <c r="S872" s="182">
        <v>0</v>
      </c>
      <c r="T872" s="183">
        <f>S872*H872</f>
        <v>0</v>
      </c>
      <c r="AR872" s="16" t="s">
        <v>214</v>
      </c>
      <c r="AT872" s="16" t="s">
        <v>144</v>
      </c>
      <c r="AU872" s="16" t="s">
        <v>82</v>
      </c>
      <c r="AY872" s="16" t="s">
        <v>142</v>
      </c>
      <c r="BE872" s="184">
        <f>IF(N872="základní",J872,0)</f>
        <v>0</v>
      </c>
      <c r="BF872" s="184">
        <f>IF(N872="snížená",J872,0)</f>
        <v>0</v>
      </c>
      <c r="BG872" s="184">
        <f>IF(N872="zákl. přenesená",J872,0)</f>
        <v>0</v>
      </c>
      <c r="BH872" s="184">
        <f>IF(N872="sníž. přenesená",J872,0)</f>
        <v>0</v>
      </c>
      <c r="BI872" s="184">
        <f>IF(N872="nulová",J872,0)</f>
        <v>0</v>
      </c>
      <c r="BJ872" s="16" t="s">
        <v>21</v>
      </c>
      <c r="BK872" s="184">
        <f>ROUND(I872*H872,2)</f>
        <v>0</v>
      </c>
      <c r="BL872" s="16" t="s">
        <v>214</v>
      </c>
      <c r="BM872" s="16" t="s">
        <v>1665</v>
      </c>
    </row>
    <row r="873" spans="2:65" s="1" customFormat="1" ht="22.5" customHeight="1">
      <c r="B873" s="33"/>
      <c r="C873" s="173" t="s">
        <v>1666</v>
      </c>
      <c r="D873" s="173" t="s">
        <v>144</v>
      </c>
      <c r="E873" s="174" t="s">
        <v>1667</v>
      </c>
      <c r="F873" s="175" t="s">
        <v>1668</v>
      </c>
      <c r="G873" s="176" t="s">
        <v>147</v>
      </c>
      <c r="H873" s="177">
        <v>970.80100000000004</v>
      </c>
      <c r="I873" s="178"/>
      <c r="J873" s="179">
        <f>ROUND(I873*H873,2)</f>
        <v>0</v>
      </c>
      <c r="K873" s="175" t="s">
        <v>148</v>
      </c>
      <c r="L873" s="37"/>
      <c r="M873" s="180" t="s">
        <v>1</v>
      </c>
      <c r="N873" s="181" t="s">
        <v>44</v>
      </c>
      <c r="O873" s="59"/>
      <c r="P873" s="182">
        <f>O873*H873</f>
        <v>0</v>
      </c>
      <c r="Q873" s="182">
        <v>1.7000000000000001E-4</v>
      </c>
      <c r="R873" s="182">
        <f>Q873*H873</f>
        <v>0.16503617000000001</v>
      </c>
      <c r="S873" s="182">
        <v>0</v>
      </c>
      <c r="T873" s="183">
        <f>S873*H873</f>
        <v>0</v>
      </c>
      <c r="AR873" s="16" t="s">
        <v>214</v>
      </c>
      <c r="AT873" s="16" t="s">
        <v>144</v>
      </c>
      <c r="AU873" s="16" t="s">
        <v>82</v>
      </c>
      <c r="AY873" s="16" t="s">
        <v>142</v>
      </c>
      <c r="BE873" s="184">
        <f>IF(N873="základní",J873,0)</f>
        <v>0</v>
      </c>
      <c r="BF873" s="184">
        <f>IF(N873="snížená",J873,0)</f>
        <v>0</v>
      </c>
      <c r="BG873" s="184">
        <f>IF(N873="zákl. přenesená",J873,0)</f>
        <v>0</v>
      </c>
      <c r="BH873" s="184">
        <f>IF(N873="sníž. přenesená",J873,0)</f>
        <v>0</v>
      </c>
      <c r="BI873" s="184">
        <f>IF(N873="nulová",J873,0)</f>
        <v>0</v>
      </c>
      <c r="BJ873" s="16" t="s">
        <v>21</v>
      </c>
      <c r="BK873" s="184">
        <f>ROUND(I873*H873,2)</f>
        <v>0</v>
      </c>
      <c r="BL873" s="16" t="s">
        <v>214</v>
      </c>
      <c r="BM873" s="16" t="s">
        <v>1669</v>
      </c>
    </row>
    <row r="874" spans="2:65" s="11" customFormat="1" ht="11.25">
      <c r="B874" s="185"/>
      <c r="C874" s="186"/>
      <c r="D874" s="187" t="s">
        <v>159</v>
      </c>
      <c r="E874" s="188" t="s">
        <v>1</v>
      </c>
      <c r="F874" s="189" t="s">
        <v>1670</v>
      </c>
      <c r="G874" s="186"/>
      <c r="H874" s="190">
        <v>970.80100000000004</v>
      </c>
      <c r="I874" s="191"/>
      <c r="J874" s="186"/>
      <c r="K874" s="186"/>
      <c r="L874" s="192"/>
      <c r="M874" s="193"/>
      <c r="N874" s="194"/>
      <c r="O874" s="194"/>
      <c r="P874" s="194"/>
      <c r="Q874" s="194"/>
      <c r="R874" s="194"/>
      <c r="S874" s="194"/>
      <c r="T874" s="195"/>
      <c r="AT874" s="196" t="s">
        <v>159</v>
      </c>
      <c r="AU874" s="196" t="s">
        <v>82</v>
      </c>
      <c r="AV874" s="11" t="s">
        <v>82</v>
      </c>
      <c r="AW874" s="11" t="s">
        <v>36</v>
      </c>
      <c r="AX874" s="11" t="s">
        <v>21</v>
      </c>
      <c r="AY874" s="196" t="s">
        <v>142</v>
      </c>
    </row>
    <row r="875" spans="2:65" s="1" customFormat="1" ht="22.5" customHeight="1">
      <c r="B875" s="33"/>
      <c r="C875" s="173" t="s">
        <v>1671</v>
      </c>
      <c r="D875" s="173" t="s">
        <v>144</v>
      </c>
      <c r="E875" s="174" t="s">
        <v>1672</v>
      </c>
      <c r="F875" s="175" t="s">
        <v>1673</v>
      </c>
      <c r="G875" s="176" t="s">
        <v>147</v>
      </c>
      <c r="H875" s="177">
        <v>62.558</v>
      </c>
      <c r="I875" s="178"/>
      <c r="J875" s="179">
        <f>ROUND(I875*H875,2)</f>
        <v>0</v>
      </c>
      <c r="K875" s="175" t="s">
        <v>148</v>
      </c>
      <c r="L875" s="37"/>
      <c r="M875" s="180" t="s">
        <v>1</v>
      </c>
      <c r="N875" s="181" t="s">
        <v>44</v>
      </c>
      <c r="O875" s="59"/>
      <c r="P875" s="182">
        <f>O875*H875</f>
        <v>0</v>
      </c>
      <c r="Q875" s="182">
        <v>1E-4</v>
      </c>
      <c r="R875" s="182">
        <f>Q875*H875</f>
        <v>6.2558000000000006E-3</v>
      </c>
      <c r="S875" s="182">
        <v>0</v>
      </c>
      <c r="T875" s="183">
        <f>S875*H875</f>
        <v>0</v>
      </c>
      <c r="AR875" s="16" t="s">
        <v>214</v>
      </c>
      <c r="AT875" s="16" t="s">
        <v>144</v>
      </c>
      <c r="AU875" s="16" t="s">
        <v>82</v>
      </c>
      <c r="AY875" s="16" t="s">
        <v>142</v>
      </c>
      <c r="BE875" s="184">
        <f>IF(N875="základní",J875,0)</f>
        <v>0</v>
      </c>
      <c r="BF875" s="184">
        <f>IF(N875="snížená",J875,0)</f>
        <v>0</v>
      </c>
      <c r="BG875" s="184">
        <f>IF(N875="zákl. přenesená",J875,0)</f>
        <v>0</v>
      </c>
      <c r="BH875" s="184">
        <f>IF(N875="sníž. přenesená",J875,0)</f>
        <v>0</v>
      </c>
      <c r="BI875" s="184">
        <f>IF(N875="nulová",J875,0)</f>
        <v>0</v>
      </c>
      <c r="BJ875" s="16" t="s">
        <v>21</v>
      </c>
      <c r="BK875" s="184">
        <f>ROUND(I875*H875,2)</f>
        <v>0</v>
      </c>
      <c r="BL875" s="16" t="s">
        <v>214</v>
      </c>
      <c r="BM875" s="16" t="s">
        <v>1674</v>
      </c>
    </row>
    <row r="876" spans="2:65" s="11" customFormat="1" ht="11.25">
      <c r="B876" s="185"/>
      <c r="C876" s="186"/>
      <c r="D876" s="187" t="s">
        <v>159</v>
      </c>
      <c r="E876" s="188" t="s">
        <v>1</v>
      </c>
      <c r="F876" s="189" t="s">
        <v>1675</v>
      </c>
      <c r="G876" s="186"/>
      <c r="H876" s="190">
        <v>62.558</v>
      </c>
      <c r="I876" s="191"/>
      <c r="J876" s="186"/>
      <c r="K876" s="186"/>
      <c r="L876" s="192"/>
      <c r="M876" s="193"/>
      <c r="N876" s="194"/>
      <c r="O876" s="194"/>
      <c r="P876" s="194"/>
      <c r="Q876" s="194"/>
      <c r="R876" s="194"/>
      <c r="S876" s="194"/>
      <c r="T876" s="195"/>
      <c r="AT876" s="196" t="s">
        <v>159</v>
      </c>
      <c r="AU876" s="196" t="s">
        <v>82</v>
      </c>
      <c r="AV876" s="11" t="s">
        <v>82</v>
      </c>
      <c r="AW876" s="11" t="s">
        <v>36</v>
      </c>
      <c r="AX876" s="11" t="s">
        <v>21</v>
      </c>
      <c r="AY876" s="196" t="s">
        <v>142</v>
      </c>
    </row>
    <row r="877" spans="2:65" s="1" customFormat="1" ht="22.5" customHeight="1">
      <c r="B877" s="33"/>
      <c r="C877" s="173" t="s">
        <v>1676</v>
      </c>
      <c r="D877" s="173" t="s">
        <v>144</v>
      </c>
      <c r="E877" s="174" t="s">
        <v>1677</v>
      </c>
      <c r="F877" s="175" t="s">
        <v>1678</v>
      </c>
      <c r="G877" s="176" t="s">
        <v>147</v>
      </c>
      <c r="H877" s="177">
        <v>100.72199999999999</v>
      </c>
      <c r="I877" s="178"/>
      <c r="J877" s="179">
        <f>ROUND(I877*H877,2)</f>
        <v>0</v>
      </c>
      <c r="K877" s="175" t="s">
        <v>148</v>
      </c>
      <c r="L877" s="37"/>
      <c r="M877" s="180" t="s">
        <v>1</v>
      </c>
      <c r="N877" s="181" t="s">
        <v>44</v>
      </c>
      <c r="O877" s="59"/>
      <c r="P877" s="182">
        <f>O877*H877</f>
        <v>0</v>
      </c>
      <c r="Q877" s="182">
        <v>2.0000000000000001E-4</v>
      </c>
      <c r="R877" s="182">
        <f>Q877*H877</f>
        <v>2.01444E-2</v>
      </c>
      <c r="S877" s="182">
        <v>0</v>
      </c>
      <c r="T877" s="183">
        <f>S877*H877</f>
        <v>0</v>
      </c>
      <c r="AR877" s="16" t="s">
        <v>214</v>
      </c>
      <c r="AT877" s="16" t="s">
        <v>144</v>
      </c>
      <c r="AU877" s="16" t="s">
        <v>82</v>
      </c>
      <c r="AY877" s="16" t="s">
        <v>142</v>
      </c>
      <c r="BE877" s="184">
        <f>IF(N877="základní",J877,0)</f>
        <v>0</v>
      </c>
      <c r="BF877" s="184">
        <f>IF(N877="snížená",J877,0)</f>
        <v>0</v>
      </c>
      <c r="BG877" s="184">
        <f>IF(N877="zákl. přenesená",J877,0)</f>
        <v>0</v>
      </c>
      <c r="BH877" s="184">
        <f>IF(N877="sníž. přenesená",J877,0)</f>
        <v>0</v>
      </c>
      <c r="BI877" s="184">
        <f>IF(N877="nulová",J877,0)</f>
        <v>0</v>
      </c>
      <c r="BJ877" s="16" t="s">
        <v>21</v>
      </c>
      <c r="BK877" s="184">
        <f>ROUND(I877*H877,2)</f>
        <v>0</v>
      </c>
      <c r="BL877" s="16" t="s">
        <v>214</v>
      </c>
      <c r="BM877" s="16" t="s">
        <v>1679</v>
      </c>
    </row>
    <row r="878" spans="2:65" s="13" customFormat="1" ht="11.25">
      <c r="B878" s="218"/>
      <c r="C878" s="219"/>
      <c r="D878" s="187" t="s">
        <v>159</v>
      </c>
      <c r="E878" s="220" t="s">
        <v>1</v>
      </c>
      <c r="F878" s="221" t="s">
        <v>419</v>
      </c>
      <c r="G878" s="219"/>
      <c r="H878" s="220" t="s">
        <v>1</v>
      </c>
      <c r="I878" s="222"/>
      <c r="J878" s="219"/>
      <c r="K878" s="219"/>
      <c r="L878" s="223"/>
      <c r="M878" s="224"/>
      <c r="N878" s="225"/>
      <c r="O878" s="225"/>
      <c r="P878" s="225"/>
      <c r="Q878" s="225"/>
      <c r="R878" s="225"/>
      <c r="S878" s="225"/>
      <c r="T878" s="226"/>
      <c r="AT878" s="227" t="s">
        <v>159</v>
      </c>
      <c r="AU878" s="227" t="s">
        <v>82</v>
      </c>
      <c r="AV878" s="13" t="s">
        <v>21</v>
      </c>
      <c r="AW878" s="13" t="s">
        <v>36</v>
      </c>
      <c r="AX878" s="13" t="s">
        <v>73</v>
      </c>
      <c r="AY878" s="227" t="s">
        <v>142</v>
      </c>
    </row>
    <row r="879" spans="2:65" s="11" customFormat="1" ht="11.25">
      <c r="B879" s="185"/>
      <c r="C879" s="186"/>
      <c r="D879" s="187" t="s">
        <v>159</v>
      </c>
      <c r="E879" s="188" t="s">
        <v>1</v>
      </c>
      <c r="F879" s="189" t="s">
        <v>472</v>
      </c>
      <c r="G879" s="186"/>
      <c r="H879" s="190">
        <v>16.905000000000001</v>
      </c>
      <c r="I879" s="191"/>
      <c r="J879" s="186"/>
      <c r="K879" s="186"/>
      <c r="L879" s="192"/>
      <c r="M879" s="193"/>
      <c r="N879" s="194"/>
      <c r="O879" s="194"/>
      <c r="P879" s="194"/>
      <c r="Q879" s="194"/>
      <c r="R879" s="194"/>
      <c r="S879" s="194"/>
      <c r="T879" s="195"/>
      <c r="AT879" s="196" t="s">
        <v>159</v>
      </c>
      <c r="AU879" s="196" t="s">
        <v>82</v>
      </c>
      <c r="AV879" s="11" t="s">
        <v>82</v>
      </c>
      <c r="AW879" s="11" t="s">
        <v>36</v>
      </c>
      <c r="AX879" s="11" t="s">
        <v>73</v>
      </c>
      <c r="AY879" s="196" t="s">
        <v>142</v>
      </c>
    </row>
    <row r="880" spans="2:65" s="11" customFormat="1" ht="11.25">
      <c r="B880" s="185"/>
      <c r="C880" s="186"/>
      <c r="D880" s="187" t="s">
        <v>159</v>
      </c>
      <c r="E880" s="188" t="s">
        <v>1</v>
      </c>
      <c r="F880" s="189" t="s">
        <v>1680</v>
      </c>
      <c r="G880" s="186"/>
      <c r="H880" s="190">
        <v>6.5730000000000004</v>
      </c>
      <c r="I880" s="191"/>
      <c r="J880" s="186"/>
      <c r="K880" s="186"/>
      <c r="L880" s="192"/>
      <c r="M880" s="193"/>
      <c r="N880" s="194"/>
      <c r="O880" s="194"/>
      <c r="P880" s="194"/>
      <c r="Q880" s="194"/>
      <c r="R880" s="194"/>
      <c r="S880" s="194"/>
      <c r="T880" s="195"/>
      <c r="AT880" s="196" t="s">
        <v>159</v>
      </c>
      <c r="AU880" s="196" t="s">
        <v>82</v>
      </c>
      <c r="AV880" s="11" t="s">
        <v>82</v>
      </c>
      <c r="AW880" s="11" t="s">
        <v>36</v>
      </c>
      <c r="AX880" s="11" t="s">
        <v>73</v>
      </c>
      <c r="AY880" s="196" t="s">
        <v>142</v>
      </c>
    </row>
    <row r="881" spans="2:65" s="11" customFormat="1" ht="11.25">
      <c r="B881" s="185"/>
      <c r="C881" s="186"/>
      <c r="D881" s="187" t="s">
        <v>159</v>
      </c>
      <c r="E881" s="188" t="s">
        <v>1</v>
      </c>
      <c r="F881" s="189" t="s">
        <v>1681</v>
      </c>
      <c r="G881" s="186"/>
      <c r="H881" s="190">
        <v>10.4</v>
      </c>
      <c r="I881" s="191"/>
      <c r="J881" s="186"/>
      <c r="K881" s="186"/>
      <c r="L881" s="192"/>
      <c r="M881" s="193"/>
      <c r="N881" s="194"/>
      <c r="O881" s="194"/>
      <c r="P881" s="194"/>
      <c r="Q881" s="194"/>
      <c r="R881" s="194"/>
      <c r="S881" s="194"/>
      <c r="T881" s="195"/>
      <c r="AT881" s="196" t="s">
        <v>159</v>
      </c>
      <c r="AU881" s="196" t="s">
        <v>82</v>
      </c>
      <c r="AV881" s="11" t="s">
        <v>82</v>
      </c>
      <c r="AW881" s="11" t="s">
        <v>36</v>
      </c>
      <c r="AX881" s="11" t="s">
        <v>73</v>
      </c>
      <c r="AY881" s="196" t="s">
        <v>142</v>
      </c>
    </row>
    <row r="882" spans="2:65" s="13" customFormat="1" ht="11.25">
      <c r="B882" s="218"/>
      <c r="C882" s="219"/>
      <c r="D882" s="187" t="s">
        <v>159</v>
      </c>
      <c r="E882" s="220" t="s">
        <v>1</v>
      </c>
      <c r="F882" s="221" t="s">
        <v>428</v>
      </c>
      <c r="G882" s="219"/>
      <c r="H882" s="220" t="s">
        <v>1</v>
      </c>
      <c r="I882" s="222"/>
      <c r="J882" s="219"/>
      <c r="K882" s="219"/>
      <c r="L882" s="223"/>
      <c r="M882" s="224"/>
      <c r="N882" s="225"/>
      <c r="O882" s="225"/>
      <c r="P882" s="225"/>
      <c r="Q882" s="225"/>
      <c r="R882" s="225"/>
      <c r="S882" s="225"/>
      <c r="T882" s="226"/>
      <c r="AT882" s="227" t="s">
        <v>159</v>
      </c>
      <c r="AU882" s="227" t="s">
        <v>82</v>
      </c>
      <c r="AV882" s="13" t="s">
        <v>21</v>
      </c>
      <c r="AW882" s="13" t="s">
        <v>36</v>
      </c>
      <c r="AX882" s="13" t="s">
        <v>73</v>
      </c>
      <c r="AY882" s="227" t="s">
        <v>142</v>
      </c>
    </row>
    <row r="883" spans="2:65" s="11" customFormat="1" ht="11.25">
      <c r="B883" s="185"/>
      <c r="C883" s="186"/>
      <c r="D883" s="187" t="s">
        <v>159</v>
      </c>
      <c r="E883" s="188" t="s">
        <v>1</v>
      </c>
      <c r="F883" s="189" t="s">
        <v>1682</v>
      </c>
      <c r="G883" s="186"/>
      <c r="H883" s="190">
        <v>13.007999999999999</v>
      </c>
      <c r="I883" s="191"/>
      <c r="J883" s="186"/>
      <c r="K883" s="186"/>
      <c r="L883" s="192"/>
      <c r="M883" s="193"/>
      <c r="N883" s="194"/>
      <c r="O883" s="194"/>
      <c r="P883" s="194"/>
      <c r="Q883" s="194"/>
      <c r="R883" s="194"/>
      <c r="S883" s="194"/>
      <c r="T883" s="195"/>
      <c r="AT883" s="196" t="s">
        <v>159</v>
      </c>
      <c r="AU883" s="196" t="s">
        <v>82</v>
      </c>
      <c r="AV883" s="11" t="s">
        <v>82</v>
      </c>
      <c r="AW883" s="11" t="s">
        <v>36</v>
      </c>
      <c r="AX883" s="11" t="s">
        <v>73</v>
      </c>
      <c r="AY883" s="196" t="s">
        <v>142</v>
      </c>
    </row>
    <row r="884" spans="2:65" s="11" customFormat="1" ht="11.25">
      <c r="B884" s="185"/>
      <c r="C884" s="186"/>
      <c r="D884" s="187" t="s">
        <v>159</v>
      </c>
      <c r="E884" s="188" t="s">
        <v>1</v>
      </c>
      <c r="F884" s="189" t="s">
        <v>1683</v>
      </c>
      <c r="G884" s="186"/>
      <c r="H884" s="190">
        <v>12.24</v>
      </c>
      <c r="I884" s="191"/>
      <c r="J884" s="186"/>
      <c r="K884" s="186"/>
      <c r="L884" s="192"/>
      <c r="M884" s="193"/>
      <c r="N884" s="194"/>
      <c r="O884" s="194"/>
      <c r="P884" s="194"/>
      <c r="Q884" s="194"/>
      <c r="R884" s="194"/>
      <c r="S884" s="194"/>
      <c r="T884" s="195"/>
      <c r="AT884" s="196" t="s">
        <v>159</v>
      </c>
      <c r="AU884" s="196" t="s">
        <v>82</v>
      </c>
      <c r="AV884" s="11" t="s">
        <v>82</v>
      </c>
      <c r="AW884" s="11" t="s">
        <v>36</v>
      </c>
      <c r="AX884" s="11" t="s">
        <v>73</v>
      </c>
      <c r="AY884" s="196" t="s">
        <v>142</v>
      </c>
    </row>
    <row r="885" spans="2:65" s="11" customFormat="1" ht="11.25">
      <c r="B885" s="185"/>
      <c r="C885" s="186"/>
      <c r="D885" s="187" t="s">
        <v>159</v>
      </c>
      <c r="E885" s="188" t="s">
        <v>1</v>
      </c>
      <c r="F885" s="189" t="s">
        <v>1684</v>
      </c>
      <c r="G885" s="186"/>
      <c r="H885" s="190">
        <v>4.5599999999999996</v>
      </c>
      <c r="I885" s="191"/>
      <c r="J885" s="186"/>
      <c r="K885" s="186"/>
      <c r="L885" s="192"/>
      <c r="M885" s="193"/>
      <c r="N885" s="194"/>
      <c r="O885" s="194"/>
      <c r="P885" s="194"/>
      <c r="Q885" s="194"/>
      <c r="R885" s="194"/>
      <c r="S885" s="194"/>
      <c r="T885" s="195"/>
      <c r="AT885" s="196" t="s">
        <v>159</v>
      </c>
      <c r="AU885" s="196" t="s">
        <v>82</v>
      </c>
      <c r="AV885" s="11" t="s">
        <v>82</v>
      </c>
      <c r="AW885" s="11" t="s">
        <v>36</v>
      </c>
      <c r="AX885" s="11" t="s">
        <v>73</v>
      </c>
      <c r="AY885" s="196" t="s">
        <v>142</v>
      </c>
    </row>
    <row r="886" spans="2:65" s="13" customFormat="1" ht="11.25">
      <c r="B886" s="218"/>
      <c r="C886" s="219"/>
      <c r="D886" s="187" t="s">
        <v>159</v>
      </c>
      <c r="E886" s="220" t="s">
        <v>1</v>
      </c>
      <c r="F886" s="221" t="s">
        <v>436</v>
      </c>
      <c r="G886" s="219"/>
      <c r="H886" s="220" t="s">
        <v>1</v>
      </c>
      <c r="I886" s="222"/>
      <c r="J886" s="219"/>
      <c r="K886" s="219"/>
      <c r="L886" s="223"/>
      <c r="M886" s="224"/>
      <c r="N886" s="225"/>
      <c r="O886" s="225"/>
      <c r="P886" s="225"/>
      <c r="Q886" s="225"/>
      <c r="R886" s="225"/>
      <c r="S886" s="225"/>
      <c r="T886" s="226"/>
      <c r="AT886" s="227" t="s">
        <v>159</v>
      </c>
      <c r="AU886" s="227" t="s">
        <v>82</v>
      </c>
      <c r="AV886" s="13" t="s">
        <v>21</v>
      </c>
      <c r="AW886" s="13" t="s">
        <v>36</v>
      </c>
      <c r="AX886" s="13" t="s">
        <v>73</v>
      </c>
      <c r="AY886" s="227" t="s">
        <v>142</v>
      </c>
    </row>
    <row r="887" spans="2:65" s="11" customFormat="1" ht="11.25">
      <c r="B887" s="185"/>
      <c r="C887" s="186"/>
      <c r="D887" s="187" t="s">
        <v>159</v>
      </c>
      <c r="E887" s="188" t="s">
        <v>1</v>
      </c>
      <c r="F887" s="189" t="s">
        <v>1685</v>
      </c>
      <c r="G887" s="186"/>
      <c r="H887" s="190">
        <v>0.68600000000000005</v>
      </c>
      <c r="I887" s="191"/>
      <c r="J887" s="186"/>
      <c r="K887" s="186"/>
      <c r="L887" s="192"/>
      <c r="M887" s="193"/>
      <c r="N887" s="194"/>
      <c r="O887" s="194"/>
      <c r="P887" s="194"/>
      <c r="Q887" s="194"/>
      <c r="R887" s="194"/>
      <c r="S887" s="194"/>
      <c r="T887" s="195"/>
      <c r="AT887" s="196" t="s">
        <v>159</v>
      </c>
      <c r="AU887" s="196" t="s">
        <v>82</v>
      </c>
      <c r="AV887" s="11" t="s">
        <v>82</v>
      </c>
      <c r="AW887" s="11" t="s">
        <v>36</v>
      </c>
      <c r="AX887" s="11" t="s">
        <v>73</v>
      </c>
      <c r="AY887" s="196" t="s">
        <v>142</v>
      </c>
    </row>
    <row r="888" spans="2:65" s="11" customFormat="1" ht="11.25">
      <c r="B888" s="185"/>
      <c r="C888" s="186"/>
      <c r="D888" s="187" t="s">
        <v>159</v>
      </c>
      <c r="E888" s="188" t="s">
        <v>1</v>
      </c>
      <c r="F888" s="189" t="s">
        <v>1686</v>
      </c>
      <c r="G888" s="186"/>
      <c r="H888" s="190">
        <v>6.02</v>
      </c>
      <c r="I888" s="191"/>
      <c r="J888" s="186"/>
      <c r="K888" s="186"/>
      <c r="L888" s="192"/>
      <c r="M888" s="193"/>
      <c r="N888" s="194"/>
      <c r="O888" s="194"/>
      <c r="P888" s="194"/>
      <c r="Q888" s="194"/>
      <c r="R888" s="194"/>
      <c r="S888" s="194"/>
      <c r="T888" s="195"/>
      <c r="AT888" s="196" t="s">
        <v>159</v>
      </c>
      <c r="AU888" s="196" t="s">
        <v>82</v>
      </c>
      <c r="AV888" s="11" t="s">
        <v>82</v>
      </c>
      <c r="AW888" s="11" t="s">
        <v>36</v>
      </c>
      <c r="AX888" s="11" t="s">
        <v>73</v>
      </c>
      <c r="AY888" s="196" t="s">
        <v>142</v>
      </c>
    </row>
    <row r="889" spans="2:65" s="11" customFormat="1" ht="11.25">
      <c r="B889" s="185"/>
      <c r="C889" s="186"/>
      <c r="D889" s="187" t="s">
        <v>159</v>
      </c>
      <c r="E889" s="188" t="s">
        <v>1</v>
      </c>
      <c r="F889" s="189" t="s">
        <v>1686</v>
      </c>
      <c r="G889" s="186"/>
      <c r="H889" s="190">
        <v>6.02</v>
      </c>
      <c r="I889" s="191"/>
      <c r="J889" s="186"/>
      <c r="K889" s="186"/>
      <c r="L889" s="192"/>
      <c r="M889" s="193"/>
      <c r="N889" s="194"/>
      <c r="O889" s="194"/>
      <c r="P889" s="194"/>
      <c r="Q889" s="194"/>
      <c r="R889" s="194"/>
      <c r="S889" s="194"/>
      <c r="T889" s="195"/>
      <c r="AT889" s="196" t="s">
        <v>159</v>
      </c>
      <c r="AU889" s="196" t="s">
        <v>82</v>
      </c>
      <c r="AV889" s="11" t="s">
        <v>82</v>
      </c>
      <c r="AW889" s="11" t="s">
        <v>36</v>
      </c>
      <c r="AX889" s="11" t="s">
        <v>73</v>
      </c>
      <c r="AY889" s="196" t="s">
        <v>142</v>
      </c>
    </row>
    <row r="890" spans="2:65" s="11" customFormat="1" ht="11.25">
      <c r="B890" s="185"/>
      <c r="C890" s="186"/>
      <c r="D890" s="187" t="s">
        <v>159</v>
      </c>
      <c r="E890" s="188" t="s">
        <v>1</v>
      </c>
      <c r="F890" s="189" t="s">
        <v>480</v>
      </c>
      <c r="G890" s="186"/>
      <c r="H890" s="190">
        <v>6.86</v>
      </c>
      <c r="I890" s="191"/>
      <c r="J890" s="186"/>
      <c r="K890" s="186"/>
      <c r="L890" s="192"/>
      <c r="M890" s="193"/>
      <c r="N890" s="194"/>
      <c r="O890" s="194"/>
      <c r="P890" s="194"/>
      <c r="Q890" s="194"/>
      <c r="R890" s="194"/>
      <c r="S890" s="194"/>
      <c r="T890" s="195"/>
      <c r="AT890" s="196" t="s">
        <v>159</v>
      </c>
      <c r="AU890" s="196" t="s">
        <v>82</v>
      </c>
      <c r="AV890" s="11" t="s">
        <v>82</v>
      </c>
      <c r="AW890" s="11" t="s">
        <v>36</v>
      </c>
      <c r="AX890" s="11" t="s">
        <v>73</v>
      </c>
      <c r="AY890" s="196" t="s">
        <v>142</v>
      </c>
    </row>
    <row r="891" spans="2:65" s="13" customFormat="1" ht="11.25">
      <c r="B891" s="218"/>
      <c r="C891" s="219"/>
      <c r="D891" s="187" t="s">
        <v>159</v>
      </c>
      <c r="E891" s="220" t="s">
        <v>1</v>
      </c>
      <c r="F891" s="221" t="s">
        <v>444</v>
      </c>
      <c r="G891" s="219"/>
      <c r="H891" s="220" t="s">
        <v>1</v>
      </c>
      <c r="I891" s="222"/>
      <c r="J891" s="219"/>
      <c r="K891" s="219"/>
      <c r="L891" s="223"/>
      <c r="M891" s="224"/>
      <c r="N891" s="225"/>
      <c r="O891" s="225"/>
      <c r="P891" s="225"/>
      <c r="Q891" s="225"/>
      <c r="R891" s="225"/>
      <c r="S891" s="225"/>
      <c r="T891" s="226"/>
      <c r="AT891" s="227" t="s">
        <v>159</v>
      </c>
      <c r="AU891" s="227" t="s">
        <v>82</v>
      </c>
      <c r="AV891" s="13" t="s">
        <v>21</v>
      </c>
      <c r="AW891" s="13" t="s">
        <v>36</v>
      </c>
      <c r="AX891" s="13" t="s">
        <v>73</v>
      </c>
      <c r="AY891" s="227" t="s">
        <v>142</v>
      </c>
    </row>
    <row r="892" spans="2:65" s="11" customFormat="1" ht="11.25">
      <c r="B892" s="185"/>
      <c r="C892" s="186"/>
      <c r="D892" s="187" t="s">
        <v>159</v>
      </c>
      <c r="E892" s="188" t="s">
        <v>1</v>
      </c>
      <c r="F892" s="189" t="s">
        <v>1687</v>
      </c>
      <c r="G892" s="186"/>
      <c r="H892" s="190">
        <v>9.85</v>
      </c>
      <c r="I892" s="191"/>
      <c r="J892" s="186"/>
      <c r="K892" s="186"/>
      <c r="L892" s="192"/>
      <c r="M892" s="193"/>
      <c r="N892" s="194"/>
      <c r="O892" s="194"/>
      <c r="P892" s="194"/>
      <c r="Q892" s="194"/>
      <c r="R892" s="194"/>
      <c r="S892" s="194"/>
      <c r="T892" s="195"/>
      <c r="AT892" s="196" t="s">
        <v>159</v>
      </c>
      <c r="AU892" s="196" t="s">
        <v>82</v>
      </c>
      <c r="AV892" s="11" t="s">
        <v>82</v>
      </c>
      <c r="AW892" s="11" t="s">
        <v>36</v>
      </c>
      <c r="AX892" s="11" t="s">
        <v>73</v>
      </c>
      <c r="AY892" s="196" t="s">
        <v>142</v>
      </c>
    </row>
    <row r="893" spans="2:65" s="11" customFormat="1" ht="11.25">
      <c r="B893" s="185"/>
      <c r="C893" s="186"/>
      <c r="D893" s="187" t="s">
        <v>159</v>
      </c>
      <c r="E893" s="188" t="s">
        <v>1</v>
      </c>
      <c r="F893" s="189" t="s">
        <v>1688</v>
      </c>
      <c r="G893" s="186"/>
      <c r="H893" s="190">
        <v>7.6</v>
      </c>
      <c r="I893" s="191"/>
      <c r="J893" s="186"/>
      <c r="K893" s="186"/>
      <c r="L893" s="192"/>
      <c r="M893" s="193"/>
      <c r="N893" s="194"/>
      <c r="O893" s="194"/>
      <c r="P893" s="194"/>
      <c r="Q893" s="194"/>
      <c r="R893" s="194"/>
      <c r="S893" s="194"/>
      <c r="T893" s="195"/>
      <c r="AT893" s="196" t="s">
        <v>159</v>
      </c>
      <c r="AU893" s="196" t="s">
        <v>82</v>
      </c>
      <c r="AV893" s="11" t="s">
        <v>82</v>
      </c>
      <c r="AW893" s="11" t="s">
        <v>36</v>
      </c>
      <c r="AX893" s="11" t="s">
        <v>73</v>
      </c>
      <c r="AY893" s="196" t="s">
        <v>142</v>
      </c>
    </row>
    <row r="894" spans="2:65" s="12" customFormat="1" ht="11.25">
      <c r="B894" s="207"/>
      <c r="C894" s="208"/>
      <c r="D894" s="187" t="s">
        <v>159</v>
      </c>
      <c r="E894" s="209" t="s">
        <v>1</v>
      </c>
      <c r="F894" s="210" t="s">
        <v>285</v>
      </c>
      <c r="G894" s="208"/>
      <c r="H894" s="211">
        <v>100.72199999999998</v>
      </c>
      <c r="I894" s="212"/>
      <c r="J894" s="208"/>
      <c r="K894" s="208"/>
      <c r="L894" s="213"/>
      <c r="M894" s="214"/>
      <c r="N894" s="215"/>
      <c r="O894" s="215"/>
      <c r="P894" s="215"/>
      <c r="Q894" s="215"/>
      <c r="R894" s="215"/>
      <c r="S894" s="215"/>
      <c r="T894" s="216"/>
      <c r="AT894" s="217" t="s">
        <v>159</v>
      </c>
      <c r="AU894" s="217" t="s">
        <v>82</v>
      </c>
      <c r="AV894" s="12" t="s">
        <v>149</v>
      </c>
      <c r="AW894" s="12" t="s">
        <v>36</v>
      </c>
      <c r="AX894" s="12" t="s">
        <v>21</v>
      </c>
      <c r="AY894" s="217" t="s">
        <v>142</v>
      </c>
    </row>
    <row r="895" spans="2:65" s="1" customFormat="1" ht="16.5" customHeight="1">
      <c r="B895" s="33"/>
      <c r="C895" s="173" t="s">
        <v>1689</v>
      </c>
      <c r="D895" s="173" t="s">
        <v>144</v>
      </c>
      <c r="E895" s="174" t="s">
        <v>1690</v>
      </c>
      <c r="F895" s="175" t="s">
        <v>1691</v>
      </c>
      <c r="G895" s="176" t="s">
        <v>245</v>
      </c>
      <c r="H895" s="177">
        <v>28.7</v>
      </c>
      <c r="I895" s="178"/>
      <c r="J895" s="179">
        <f>ROUND(I895*H895,2)</f>
        <v>0</v>
      </c>
      <c r="K895" s="175" t="s">
        <v>1</v>
      </c>
      <c r="L895" s="37"/>
      <c r="M895" s="180" t="s">
        <v>1</v>
      </c>
      <c r="N895" s="181" t="s">
        <v>44</v>
      </c>
      <c r="O895" s="59"/>
      <c r="P895" s="182">
        <f>O895*H895</f>
        <v>0</v>
      </c>
      <c r="Q895" s="182">
        <v>0</v>
      </c>
      <c r="R895" s="182">
        <f>Q895*H895</f>
        <v>0</v>
      </c>
      <c r="S895" s="182">
        <v>0</v>
      </c>
      <c r="T895" s="183">
        <f>S895*H895</f>
        <v>0</v>
      </c>
      <c r="AR895" s="16" t="s">
        <v>214</v>
      </c>
      <c r="AT895" s="16" t="s">
        <v>144</v>
      </c>
      <c r="AU895" s="16" t="s">
        <v>82</v>
      </c>
      <c r="AY895" s="16" t="s">
        <v>142</v>
      </c>
      <c r="BE895" s="184">
        <f>IF(N895="základní",J895,0)</f>
        <v>0</v>
      </c>
      <c r="BF895" s="184">
        <f>IF(N895="snížená",J895,0)</f>
        <v>0</v>
      </c>
      <c r="BG895" s="184">
        <f>IF(N895="zákl. přenesená",J895,0)</f>
        <v>0</v>
      </c>
      <c r="BH895" s="184">
        <f>IF(N895="sníž. přenesená",J895,0)</f>
        <v>0</v>
      </c>
      <c r="BI895" s="184">
        <f>IF(N895="nulová",J895,0)</f>
        <v>0</v>
      </c>
      <c r="BJ895" s="16" t="s">
        <v>21</v>
      </c>
      <c r="BK895" s="184">
        <f>ROUND(I895*H895,2)</f>
        <v>0</v>
      </c>
      <c r="BL895" s="16" t="s">
        <v>214</v>
      </c>
      <c r="BM895" s="16" t="s">
        <v>1692</v>
      </c>
    </row>
    <row r="896" spans="2:65" s="11" customFormat="1" ht="11.25">
      <c r="B896" s="185"/>
      <c r="C896" s="186"/>
      <c r="D896" s="187" t="s">
        <v>159</v>
      </c>
      <c r="E896" s="188" t="s">
        <v>1</v>
      </c>
      <c r="F896" s="189" t="s">
        <v>1693</v>
      </c>
      <c r="G896" s="186"/>
      <c r="H896" s="190">
        <v>28.7</v>
      </c>
      <c r="I896" s="191"/>
      <c r="J896" s="186"/>
      <c r="K896" s="186"/>
      <c r="L896" s="192"/>
      <c r="M896" s="193"/>
      <c r="N896" s="194"/>
      <c r="O896" s="194"/>
      <c r="P896" s="194"/>
      <c r="Q896" s="194"/>
      <c r="R896" s="194"/>
      <c r="S896" s="194"/>
      <c r="T896" s="195"/>
      <c r="AT896" s="196" t="s">
        <v>159</v>
      </c>
      <c r="AU896" s="196" t="s">
        <v>82</v>
      </c>
      <c r="AV896" s="11" t="s">
        <v>82</v>
      </c>
      <c r="AW896" s="11" t="s">
        <v>36</v>
      </c>
      <c r="AX896" s="11" t="s">
        <v>21</v>
      </c>
      <c r="AY896" s="196" t="s">
        <v>142</v>
      </c>
    </row>
    <row r="897" spans="2:65" s="10" customFormat="1" ht="22.9" customHeight="1">
      <c r="B897" s="157"/>
      <c r="C897" s="158"/>
      <c r="D897" s="159" t="s">
        <v>72</v>
      </c>
      <c r="E897" s="171" t="s">
        <v>1694</v>
      </c>
      <c r="F897" s="171" t="s">
        <v>1695</v>
      </c>
      <c r="G897" s="158"/>
      <c r="H897" s="158"/>
      <c r="I897" s="161"/>
      <c r="J897" s="172">
        <f>BK897</f>
        <v>0</v>
      </c>
      <c r="K897" s="158"/>
      <c r="L897" s="163"/>
      <c r="M897" s="164"/>
      <c r="N897" s="165"/>
      <c r="O897" s="165"/>
      <c r="P897" s="166">
        <f>SUM(P898:P908)</f>
        <v>0</v>
      </c>
      <c r="Q897" s="165"/>
      <c r="R897" s="166">
        <f>SUM(R898:R908)</f>
        <v>0.275312</v>
      </c>
      <c r="S897" s="165"/>
      <c r="T897" s="167">
        <f>SUM(T898:T908)</f>
        <v>0</v>
      </c>
      <c r="AR897" s="168" t="s">
        <v>82</v>
      </c>
      <c r="AT897" s="169" t="s">
        <v>72</v>
      </c>
      <c r="AU897" s="169" t="s">
        <v>21</v>
      </c>
      <c r="AY897" s="168" t="s">
        <v>142</v>
      </c>
      <c r="BK897" s="170">
        <f>SUM(BK898:BK908)</f>
        <v>0</v>
      </c>
    </row>
    <row r="898" spans="2:65" s="1" customFormat="1" ht="16.5" customHeight="1">
      <c r="B898" s="33"/>
      <c r="C898" s="173" t="s">
        <v>1696</v>
      </c>
      <c r="D898" s="173" t="s">
        <v>144</v>
      </c>
      <c r="E898" s="174" t="s">
        <v>1697</v>
      </c>
      <c r="F898" s="175" t="s">
        <v>1698</v>
      </c>
      <c r="G898" s="176" t="s">
        <v>147</v>
      </c>
      <c r="H898" s="177">
        <v>550.62400000000002</v>
      </c>
      <c r="I898" s="178"/>
      <c r="J898" s="179">
        <f>ROUND(I898*H898,2)</f>
        <v>0</v>
      </c>
      <c r="K898" s="175" t="s">
        <v>148</v>
      </c>
      <c r="L898" s="37"/>
      <c r="M898" s="180" t="s">
        <v>1</v>
      </c>
      <c r="N898" s="181" t="s">
        <v>44</v>
      </c>
      <c r="O898" s="59"/>
      <c r="P898" s="182">
        <f>O898*H898</f>
        <v>0</v>
      </c>
      <c r="Q898" s="182">
        <v>2.1000000000000001E-4</v>
      </c>
      <c r="R898" s="182">
        <f>Q898*H898</f>
        <v>0.11563104</v>
      </c>
      <c r="S898" s="182">
        <v>0</v>
      </c>
      <c r="T898" s="183">
        <f>S898*H898</f>
        <v>0</v>
      </c>
      <c r="AR898" s="16" t="s">
        <v>214</v>
      </c>
      <c r="AT898" s="16" t="s">
        <v>144</v>
      </c>
      <c r="AU898" s="16" t="s">
        <v>82</v>
      </c>
      <c r="AY898" s="16" t="s">
        <v>142</v>
      </c>
      <c r="BE898" s="184">
        <f>IF(N898="základní",J898,0)</f>
        <v>0</v>
      </c>
      <c r="BF898" s="184">
        <f>IF(N898="snížená",J898,0)</f>
        <v>0</v>
      </c>
      <c r="BG898" s="184">
        <f>IF(N898="zákl. přenesená",J898,0)</f>
        <v>0</v>
      </c>
      <c r="BH898" s="184">
        <f>IF(N898="sníž. přenesená",J898,0)</f>
        <v>0</v>
      </c>
      <c r="BI898" s="184">
        <f>IF(N898="nulová",J898,0)</f>
        <v>0</v>
      </c>
      <c r="BJ898" s="16" t="s">
        <v>21</v>
      </c>
      <c r="BK898" s="184">
        <f>ROUND(I898*H898,2)</f>
        <v>0</v>
      </c>
      <c r="BL898" s="16" t="s">
        <v>214</v>
      </c>
      <c r="BM898" s="16" t="s">
        <v>1699</v>
      </c>
    </row>
    <row r="899" spans="2:65" s="11" customFormat="1" ht="11.25">
      <c r="B899" s="185"/>
      <c r="C899" s="186"/>
      <c r="D899" s="187" t="s">
        <v>159</v>
      </c>
      <c r="E899" s="188" t="s">
        <v>1</v>
      </c>
      <c r="F899" s="189" t="s">
        <v>1700</v>
      </c>
      <c r="G899" s="186"/>
      <c r="H899" s="190">
        <v>140.1</v>
      </c>
      <c r="I899" s="191"/>
      <c r="J899" s="186"/>
      <c r="K899" s="186"/>
      <c r="L899" s="192"/>
      <c r="M899" s="193"/>
      <c r="N899" s="194"/>
      <c r="O899" s="194"/>
      <c r="P899" s="194"/>
      <c r="Q899" s="194"/>
      <c r="R899" s="194"/>
      <c r="S899" s="194"/>
      <c r="T899" s="195"/>
      <c r="AT899" s="196" t="s">
        <v>159</v>
      </c>
      <c r="AU899" s="196" t="s">
        <v>82</v>
      </c>
      <c r="AV899" s="11" t="s">
        <v>82</v>
      </c>
      <c r="AW899" s="11" t="s">
        <v>36</v>
      </c>
      <c r="AX899" s="11" t="s">
        <v>73</v>
      </c>
      <c r="AY899" s="196" t="s">
        <v>142</v>
      </c>
    </row>
    <row r="900" spans="2:65" s="11" customFormat="1" ht="11.25">
      <c r="B900" s="185"/>
      <c r="C900" s="186"/>
      <c r="D900" s="187" t="s">
        <v>159</v>
      </c>
      <c r="E900" s="188" t="s">
        <v>1</v>
      </c>
      <c r="F900" s="189" t="s">
        <v>1701</v>
      </c>
      <c r="G900" s="186"/>
      <c r="H900" s="190">
        <v>62.856000000000002</v>
      </c>
      <c r="I900" s="191"/>
      <c r="J900" s="186"/>
      <c r="K900" s="186"/>
      <c r="L900" s="192"/>
      <c r="M900" s="193"/>
      <c r="N900" s="194"/>
      <c r="O900" s="194"/>
      <c r="P900" s="194"/>
      <c r="Q900" s="194"/>
      <c r="R900" s="194"/>
      <c r="S900" s="194"/>
      <c r="T900" s="195"/>
      <c r="AT900" s="196" t="s">
        <v>159</v>
      </c>
      <c r="AU900" s="196" t="s">
        <v>82</v>
      </c>
      <c r="AV900" s="11" t="s">
        <v>82</v>
      </c>
      <c r="AW900" s="11" t="s">
        <v>36</v>
      </c>
      <c r="AX900" s="11" t="s">
        <v>73</v>
      </c>
      <c r="AY900" s="196" t="s">
        <v>142</v>
      </c>
    </row>
    <row r="901" spans="2:65" s="11" customFormat="1" ht="11.25">
      <c r="B901" s="185"/>
      <c r="C901" s="186"/>
      <c r="D901" s="187" t="s">
        <v>159</v>
      </c>
      <c r="E901" s="188" t="s">
        <v>1</v>
      </c>
      <c r="F901" s="189" t="s">
        <v>1702</v>
      </c>
      <c r="G901" s="186"/>
      <c r="H901" s="190">
        <v>29.52</v>
      </c>
      <c r="I901" s="191"/>
      <c r="J901" s="186"/>
      <c r="K901" s="186"/>
      <c r="L901" s="192"/>
      <c r="M901" s="193"/>
      <c r="N901" s="194"/>
      <c r="O901" s="194"/>
      <c r="P901" s="194"/>
      <c r="Q901" s="194"/>
      <c r="R901" s="194"/>
      <c r="S901" s="194"/>
      <c r="T901" s="195"/>
      <c r="AT901" s="196" t="s">
        <v>159</v>
      </c>
      <c r="AU901" s="196" t="s">
        <v>82</v>
      </c>
      <c r="AV901" s="11" t="s">
        <v>82</v>
      </c>
      <c r="AW901" s="11" t="s">
        <v>36</v>
      </c>
      <c r="AX901" s="11" t="s">
        <v>73</v>
      </c>
      <c r="AY901" s="196" t="s">
        <v>142</v>
      </c>
    </row>
    <row r="902" spans="2:65" s="11" customFormat="1" ht="11.25">
      <c r="B902" s="185"/>
      <c r="C902" s="186"/>
      <c r="D902" s="187" t="s">
        <v>159</v>
      </c>
      <c r="E902" s="188" t="s">
        <v>1</v>
      </c>
      <c r="F902" s="189" t="s">
        <v>1703</v>
      </c>
      <c r="G902" s="186"/>
      <c r="H902" s="190">
        <v>51.18</v>
      </c>
      <c r="I902" s="191"/>
      <c r="J902" s="186"/>
      <c r="K902" s="186"/>
      <c r="L902" s="192"/>
      <c r="M902" s="193"/>
      <c r="N902" s="194"/>
      <c r="O902" s="194"/>
      <c r="P902" s="194"/>
      <c r="Q902" s="194"/>
      <c r="R902" s="194"/>
      <c r="S902" s="194"/>
      <c r="T902" s="195"/>
      <c r="AT902" s="196" t="s">
        <v>159</v>
      </c>
      <c r="AU902" s="196" t="s">
        <v>82</v>
      </c>
      <c r="AV902" s="11" t="s">
        <v>82</v>
      </c>
      <c r="AW902" s="11" t="s">
        <v>36</v>
      </c>
      <c r="AX902" s="11" t="s">
        <v>73</v>
      </c>
      <c r="AY902" s="196" t="s">
        <v>142</v>
      </c>
    </row>
    <row r="903" spans="2:65" s="11" customFormat="1" ht="11.25">
      <c r="B903" s="185"/>
      <c r="C903" s="186"/>
      <c r="D903" s="187" t="s">
        <v>159</v>
      </c>
      <c r="E903" s="188" t="s">
        <v>1</v>
      </c>
      <c r="F903" s="189" t="s">
        <v>1704</v>
      </c>
      <c r="G903" s="186"/>
      <c r="H903" s="190">
        <v>63.625</v>
      </c>
      <c r="I903" s="191"/>
      <c r="J903" s="186"/>
      <c r="K903" s="186"/>
      <c r="L903" s="192"/>
      <c r="M903" s="193"/>
      <c r="N903" s="194"/>
      <c r="O903" s="194"/>
      <c r="P903" s="194"/>
      <c r="Q903" s="194"/>
      <c r="R903" s="194"/>
      <c r="S903" s="194"/>
      <c r="T903" s="195"/>
      <c r="AT903" s="196" t="s">
        <v>159</v>
      </c>
      <c r="AU903" s="196" t="s">
        <v>82</v>
      </c>
      <c r="AV903" s="11" t="s">
        <v>82</v>
      </c>
      <c r="AW903" s="11" t="s">
        <v>36</v>
      </c>
      <c r="AX903" s="11" t="s">
        <v>73</v>
      </c>
      <c r="AY903" s="196" t="s">
        <v>142</v>
      </c>
    </row>
    <row r="904" spans="2:65" s="11" customFormat="1" ht="11.25">
      <c r="B904" s="185"/>
      <c r="C904" s="186"/>
      <c r="D904" s="187" t="s">
        <v>159</v>
      </c>
      <c r="E904" s="188" t="s">
        <v>1</v>
      </c>
      <c r="F904" s="189" t="s">
        <v>1705</v>
      </c>
      <c r="G904" s="186"/>
      <c r="H904" s="190">
        <v>84.343000000000004</v>
      </c>
      <c r="I904" s="191"/>
      <c r="J904" s="186"/>
      <c r="K904" s="186"/>
      <c r="L904" s="192"/>
      <c r="M904" s="193"/>
      <c r="N904" s="194"/>
      <c r="O904" s="194"/>
      <c r="P904" s="194"/>
      <c r="Q904" s="194"/>
      <c r="R904" s="194"/>
      <c r="S904" s="194"/>
      <c r="T904" s="195"/>
      <c r="AT904" s="196" t="s">
        <v>159</v>
      </c>
      <c r="AU904" s="196" t="s">
        <v>82</v>
      </c>
      <c r="AV904" s="11" t="s">
        <v>82</v>
      </c>
      <c r="AW904" s="11" t="s">
        <v>36</v>
      </c>
      <c r="AX904" s="11" t="s">
        <v>73</v>
      </c>
      <c r="AY904" s="196" t="s">
        <v>142</v>
      </c>
    </row>
    <row r="905" spans="2:65" s="11" customFormat="1" ht="11.25">
      <c r="B905" s="185"/>
      <c r="C905" s="186"/>
      <c r="D905" s="187" t="s">
        <v>159</v>
      </c>
      <c r="E905" s="188" t="s">
        <v>1</v>
      </c>
      <c r="F905" s="189" t="s">
        <v>1706</v>
      </c>
      <c r="G905" s="186"/>
      <c r="H905" s="190">
        <v>65</v>
      </c>
      <c r="I905" s="191"/>
      <c r="J905" s="186"/>
      <c r="K905" s="186"/>
      <c r="L905" s="192"/>
      <c r="M905" s="193"/>
      <c r="N905" s="194"/>
      <c r="O905" s="194"/>
      <c r="P905" s="194"/>
      <c r="Q905" s="194"/>
      <c r="R905" s="194"/>
      <c r="S905" s="194"/>
      <c r="T905" s="195"/>
      <c r="AT905" s="196" t="s">
        <v>159</v>
      </c>
      <c r="AU905" s="196" t="s">
        <v>82</v>
      </c>
      <c r="AV905" s="11" t="s">
        <v>82</v>
      </c>
      <c r="AW905" s="11" t="s">
        <v>36</v>
      </c>
      <c r="AX905" s="11" t="s">
        <v>73</v>
      </c>
      <c r="AY905" s="196" t="s">
        <v>142</v>
      </c>
    </row>
    <row r="906" spans="2:65" s="11" customFormat="1" ht="11.25">
      <c r="B906" s="185"/>
      <c r="C906" s="186"/>
      <c r="D906" s="187" t="s">
        <v>159</v>
      </c>
      <c r="E906" s="188" t="s">
        <v>1</v>
      </c>
      <c r="F906" s="189" t="s">
        <v>1707</v>
      </c>
      <c r="G906" s="186"/>
      <c r="H906" s="190">
        <v>54</v>
      </c>
      <c r="I906" s="191"/>
      <c r="J906" s="186"/>
      <c r="K906" s="186"/>
      <c r="L906" s="192"/>
      <c r="M906" s="193"/>
      <c r="N906" s="194"/>
      <c r="O906" s="194"/>
      <c r="P906" s="194"/>
      <c r="Q906" s="194"/>
      <c r="R906" s="194"/>
      <c r="S906" s="194"/>
      <c r="T906" s="195"/>
      <c r="AT906" s="196" t="s">
        <v>159</v>
      </c>
      <c r="AU906" s="196" t="s">
        <v>82</v>
      </c>
      <c r="AV906" s="11" t="s">
        <v>82</v>
      </c>
      <c r="AW906" s="11" t="s">
        <v>36</v>
      </c>
      <c r="AX906" s="11" t="s">
        <v>73</v>
      </c>
      <c r="AY906" s="196" t="s">
        <v>142</v>
      </c>
    </row>
    <row r="907" spans="2:65" s="12" customFormat="1" ht="11.25">
      <c r="B907" s="207"/>
      <c r="C907" s="208"/>
      <c r="D907" s="187" t="s">
        <v>159</v>
      </c>
      <c r="E907" s="209" t="s">
        <v>1</v>
      </c>
      <c r="F907" s="210" t="s">
        <v>285</v>
      </c>
      <c r="G907" s="208"/>
      <c r="H907" s="211">
        <v>550.62400000000002</v>
      </c>
      <c r="I907" s="212"/>
      <c r="J907" s="208"/>
      <c r="K907" s="208"/>
      <c r="L907" s="213"/>
      <c r="M907" s="214"/>
      <c r="N907" s="215"/>
      <c r="O907" s="215"/>
      <c r="P907" s="215"/>
      <c r="Q907" s="215"/>
      <c r="R907" s="215"/>
      <c r="S907" s="215"/>
      <c r="T907" s="216"/>
      <c r="AT907" s="217" t="s">
        <v>159</v>
      </c>
      <c r="AU907" s="217" t="s">
        <v>82</v>
      </c>
      <c r="AV907" s="12" t="s">
        <v>149</v>
      </c>
      <c r="AW907" s="12" t="s">
        <v>36</v>
      </c>
      <c r="AX907" s="12" t="s">
        <v>21</v>
      </c>
      <c r="AY907" s="217" t="s">
        <v>142</v>
      </c>
    </row>
    <row r="908" spans="2:65" s="1" customFormat="1" ht="22.5" customHeight="1">
      <c r="B908" s="33"/>
      <c r="C908" s="173" t="s">
        <v>1708</v>
      </c>
      <c r="D908" s="173" t="s">
        <v>144</v>
      </c>
      <c r="E908" s="174" t="s">
        <v>1709</v>
      </c>
      <c r="F908" s="175" t="s">
        <v>1710</v>
      </c>
      <c r="G908" s="176" t="s">
        <v>147</v>
      </c>
      <c r="H908" s="177">
        <v>550.62400000000002</v>
      </c>
      <c r="I908" s="178"/>
      <c r="J908" s="179">
        <f>ROUND(I908*H908,2)</f>
        <v>0</v>
      </c>
      <c r="K908" s="175" t="s">
        <v>148</v>
      </c>
      <c r="L908" s="37"/>
      <c r="M908" s="180" t="s">
        <v>1</v>
      </c>
      <c r="N908" s="181" t="s">
        <v>44</v>
      </c>
      <c r="O908" s="59"/>
      <c r="P908" s="182">
        <f>O908*H908</f>
        <v>0</v>
      </c>
      <c r="Q908" s="182">
        <v>2.9E-4</v>
      </c>
      <c r="R908" s="182">
        <f>Q908*H908</f>
        <v>0.15968096000000001</v>
      </c>
      <c r="S908" s="182">
        <v>0</v>
      </c>
      <c r="T908" s="183">
        <f>S908*H908</f>
        <v>0</v>
      </c>
      <c r="AR908" s="16" t="s">
        <v>214</v>
      </c>
      <c r="AT908" s="16" t="s">
        <v>144</v>
      </c>
      <c r="AU908" s="16" t="s">
        <v>82</v>
      </c>
      <c r="AY908" s="16" t="s">
        <v>142</v>
      </c>
      <c r="BE908" s="184">
        <f>IF(N908="základní",J908,0)</f>
        <v>0</v>
      </c>
      <c r="BF908" s="184">
        <f>IF(N908="snížená",J908,0)</f>
        <v>0</v>
      </c>
      <c r="BG908" s="184">
        <f>IF(N908="zákl. přenesená",J908,0)</f>
        <v>0</v>
      </c>
      <c r="BH908" s="184">
        <f>IF(N908="sníž. přenesená",J908,0)</f>
        <v>0</v>
      </c>
      <c r="BI908" s="184">
        <f>IF(N908="nulová",J908,0)</f>
        <v>0</v>
      </c>
      <c r="BJ908" s="16" t="s">
        <v>21</v>
      </c>
      <c r="BK908" s="184">
        <f>ROUND(I908*H908,2)</f>
        <v>0</v>
      </c>
      <c r="BL908" s="16" t="s">
        <v>214</v>
      </c>
      <c r="BM908" s="16" t="s">
        <v>1711</v>
      </c>
    </row>
    <row r="909" spans="2:65" s="10" customFormat="1" ht="22.9" customHeight="1">
      <c r="B909" s="157"/>
      <c r="C909" s="158"/>
      <c r="D909" s="159" t="s">
        <v>72</v>
      </c>
      <c r="E909" s="171" t="s">
        <v>1712</v>
      </c>
      <c r="F909" s="171" t="s">
        <v>1713</v>
      </c>
      <c r="G909" s="158"/>
      <c r="H909" s="158"/>
      <c r="I909" s="161"/>
      <c r="J909" s="172">
        <f>BK909</f>
        <v>0</v>
      </c>
      <c r="K909" s="158"/>
      <c r="L909" s="163"/>
      <c r="M909" s="164"/>
      <c r="N909" s="165"/>
      <c r="O909" s="165"/>
      <c r="P909" s="166">
        <f>SUM(P910:P911)</f>
        <v>0</v>
      </c>
      <c r="Q909" s="165"/>
      <c r="R909" s="166">
        <f>SUM(R910:R911)</f>
        <v>0</v>
      </c>
      <c r="S909" s="165"/>
      <c r="T909" s="167">
        <f>SUM(T910:T911)</f>
        <v>0</v>
      </c>
      <c r="AR909" s="168" t="s">
        <v>82</v>
      </c>
      <c r="AT909" s="169" t="s">
        <v>72</v>
      </c>
      <c r="AU909" s="169" t="s">
        <v>21</v>
      </c>
      <c r="AY909" s="168" t="s">
        <v>142</v>
      </c>
      <c r="BK909" s="170">
        <f>SUM(BK910:BK911)</f>
        <v>0</v>
      </c>
    </row>
    <row r="910" spans="2:65" s="1" customFormat="1" ht="16.5" customHeight="1">
      <c r="B910" s="33"/>
      <c r="C910" s="173" t="s">
        <v>1714</v>
      </c>
      <c r="D910" s="173" t="s">
        <v>144</v>
      </c>
      <c r="E910" s="174" t="s">
        <v>1715</v>
      </c>
      <c r="F910" s="175" t="s">
        <v>1716</v>
      </c>
      <c r="G910" s="176" t="s">
        <v>147</v>
      </c>
      <c r="H910" s="177">
        <v>177.78</v>
      </c>
      <c r="I910" s="178"/>
      <c r="J910" s="179">
        <f>ROUND(I910*H910,2)</f>
        <v>0</v>
      </c>
      <c r="K910" s="175" t="s">
        <v>1</v>
      </c>
      <c r="L910" s="37"/>
      <c r="M910" s="180" t="s">
        <v>1</v>
      </c>
      <c r="N910" s="181" t="s">
        <v>44</v>
      </c>
      <c r="O910" s="59"/>
      <c r="P910" s="182">
        <f>O910*H910</f>
        <v>0</v>
      </c>
      <c r="Q910" s="182">
        <v>0</v>
      </c>
      <c r="R910" s="182">
        <f>Q910*H910</f>
        <v>0</v>
      </c>
      <c r="S910" s="182">
        <v>0</v>
      </c>
      <c r="T910" s="183">
        <f>S910*H910</f>
        <v>0</v>
      </c>
      <c r="AR910" s="16" t="s">
        <v>214</v>
      </c>
      <c r="AT910" s="16" t="s">
        <v>144</v>
      </c>
      <c r="AU910" s="16" t="s">
        <v>82</v>
      </c>
      <c r="AY910" s="16" t="s">
        <v>142</v>
      </c>
      <c r="BE910" s="184">
        <f>IF(N910="základní",J910,0)</f>
        <v>0</v>
      </c>
      <c r="BF910" s="184">
        <f>IF(N910="snížená",J910,0)</f>
        <v>0</v>
      </c>
      <c r="BG910" s="184">
        <f>IF(N910="zákl. přenesená",J910,0)</f>
        <v>0</v>
      </c>
      <c r="BH910" s="184">
        <f>IF(N910="sníž. přenesená",J910,0)</f>
        <v>0</v>
      </c>
      <c r="BI910" s="184">
        <f>IF(N910="nulová",J910,0)</f>
        <v>0</v>
      </c>
      <c r="BJ910" s="16" t="s">
        <v>21</v>
      </c>
      <c r="BK910" s="184">
        <f>ROUND(I910*H910,2)</f>
        <v>0</v>
      </c>
      <c r="BL910" s="16" t="s">
        <v>214</v>
      </c>
      <c r="BM910" s="16" t="s">
        <v>1717</v>
      </c>
    </row>
    <row r="911" spans="2:65" s="11" customFormat="1" ht="11.25">
      <c r="B911" s="185"/>
      <c r="C911" s="186"/>
      <c r="D911" s="187" t="s">
        <v>159</v>
      </c>
      <c r="E911" s="188" t="s">
        <v>1</v>
      </c>
      <c r="F911" s="189" t="s">
        <v>1718</v>
      </c>
      <c r="G911" s="186"/>
      <c r="H911" s="190">
        <v>177.78</v>
      </c>
      <c r="I911" s="191"/>
      <c r="J911" s="186"/>
      <c r="K911" s="186"/>
      <c r="L911" s="192"/>
      <c r="M911" s="239"/>
      <c r="N911" s="240"/>
      <c r="O911" s="240"/>
      <c r="P911" s="240"/>
      <c r="Q911" s="240"/>
      <c r="R911" s="240"/>
      <c r="S911" s="240"/>
      <c r="T911" s="241"/>
      <c r="AT911" s="196" t="s">
        <v>159</v>
      </c>
      <c r="AU911" s="196" t="s">
        <v>82</v>
      </c>
      <c r="AV911" s="11" t="s">
        <v>82</v>
      </c>
      <c r="AW911" s="11" t="s">
        <v>36</v>
      </c>
      <c r="AX911" s="11" t="s">
        <v>21</v>
      </c>
      <c r="AY911" s="196" t="s">
        <v>142</v>
      </c>
    </row>
    <row r="912" spans="2:65" s="1" customFormat="1" ht="6.95" customHeight="1">
      <c r="B912" s="45"/>
      <c r="C912" s="46"/>
      <c r="D912" s="46"/>
      <c r="E912" s="46"/>
      <c r="F912" s="46"/>
      <c r="G912" s="46"/>
      <c r="H912" s="46"/>
      <c r="I912" s="124"/>
      <c r="J912" s="46"/>
      <c r="K912" s="46"/>
      <c r="L912" s="37"/>
    </row>
  </sheetData>
  <sheetProtection algorithmName="SHA-512" hashValue="zIxCeISas45w/rkSrJZzcRN+uJBEZaZwE4F8GzTOfct2gxYM/k4ZTAETxpYhe+U4+VG36DOOSKNu1AAKF2v4yQ==" saltValue="Mk/LHoNUz36MlWYwAwMKkkqvCHxh1RTaHCoVqLvbXa3LFNQYB5ertUw9vLt8hdp8n9ukToi/MKKlPPQZ0mMcnA==" spinCount="100000" sheet="1" objects="1" scenarios="1" formatColumns="0" formatRows="0" autoFilter="0"/>
  <autoFilter ref="C103:K911"/>
  <mergeCells count="9">
    <mergeCell ref="E50:H50"/>
    <mergeCell ref="E94:H94"/>
    <mergeCell ref="E96:H9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85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85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82</v>
      </c>
    </row>
    <row r="4" spans="2:46" ht="24.95" customHeight="1">
      <c r="B4" s="19"/>
      <c r="D4" s="100" t="s">
        <v>94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7" t="str">
        <f>'Rekapitulace stavby'!K6</f>
        <v>Energetická opatření MŠ Ignáce Šustaly</v>
      </c>
      <c r="F7" s="288"/>
      <c r="G7" s="288"/>
      <c r="H7" s="288"/>
      <c r="L7" s="19"/>
    </row>
    <row r="8" spans="2:46" s="1" customFormat="1" ht="12" customHeight="1">
      <c r="B8" s="37"/>
      <c r="D8" s="101" t="s">
        <v>95</v>
      </c>
      <c r="I8" s="102"/>
      <c r="L8" s="37"/>
    </row>
    <row r="9" spans="2:46" s="1" customFormat="1" ht="36.950000000000003" customHeight="1">
      <c r="B9" s="37"/>
      <c r="E9" s="289" t="s">
        <v>1719</v>
      </c>
      <c r="F9" s="290"/>
      <c r="G9" s="290"/>
      <c r="H9" s="290"/>
      <c r="I9" s="102"/>
      <c r="L9" s="37"/>
    </row>
    <row r="10" spans="2:46" s="1" customFormat="1" ht="11.25">
      <c r="B10" s="37"/>
      <c r="I10" s="102"/>
      <c r="L10" s="37"/>
    </row>
    <row r="11" spans="2:46" s="1" customFormat="1" ht="12" customHeight="1">
      <c r="B11" s="37"/>
      <c r="D11" s="101" t="s">
        <v>19</v>
      </c>
      <c r="F11" s="16" t="s">
        <v>1</v>
      </c>
      <c r="I11" s="103" t="s">
        <v>20</v>
      </c>
      <c r="J11" s="16" t="s">
        <v>1</v>
      </c>
      <c r="L11" s="37"/>
    </row>
    <row r="12" spans="2:46" s="1" customFormat="1" ht="12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4. 3. 2019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29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30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1" t="str">
        <f>'Rekapitulace stavby'!E14</f>
        <v>Vyplň údaj</v>
      </c>
      <c r="F18" s="292"/>
      <c r="G18" s="292"/>
      <c r="H18" s="292"/>
      <c r="I18" s="103" t="s">
        <v>29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32</v>
      </c>
      <c r="I20" s="103" t="s">
        <v>27</v>
      </c>
      <c r="J20" s="16" t="str">
        <f>IF('Rekapitulace stavby'!AN16="","",'Rekapitulace stavby'!AN16)</f>
        <v>68342268</v>
      </c>
      <c r="L20" s="37"/>
    </row>
    <row r="21" spans="2:12" s="1" customFormat="1" ht="18" customHeight="1">
      <c r="B21" s="37"/>
      <c r="E21" s="16" t="str">
        <f>IF('Rekapitulace stavby'!E17="","",'Rekapitulace stavby'!E17)</f>
        <v>Architektonické studio Ing.arch.Kamil Mrva</v>
      </c>
      <c r="I21" s="103" t="s">
        <v>29</v>
      </c>
      <c r="J21" s="16" t="str">
        <f>IF('Rekapitulace stavby'!AN17="","",'Rekapitulace stavby'!AN17)</f>
        <v>CZ7407205289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37</v>
      </c>
      <c r="I23" s="103" t="s">
        <v>27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29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38</v>
      </c>
      <c r="I26" s="102"/>
      <c r="L26" s="37"/>
    </row>
    <row r="27" spans="2:12" s="6" customFormat="1" ht="16.5" customHeight="1">
      <c r="B27" s="105"/>
      <c r="E27" s="293" t="s">
        <v>1</v>
      </c>
      <c r="F27" s="293"/>
      <c r="G27" s="293"/>
      <c r="H27" s="293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ROUND(J81,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5" customHeight="1">
      <c r="B33" s="37"/>
      <c r="D33" s="101" t="s">
        <v>43</v>
      </c>
      <c r="E33" s="101" t="s">
        <v>44</v>
      </c>
      <c r="F33" s="112">
        <f>ROUND((SUM(BE81:BE84)),  2)</f>
        <v>0</v>
      </c>
      <c r="I33" s="113">
        <v>0.21</v>
      </c>
      <c r="J33" s="112">
        <f>ROUND(((SUM(BE81:BE84))*I33),  2)</f>
        <v>0</v>
      </c>
      <c r="L33" s="37"/>
    </row>
    <row r="34" spans="2:12" s="1" customFormat="1" ht="14.45" customHeight="1">
      <c r="B34" s="37"/>
      <c r="E34" s="101" t="s">
        <v>45</v>
      </c>
      <c r="F34" s="112">
        <f>ROUND((SUM(BF81:BF84)),  2)</f>
        <v>0</v>
      </c>
      <c r="I34" s="113">
        <v>0.15</v>
      </c>
      <c r="J34" s="112">
        <f>ROUND(((SUM(BF81:BF84))*I34),  2)</f>
        <v>0</v>
      </c>
      <c r="L34" s="37"/>
    </row>
    <row r="35" spans="2:12" s="1" customFormat="1" ht="14.45" hidden="1" customHeight="1">
      <c r="B35" s="37"/>
      <c r="E35" s="101" t="s">
        <v>46</v>
      </c>
      <c r="F35" s="112">
        <f>ROUND((SUM(BG81:BG84)),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47</v>
      </c>
      <c r="F36" s="112">
        <f>ROUND((SUM(BH81:BH84)),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48</v>
      </c>
      <c r="F37" s="112">
        <f>ROUND((SUM(BI81:BI84)),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97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4" t="str">
        <f>E7</f>
        <v>Energetická opatření MŠ Ignáce Šustaly</v>
      </c>
      <c r="F48" s="295"/>
      <c r="G48" s="295"/>
      <c r="H48" s="295"/>
      <c r="I48" s="102"/>
      <c r="J48" s="34"/>
      <c r="K48" s="34"/>
      <c r="L48" s="37"/>
    </row>
    <row r="49" spans="2:47" s="1" customFormat="1" ht="12" customHeight="1">
      <c r="B49" s="33"/>
      <c r="C49" s="28" t="s">
        <v>95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 xml:space="preserve">02 - Vzduchotechnika 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Kopřivnice</v>
      </c>
      <c r="G52" s="34"/>
      <c r="H52" s="34"/>
      <c r="I52" s="103" t="s">
        <v>24</v>
      </c>
      <c r="J52" s="54" t="str">
        <f>IF(J12="","",J12)</f>
        <v>4. 3. 2019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32</v>
      </c>
      <c r="J54" s="31" t="str">
        <f>E21</f>
        <v>Architektonické studio Ing.arch.Kamil Mrva</v>
      </c>
      <c r="K54" s="34"/>
      <c r="L54" s="37"/>
    </row>
    <row r="55" spans="2:47" s="1" customFormat="1" ht="13.7" customHeight="1">
      <c r="B55" s="33"/>
      <c r="C55" s="28" t="s">
        <v>30</v>
      </c>
      <c r="D55" s="34"/>
      <c r="E55" s="34"/>
      <c r="F55" s="26" t="str">
        <f>IF(E18="","",E18)</f>
        <v>Vyplň údaj</v>
      </c>
      <c r="G55" s="34"/>
      <c r="H55" s="34"/>
      <c r="I55" s="103" t="s">
        <v>37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98</v>
      </c>
      <c r="D57" s="129"/>
      <c r="E57" s="129"/>
      <c r="F57" s="129"/>
      <c r="G57" s="129"/>
      <c r="H57" s="129"/>
      <c r="I57" s="130"/>
      <c r="J57" s="131" t="s">
        <v>99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100</v>
      </c>
      <c r="D59" s="34"/>
      <c r="E59" s="34"/>
      <c r="F59" s="34"/>
      <c r="G59" s="34"/>
      <c r="H59" s="34"/>
      <c r="I59" s="102"/>
      <c r="J59" s="72">
        <f>J81</f>
        <v>0</v>
      </c>
      <c r="K59" s="34"/>
      <c r="L59" s="37"/>
      <c r="AU59" s="16" t="s">
        <v>101</v>
      </c>
    </row>
    <row r="60" spans="2:47" s="7" customFormat="1" ht="24.95" customHeight="1">
      <c r="B60" s="133"/>
      <c r="C60" s="134"/>
      <c r="D60" s="135" t="s">
        <v>111</v>
      </c>
      <c r="E60" s="136"/>
      <c r="F60" s="136"/>
      <c r="G60" s="136"/>
      <c r="H60" s="136"/>
      <c r="I60" s="137"/>
      <c r="J60" s="138">
        <f>J82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1720</v>
      </c>
      <c r="E61" s="143"/>
      <c r="F61" s="143"/>
      <c r="G61" s="143"/>
      <c r="H61" s="143"/>
      <c r="I61" s="144"/>
      <c r="J61" s="145">
        <f>J83</f>
        <v>0</v>
      </c>
      <c r="K61" s="141"/>
      <c r="L61" s="146"/>
    </row>
    <row r="62" spans="2:47" s="1" customFormat="1" ht="21.75" customHeight="1">
      <c r="B62" s="33"/>
      <c r="C62" s="34"/>
      <c r="D62" s="34"/>
      <c r="E62" s="34"/>
      <c r="F62" s="34"/>
      <c r="G62" s="34"/>
      <c r="H62" s="34"/>
      <c r="I62" s="102"/>
      <c r="J62" s="34"/>
      <c r="K62" s="34"/>
      <c r="L62" s="37"/>
    </row>
    <row r="63" spans="2:47" s="1" customFormat="1" ht="6.95" customHeight="1">
      <c r="B63" s="45"/>
      <c r="C63" s="46"/>
      <c r="D63" s="46"/>
      <c r="E63" s="46"/>
      <c r="F63" s="46"/>
      <c r="G63" s="46"/>
      <c r="H63" s="46"/>
      <c r="I63" s="124"/>
      <c r="J63" s="46"/>
      <c r="K63" s="46"/>
      <c r="L63" s="37"/>
    </row>
    <row r="67" spans="2:20" s="1" customFormat="1" ht="6.95" customHeight="1">
      <c r="B67" s="47"/>
      <c r="C67" s="48"/>
      <c r="D67" s="48"/>
      <c r="E67" s="48"/>
      <c r="F67" s="48"/>
      <c r="G67" s="48"/>
      <c r="H67" s="48"/>
      <c r="I67" s="127"/>
      <c r="J67" s="48"/>
      <c r="K67" s="48"/>
      <c r="L67" s="37"/>
    </row>
    <row r="68" spans="2:20" s="1" customFormat="1" ht="24.95" customHeight="1">
      <c r="B68" s="33"/>
      <c r="C68" s="22" t="s">
        <v>127</v>
      </c>
      <c r="D68" s="34"/>
      <c r="E68" s="34"/>
      <c r="F68" s="34"/>
      <c r="G68" s="34"/>
      <c r="H68" s="34"/>
      <c r="I68" s="102"/>
      <c r="J68" s="34"/>
      <c r="K68" s="34"/>
      <c r="L68" s="37"/>
    </row>
    <row r="69" spans="2:20" s="1" customFormat="1" ht="6.95" customHeight="1">
      <c r="B69" s="33"/>
      <c r="C69" s="34"/>
      <c r="D69" s="34"/>
      <c r="E69" s="34"/>
      <c r="F69" s="34"/>
      <c r="G69" s="34"/>
      <c r="H69" s="34"/>
      <c r="I69" s="102"/>
      <c r="J69" s="34"/>
      <c r="K69" s="34"/>
      <c r="L69" s="37"/>
    </row>
    <row r="70" spans="2:20" s="1" customFormat="1" ht="12" customHeight="1">
      <c r="B70" s="33"/>
      <c r="C70" s="28" t="s">
        <v>16</v>
      </c>
      <c r="D70" s="34"/>
      <c r="E70" s="34"/>
      <c r="F70" s="34"/>
      <c r="G70" s="34"/>
      <c r="H70" s="34"/>
      <c r="I70" s="102"/>
      <c r="J70" s="34"/>
      <c r="K70" s="34"/>
      <c r="L70" s="37"/>
    </row>
    <row r="71" spans="2:20" s="1" customFormat="1" ht="16.5" customHeight="1">
      <c r="B71" s="33"/>
      <c r="C71" s="34"/>
      <c r="D71" s="34"/>
      <c r="E71" s="294" t="str">
        <f>E7</f>
        <v>Energetická opatření MŠ Ignáce Šustaly</v>
      </c>
      <c r="F71" s="295"/>
      <c r="G71" s="295"/>
      <c r="H71" s="295"/>
      <c r="I71" s="102"/>
      <c r="J71" s="34"/>
      <c r="K71" s="34"/>
      <c r="L71" s="37"/>
    </row>
    <row r="72" spans="2:20" s="1" customFormat="1" ht="12" customHeight="1">
      <c r="B72" s="33"/>
      <c r="C72" s="28" t="s">
        <v>95</v>
      </c>
      <c r="D72" s="34"/>
      <c r="E72" s="34"/>
      <c r="F72" s="34"/>
      <c r="G72" s="34"/>
      <c r="H72" s="34"/>
      <c r="I72" s="102"/>
      <c r="J72" s="34"/>
      <c r="K72" s="34"/>
      <c r="L72" s="37"/>
    </row>
    <row r="73" spans="2:20" s="1" customFormat="1" ht="16.5" customHeight="1">
      <c r="B73" s="33"/>
      <c r="C73" s="34"/>
      <c r="D73" s="34"/>
      <c r="E73" s="266" t="str">
        <f>E9</f>
        <v xml:space="preserve">02 - Vzduchotechnika </v>
      </c>
      <c r="F73" s="265"/>
      <c r="G73" s="265"/>
      <c r="H73" s="265"/>
      <c r="I73" s="102"/>
      <c r="J73" s="34"/>
      <c r="K73" s="34"/>
      <c r="L73" s="37"/>
    </row>
    <row r="74" spans="2:20" s="1" customFormat="1" ht="6.95" customHeight="1">
      <c r="B74" s="33"/>
      <c r="C74" s="34"/>
      <c r="D74" s="34"/>
      <c r="E74" s="34"/>
      <c r="F74" s="34"/>
      <c r="G74" s="34"/>
      <c r="H74" s="34"/>
      <c r="I74" s="102"/>
      <c r="J74" s="34"/>
      <c r="K74" s="34"/>
      <c r="L74" s="37"/>
    </row>
    <row r="75" spans="2:20" s="1" customFormat="1" ht="12" customHeight="1">
      <c r="B75" s="33"/>
      <c r="C75" s="28" t="s">
        <v>22</v>
      </c>
      <c r="D75" s="34"/>
      <c r="E75" s="34"/>
      <c r="F75" s="26" t="str">
        <f>F12</f>
        <v>Kopřivnice</v>
      </c>
      <c r="G75" s="34"/>
      <c r="H75" s="34"/>
      <c r="I75" s="103" t="s">
        <v>24</v>
      </c>
      <c r="J75" s="54" t="str">
        <f>IF(J12="","",J12)</f>
        <v>4. 3. 2019</v>
      </c>
      <c r="K75" s="34"/>
      <c r="L75" s="37"/>
    </row>
    <row r="76" spans="2:20" s="1" customFormat="1" ht="6.95" customHeight="1">
      <c r="B76" s="33"/>
      <c r="C76" s="34"/>
      <c r="D76" s="34"/>
      <c r="E76" s="34"/>
      <c r="F76" s="34"/>
      <c r="G76" s="34"/>
      <c r="H76" s="34"/>
      <c r="I76" s="102"/>
      <c r="J76" s="34"/>
      <c r="K76" s="34"/>
      <c r="L76" s="37"/>
    </row>
    <row r="77" spans="2:20" s="1" customFormat="1" ht="24.95" customHeight="1">
      <c r="B77" s="33"/>
      <c r="C77" s="28" t="s">
        <v>26</v>
      </c>
      <c r="D77" s="34"/>
      <c r="E77" s="34"/>
      <c r="F77" s="26" t="str">
        <f>E15</f>
        <v xml:space="preserve"> </v>
      </c>
      <c r="G77" s="34"/>
      <c r="H77" s="34"/>
      <c r="I77" s="103" t="s">
        <v>32</v>
      </c>
      <c r="J77" s="31" t="str">
        <f>E21</f>
        <v>Architektonické studio Ing.arch.Kamil Mrva</v>
      </c>
      <c r="K77" s="34"/>
      <c r="L77" s="37"/>
    </row>
    <row r="78" spans="2:20" s="1" customFormat="1" ht="13.7" customHeight="1">
      <c r="B78" s="33"/>
      <c r="C78" s="28" t="s">
        <v>30</v>
      </c>
      <c r="D78" s="34"/>
      <c r="E78" s="34"/>
      <c r="F78" s="26" t="str">
        <f>IF(E18="","",E18)</f>
        <v>Vyplň údaj</v>
      </c>
      <c r="G78" s="34"/>
      <c r="H78" s="34"/>
      <c r="I78" s="103" t="s">
        <v>37</v>
      </c>
      <c r="J78" s="31" t="str">
        <f>E24</f>
        <v xml:space="preserve"> </v>
      </c>
      <c r="K78" s="34"/>
      <c r="L78" s="37"/>
    </row>
    <row r="79" spans="2:20" s="1" customFormat="1" ht="10.35" customHeight="1">
      <c r="B79" s="33"/>
      <c r="C79" s="34"/>
      <c r="D79" s="34"/>
      <c r="E79" s="34"/>
      <c r="F79" s="34"/>
      <c r="G79" s="34"/>
      <c r="H79" s="34"/>
      <c r="I79" s="102"/>
      <c r="J79" s="34"/>
      <c r="K79" s="34"/>
      <c r="L79" s="37"/>
    </row>
    <row r="80" spans="2:20" s="9" customFormat="1" ht="29.25" customHeight="1">
      <c r="B80" s="147"/>
      <c r="C80" s="148" t="s">
        <v>128</v>
      </c>
      <c r="D80" s="149" t="s">
        <v>58</v>
      </c>
      <c r="E80" s="149" t="s">
        <v>54</v>
      </c>
      <c r="F80" s="149" t="s">
        <v>55</v>
      </c>
      <c r="G80" s="149" t="s">
        <v>129</v>
      </c>
      <c r="H80" s="149" t="s">
        <v>130</v>
      </c>
      <c r="I80" s="150" t="s">
        <v>131</v>
      </c>
      <c r="J80" s="149" t="s">
        <v>99</v>
      </c>
      <c r="K80" s="151" t="s">
        <v>132</v>
      </c>
      <c r="L80" s="152"/>
      <c r="M80" s="63" t="s">
        <v>1</v>
      </c>
      <c r="N80" s="64" t="s">
        <v>43</v>
      </c>
      <c r="O80" s="64" t="s">
        <v>133</v>
      </c>
      <c r="P80" s="64" t="s">
        <v>134</v>
      </c>
      <c r="Q80" s="64" t="s">
        <v>135</v>
      </c>
      <c r="R80" s="64" t="s">
        <v>136</v>
      </c>
      <c r="S80" s="64" t="s">
        <v>137</v>
      </c>
      <c r="T80" s="65" t="s">
        <v>138</v>
      </c>
    </row>
    <row r="81" spans="2:65" s="1" customFormat="1" ht="22.9" customHeight="1">
      <c r="B81" s="33"/>
      <c r="C81" s="70" t="s">
        <v>139</v>
      </c>
      <c r="D81" s="34"/>
      <c r="E81" s="34"/>
      <c r="F81" s="34"/>
      <c r="G81" s="34"/>
      <c r="H81" s="34"/>
      <c r="I81" s="102"/>
      <c r="J81" s="153">
        <f>BK81</f>
        <v>0</v>
      </c>
      <c r="K81" s="34"/>
      <c r="L81" s="37"/>
      <c r="M81" s="66"/>
      <c r="N81" s="67"/>
      <c r="O81" s="67"/>
      <c r="P81" s="154">
        <f>P82</f>
        <v>0</v>
      </c>
      <c r="Q81" s="67"/>
      <c r="R81" s="154">
        <f>R82</f>
        <v>0</v>
      </c>
      <c r="S81" s="67"/>
      <c r="T81" s="155">
        <f>T82</f>
        <v>0</v>
      </c>
      <c r="AT81" s="16" t="s">
        <v>72</v>
      </c>
      <c r="AU81" s="16" t="s">
        <v>101</v>
      </c>
      <c r="BK81" s="156">
        <f>BK82</f>
        <v>0</v>
      </c>
    </row>
    <row r="82" spans="2:65" s="10" customFormat="1" ht="25.9" customHeight="1">
      <c r="B82" s="157"/>
      <c r="C82" s="158"/>
      <c r="D82" s="159" t="s">
        <v>72</v>
      </c>
      <c r="E82" s="160" t="s">
        <v>972</v>
      </c>
      <c r="F82" s="160" t="s">
        <v>973</v>
      </c>
      <c r="G82" s="158"/>
      <c r="H82" s="158"/>
      <c r="I82" s="161"/>
      <c r="J82" s="162">
        <f>BK82</f>
        <v>0</v>
      </c>
      <c r="K82" s="158"/>
      <c r="L82" s="163"/>
      <c r="M82" s="164"/>
      <c r="N82" s="165"/>
      <c r="O82" s="165"/>
      <c r="P82" s="166">
        <f>P83</f>
        <v>0</v>
      </c>
      <c r="Q82" s="165"/>
      <c r="R82" s="166">
        <f>R83</f>
        <v>0</v>
      </c>
      <c r="S82" s="165"/>
      <c r="T82" s="167">
        <f>T83</f>
        <v>0</v>
      </c>
      <c r="AR82" s="168" t="s">
        <v>82</v>
      </c>
      <c r="AT82" s="169" t="s">
        <v>72</v>
      </c>
      <c r="AU82" s="169" t="s">
        <v>73</v>
      </c>
      <c r="AY82" s="168" t="s">
        <v>142</v>
      </c>
      <c r="BK82" s="170">
        <f>BK83</f>
        <v>0</v>
      </c>
    </row>
    <row r="83" spans="2:65" s="10" customFormat="1" ht="22.9" customHeight="1">
      <c r="B83" s="157"/>
      <c r="C83" s="158"/>
      <c r="D83" s="159" t="s">
        <v>72</v>
      </c>
      <c r="E83" s="171" t="s">
        <v>1721</v>
      </c>
      <c r="F83" s="171" t="s">
        <v>1722</v>
      </c>
      <c r="G83" s="158"/>
      <c r="H83" s="158"/>
      <c r="I83" s="161"/>
      <c r="J83" s="172">
        <f>BK83</f>
        <v>0</v>
      </c>
      <c r="K83" s="158"/>
      <c r="L83" s="163"/>
      <c r="M83" s="164"/>
      <c r="N83" s="165"/>
      <c r="O83" s="165"/>
      <c r="P83" s="166">
        <f>P84</f>
        <v>0</v>
      </c>
      <c r="Q83" s="165"/>
      <c r="R83" s="166">
        <f>R84</f>
        <v>0</v>
      </c>
      <c r="S83" s="165"/>
      <c r="T83" s="167">
        <f>T84</f>
        <v>0</v>
      </c>
      <c r="AR83" s="168" t="s">
        <v>82</v>
      </c>
      <c r="AT83" s="169" t="s">
        <v>72</v>
      </c>
      <c r="AU83" s="169" t="s">
        <v>21</v>
      </c>
      <c r="AY83" s="168" t="s">
        <v>142</v>
      </c>
      <c r="BK83" s="170">
        <f>BK84</f>
        <v>0</v>
      </c>
    </row>
    <row r="84" spans="2:65" s="1" customFormat="1" ht="16.5" customHeight="1">
      <c r="B84" s="33"/>
      <c r="C84" s="173" t="s">
        <v>21</v>
      </c>
      <c r="D84" s="173" t="s">
        <v>144</v>
      </c>
      <c r="E84" s="174" t="s">
        <v>1723</v>
      </c>
      <c r="F84" s="175" t="s">
        <v>1724</v>
      </c>
      <c r="G84" s="176" t="s">
        <v>675</v>
      </c>
      <c r="H84" s="177">
        <v>1</v>
      </c>
      <c r="I84" s="178"/>
      <c r="J84" s="179">
        <f>ROUND(I84*H84,2)</f>
        <v>0</v>
      </c>
      <c r="K84" s="175" t="s">
        <v>1</v>
      </c>
      <c r="L84" s="37"/>
      <c r="M84" s="242" t="s">
        <v>1</v>
      </c>
      <c r="N84" s="243" t="s">
        <v>44</v>
      </c>
      <c r="O84" s="244"/>
      <c r="P84" s="245">
        <f>O84*H84</f>
        <v>0</v>
      </c>
      <c r="Q84" s="245">
        <v>0</v>
      </c>
      <c r="R84" s="245">
        <f>Q84*H84</f>
        <v>0</v>
      </c>
      <c r="S84" s="245">
        <v>0</v>
      </c>
      <c r="T84" s="246">
        <f>S84*H84</f>
        <v>0</v>
      </c>
      <c r="AR84" s="16" t="s">
        <v>214</v>
      </c>
      <c r="AT84" s="16" t="s">
        <v>144</v>
      </c>
      <c r="AU84" s="16" t="s">
        <v>82</v>
      </c>
      <c r="AY84" s="16" t="s">
        <v>142</v>
      </c>
      <c r="BE84" s="184">
        <f>IF(N84="základní",J84,0)</f>
        <v>0</v>
      </c>
      <c r="BF84" s="184">
        <f>IF(N84="snížená",J84,0)</f>
        <v>0</v>
      </c>
      <c r="BG84" s="184">
        <f>IF(N84="zákl. přenesená",J84,0)</f>
        <v>0</v>
      </c>
      <c r="BH84" s="184">
        <f>IF(N84="sníž. přenesená",J84,0)</f>
        <v>0</v>
      </c>
      <c r="BI84" s="184">
        <f>IF(N84="nulová",J84,0)</f>
        <v>0</v>
      </c>
      <c r="BJ84" s="16" t="s">
        <v>21</v>
      </c>
      <c r="BK84" s="184">
        <f>ROUND(I84*H84,2)</f>
        <v>0</v>
      </c>
      <c r="BL84" s="16" t="s">
        <v>214</v>
      </c>
      <c r="BM84" s="16" t="s">
        <v>1725</v>
      </c>
    </row>
    <row r="85" spans="2:65" s="1" customFormat="1" ht="6.95" customHeight="1">
      <c r="B85" s="45"/>
      <c r="C85" s="46"/>
      <c r="D85" s="46"/>
      <c r="E85" s="46"/>
      <c r="F85" s="46"/>
      <c r="G85" s="46"/>
      <c r="H85" s="46"/>
      <c r="I85" s="124"/>
      <c r="J85" s="46"/>
      <c r="K85" s="46"/>
      <c r="L85" s="37"/>
    </row>
  </sheetData>
  <sheetProtection algorithmName="SHA-512" hashValue="pbZtSPgbDRUlzG/tu9kiOaMphr/DsoO+uhR8xYDKKmzZEVXJ/O0YFgN7rKGbhvDi6GpG7wJtGyHq3I9TVS7Mbg==" saltValue="cislI8tjFPORqsGXSdaV4BGgTqstKNJy7AIuhFf/hFe2nHkG8X19FbTRFVxvRpPKU9RT9kW/yzitFgOXKAR0HA==" spinCount="100000" sheet="1" objects="1" scenarios="1" formatColumns="0" formatRows="0" autoFilter="0"/>
  <autoFilter ref="C80:K84"/>
  <mergeCells count="9">
    <mergeCell ref="E50:H50"/>
    <mergeCell ref="E71:H71"/>
    <mergeCell ref="E73:H73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90"/>
  <sheetViews>
    <sheetView showGridLines="0" workbookViewId="0">
      <selection activeCell="C2" sqref="C2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88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82</v>
      </c>
    </row>
    <row r="4" spans="2:46" ht="24.95" customHeight="1">
      <c r="B4" s="19"/>
      <c r="D4" s="100" t="s">
        <v>94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7" t="str">
        <f>'Rekapitulace stavby'!K6</f>
        <v>Energetická opatření MŠ Ignáce Šustaly</v>
      </c>
      <c r="F7" s="288"/>
      <c r="G7" s="288"/>
      <c r="H7" s="288"/>
      <c r="L7" s="19"/>
    </row>
    <row r="8" spans="2:46" s="1" customFormat="1" ht="12" customHeight="1">
      <c r="B8" s="37"/>
      <c r="D8" s="101" t="s">
        <v>95</v>
      </c>
      <c r="I8" s="102"/>
      <c r="L8" s="37"/>
    </row>
    <row r="9" spans="2:46" s="1" customFormat="1" ht="36.950000000000003" customHeight="1">
      <c r="B9" s="37"/>
      <c r="E9" s="289" t="s">
        <v>1726</v>
      </c>
      <c r="F9" s="290"/>
      <c r="G9" s="290"/>
      <c r="H9" s="290"/>
      <c r="I9" s="102"/>
      <c r="L9" s="37"/>
    </row>
    <row r="10" spans="2:46" s="1" customFormat="1" ht="11.25">
      <c r="B10" s="37"/>
      <c r="I10" s="102"/>
      <c r="L10" s="37"/>
    </row>
    <row r="11" spans="2:46" s="1" customFormat="1" ht="12" customHeight="1">
      <c r="B11" s="37"/>
      <c r="D11" s="101" t="s">
        <v>19</v>
      </c>
      <c r="F11" s="16" t="s">
        <v>1</v>
      </c>
      <c r="I11" s="103" t="s">
        <v>20</v>
      </c>
      <c r="J11" s="16" t="s">
        <v>1</v>
      </c>
      <c r="L11" s="37"/>
    </row>
    <row r="12" spans="2:46" s="1" customFormat="1" ht="12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4. 3. 2019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29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30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1" t="str">
        <f>'Rekapitulace stavby'!E14</f>
        <v>Vyplň údaj</v>
      </c>
      <c r="F18" s="292"/>
      <c r="G18" s="292"/>
      <c r="H18" s="292"/>
      <c r="I18" s="103" t="s">
        <v>29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32</v>
      </c>
      <c r="I20" s="103" t="s">
        <v>27</v>
      </c>
      <c r="J20" s="16" t="str">
        <f>IF('Rekapitulace stavby'!AN16="","",'Rekapitulace stavby'!AN16)</f>
        <v>68342268</v>
      </c>
      <c r="L20" s="37"/>
    </row>
    <row r="21" spans="2:12" s="1" customFormat="1" ht="18" customHeight="1">
      <c r="B21" s="37"/>
      <c r="E21" s="16" t="str">
        <f>IF('Rekapitulace stavby'!E17="","",'Rekapitulace stavby'!E17)</f>
        <v>Architektonické studio Ing.arch.Kamil Mrva</v>
      </c>
      <c r="I21" s="103" t="s">
        <v>29</v>
      </c>
      <c r="J21" s="16" t="str">
        <f>IF('Rekapitulace stavby'!AN17="","",'Rekapitulace stavby'!AN17)</f>
        <v>CZ7407205289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37</v>
      </c>
      <c r="I23" s="103" t="s">
        <v>27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29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38</v>
      </c>
      <c r="I26" s="102"/>
      <c r="L26" s="37"/>
    </row>
    <row r="27" spans="2:12" s="6" customFormat="1" ht="16.5" customHeight="1">
      <c r="B27" s="105"/>
      <c r="E27" s="293" t="s">
        <v>1</v>
      </c>
      <c r="F27" s="293"/>
      <c r="G27" s="293"/>
      <c r="H27" s="293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ROUND(J82,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5" customHeight="1">
      <c r="B33" s="37"/>
      <c r="D33" s="101" t="s">
        <v>43</v>
      </c>
      <c r="E33" s="101" t="s">
        <v>44</v>
      </c>
      <c r="F33" s="112">
        <f>ROUND((SUM(BE82:BE89)),  2)</f>
        <v>0</v>
      </c>
      <c r="I33" s="113">
        <v>0.21</v>
      </c>
      <c r="J33" s="112">
        <f>ROUND(((SUM(BE82:BE89))*I33),  2)</f>
        <v>0</v>
      </c>
      <c r="L33" s="37"/>
    </row>
    <row r="34" spans="2:12" s="1" customFormat="1" ht="14.45" customHeight="1">
      <c r="B34" s="37"/>
      <c r="E34" s="101" t="s">
        <v>45</v>
      </c>
      <c r="F34" s="112">
        <f>ROUND((SUM(BF82:BF89)),  2)</f>
        <v>0</v>
      </c>
      <c r="I34" s="113">
        <v>0.15</v>
      </c>
      <c r="J34" s="112">
        <f>ROUND(((SUM(BF82:BF89))*I34),  2)</f>
        <v>0</v>
      </c>
      <c r="L34" s="37"/>
    </row>
    <row r="35" spans="2:12" s="1" customFormat="1" ht="14.45" hidden="1" customHeight="1">
      <c r="B35" s="37"/>
      <c r="E35" s="101" t="s">
        <v>46</v>
      </c>
      <c r="F35" s="112">
        <f>ROUND((SUM(BG82:BG89)),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47</v>
      </c>
      <c r="F36" s="112">
        <f>ROUND((SUM(BH82:BH89)),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48</v>
      </c>
      <c r="F37" s="112">
        <f>ROUND((SUM(BI82:BI89)),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97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4" t="str">
        <f>E7</f>
        <v>Energetická opatření MŠ Ignáce Šustaly</v>
      </c>
      <c r="F48" s="295"/>
      <c r="G48" s="295"/>
      <c r="H48" s="295"/>
      <c r="I48" s="102"/>
      <c r="J48" s="34"/>
      <c r="K48" s="34"/>
      <c r="L48" s="37"/>
    </row>
    <row r="49" spans="2:47" s="1" customFormat="1" ht="12" customHeight="1">
      <c r="B49" s="33"/>
      <c r="C49" s="28" t="s">
        <v>95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03 - Elektroinstalace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Kopřivnice</v>
      </c>
      <c r="G52" s="34"/>
      <c r="H52" s="34"/>
      <c r="I52" s="103" t="s">
        <v>24</v>
      </c>
      <c r="J52" s="54" t="str">
        <f>IF(J12="","",J12)</f>
        <v>4. 3. 2019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32</v>
      </c>
      <c r="J54" s="31" t="str">
        <f>E21</f>
        <v>Architektonické studio Ing.arch.Kamil Mrva</v>
      </c>
      <c r="K54" s="34"/>
      <c r="L54" s="37"/>
    </row>
    <row r="55" spans="2:47" s="1" customFormat="1" ht="13.7" customHeight="1">
      <c r="B55" s="33"/>
      <c r="C55" s="28" t="s">
        <v>30</v>
      </c>
      <c r="D55" s="34"/>
      <c r="E55" s="34"/>
      <c r="F55" s="26" t="str">
        <f>IF(E18="","",E18)</f>
        <v>Vyplň údaj</v>
      </c>
      <c r="G55" s="34"/>
      <c r="H55" s="34"/>
      <c r="I55" s="103" t="s">
        <v>37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98</v>
      </c>
      <c r="D57" s="129"/>
      <c r="E57" s="129"/>
      <c r="F57" s="129"/>
      <c r="G57" s="129"/>
      <c r="H57" s="129"/>
      <c r="I57" s="130"/>
      <c r="J57" s="131" t="s">
        <v>99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100</v>
      </c>
      <c r="D59" s="34"/>
      <c r="E59" s="34"/>
      <c r="F59" s="34"/>
      <c r="G59" s="34"/>
      <c r="H59" s="34"/>
      <c r="I59" s="102"/>
      <c r="J59" s="72">
        <f>J82</f>
        <v>0</v>
      </c>
      <c r="K59" s="34"/>
      <c r="L59" s="37"/>
      <c r="AU59" s="16" t="s">
        <v>101</v>
      </c>
    </row>
    <row r="60" spans="2:47" s="7" customFormat="1" ht="24.95" customHeight="1">
      <c r="B60" s="133"/>
      <c r="C60" s="134"/>
      <c r="D60" s="135" t="s">
        <v>111</v>
      </c>
      <c r="E60" s="136"/>
      <c r="F60" s="136"/>
      <c r="G60" s="136"/>
      <c r="H60" s="136"/>
      <c r="I60" s="137"/>
      <c r="J60" s="138">
        <f>J83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1727</v>
      </c>
      <c r="E61" s="143"/>
      <c r="F61" s="143"/>
      <c r="G61" s="143"/>
      <c r="H61" s="143"/>
      <c r="I61" s="144"/>
      <c r="J61" s="145">
        <f>J84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116</v>
      </c>
      <c r="E62" s="143"/>
      <c r="F62" s="143"/>
      <c r="G62" s="143"/>
      <c r="H62" s="143"/>
      <c r="I62" s="144"/>
      <c r="J62" s="145">
        <f>J88</f>
        <v>0</v>
      </c>
      <c r="K62" s="141"/>
      <c r="L62" s="146"/>
    </row>
    <row r="63" spans="2:47" s="1" customFormat="1" ht="21.75" customHeight="1">
      <c r="B63" s="33"/>
      <c r="C63" s="34"/>
      <c r="D63" s="34"/>
      <c r="E63" s="34"/>
      <c r="F63" s="34"/>
      <c r="G63" s="34"/>
      <c r="H63" s="34"/>
      <c r="I63" s="102"/>
      <c r="J63" s="34"/>
      <c r="K63" s="34"/>
      <c r="L63" s="37"/>
    </row>
    <row r="64" spans="2:47" s="1" customFormat="1" ht="6.95" customHeight="1">
      <c r="B64" s="45"/>
      <c r="C64" s="46"/>
      <c r="D64" s="46"/>
      <c r="E64" s="46"/>
      <c r="F64" s="46"/>
      <c r="G64" s="46"/>
      <c r="H64" s="46"/>
      <c r="I64" s="124"/>
      <c r="J64" s="46"/>
      <c r="K64" s="46"/>
      <c r="L64" s="37"/>
    </row>
    <row r="68" spans="2:12" s="1" customFormat="1" ht="6.95" customHeight="1">
      <c r="B68" s="47"/>
      <c r="C68" s="48"/>
      <c r="D68" s="48"/>
      <c r="E68" s="48"/>
      <c r="F68" s="48"/>
      <c r="G68" s="48"/>
      <c r="H68" s="48"/>
      <c r="I68" s="127"/>
      <c r="J68" s="48"/>
      <c r="K68" s="48"/>
      <c r="L68" s="37"/>
    </row>
    <row r="69" spans="2:12" s="1" customFormat="1" ht="24.95" customHeight="1">
      <c r="B69" s="33"/>
      <c r="C69" s="22" t="s">
        <v>127</v>
      </c>
      <c r="D69" s="34"/>
      <c r="E69" s="34"/>
      <c r="F69" s="34"/>
      <c r="G69" s="34"/>
      <c r="H69" s="34"/>
      <c r="I69" s="102"/>
      <c r="J69" s="34"/>
      <c r="K69" s="34"/>
      <c r="L69" s="37"/>
    </row>
    <row r="70" spans="2:12" s="1" customFormat="1" ht="6.95" customHeight="1">
      <c r="B70" s="33"/>
      <c r="C70" s="34"/>
      <c r="D70" s="34"/>
      <c r="E70" s="34"/>
      <c r="F70" s="34"/>
      <c r="G70" s="34"/>
      <c r="H70" s="34"/>
      <c r="I70" s="102"/>
      <c r="J70" s="34"/>
      <c r="K70" s="34"/>
      <c r="L70" s="37"/>
    </row>
    <row r="71" spans="2:12" s="1" customFormat="1" ht="12" customHeight="1">
      <c r="B71" s="33"/>
      <c r="C71" s="28" t="s">
        <v>16</v>
      </c>
      <c r="D71" s="34"/>
      <c r="E71" s="34"/>
      <c r="F71" s="34"/>
      <c r="G71" s="34"/>
      <c r="H71" s="34"/>
      <c r="I71" s="102"/>
      <c r="J71" s="34"/>
      <c r="K71" s="34"/>
      <c r="L71" s="37"/>
    </row>
    <row r="72" spans="2:12" s="1" customFormat="1" ht="16.5" customHeight="1">
      <c r="B72" s="33"/>
      <c r="C72" s="34"/>
      <c r="D72" s="34"/>
      <c r="E72" s="294" t="str">
        <f>E7</f>
        <v>Energetická opatření MŠ Ignáce Šustaly</v>
      </c>
      <c r="F72" s="295"/>
      <c r="G72" s="295"/>
      <c r="H72" s="295"/>
      <c r="I72" s="102"/>
      <c r="J72" s="34"/>
      <c r="K72" s="34"/>
      <c r="L72" s="37"/>
    </row>
    <row r="73" spans="2:12" s="1" customFormat="1" ht="12" customHeight="1">
      <c r="B73" s="33"/>
      <c r="C73" s="28" t="s">
        <v>95</v>
      </c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6.5" customHeight="1">
      <c r="B74" s="33"/>
      <c r="C74" s="34"/>
      <c r="D74" s="34"/>
      <c r="E74" s="266" t="str">
        <f>E9</f>
        <v>03 - Elektroinstalace</v>
      </c>
      <c r="F74" s="265"/>
      <c r="G74" s="265"/>
      <c r="H74" s="265"/>
      <c r="I74" s="102"/>
      <c r="J74" s="34"/>
      <c r="K74" s="34"/>
      <c r="L74" s="37"/>
    </row>
    <row r="75" spans="2:12" s="1" customFormat="1" ht="6.95" customHeight="1">
      <c r="B75" s="33"/>
      <c r="C75" s="34"/>
      <c r="D75" s="34"/>
      <c r="E75" s="34"/>
      <c r="F75" s="34"/>
      <c r="G75" s="34"/>
      <c r="H75" s="34"/>
      <c r="I75" s="102"/>
      <c r="J75" s="34"/>
      <c r="K75" s="34"/>
      <c r="L75" s="37"/>
    </row>
    <row r="76" spans="2:12" s="1" customFormat="1" ht="12" customHeight="1">
      <c r="B76" s="33"/>
      <c r="C76" s="28" t="s">
        <v>22</v>
      </c>
      <c r="D76" s="34"/>
      <c r="E76" s="34"/>
      <c r="F76" s="26" t="str">
        <f>F12</f>
        <v>Kopřivnice</v>
      </c>
      <c r="G76" s="34"/>
      <c r="H76" s="34"/>
      <c r="I76" s="103" t="s">
        <v>24</v>
      </c>
      <c r="J76" s="54" t="str">
        <f>IF(J12="","",J12)</f>
        <v>4. 3. 2019</v>
      </c>
      <c r="K76" s="34"/>
      <c r="L76" s="37"/>
    </row>
    <row r="77" spans="2:12" s="1" customFormat="1" ht="6.95" customHeight="1">
      <c r="B77" s="33"/>
      <c r="C77" s="34"/>
      <c r="D77" s="34"/>
      <c r="E77" s="34"/>
      <c r="F77" s="34"/>
      <c r="G77" s="34"/>
      <c r="H77" s="34"/>
      <c r="I77" s="102"/>
      <c r="J77" s="34"/>
      <c r="K77" s="34"/>
      <c r="L77" s="37"/>
    </row>
    <row r="78" spans="2:12" s="1" customFormat="1" ht="24.95" customHeight="1">
      <c r="B78" s="33"/>
      <c r="C78" s="28" t="s">
        <v>26</v>
      </c>
      <c r="D78" s="34"/>
      <c r="E78" s="34"/>
      <c r="F78" s="26" t="str">
        <f>E15</f>
        <v xml:space="preserve"> </v>
      </c>
      <c r="G78" s="34"/>
      <c r="H78" s="34"/>
      <c r="I78" s="103" t="s">
        <v>32</v>
      </c>
      <c r="J78" s="31" t="str">
        <f>E21</f>
        <v>Architektonické studio Ing.arch.Kamil Mrva</v>
      </c>
      <c r="K78" s="34"/>
      <c r="L78" s="37"/>
    </row>
    <row r="79" spans="2:12" s="1" customFormat="1" ht="13.7" customHeight="1">
      <c r="B79" s="33"/>
      <c r="C79" s="28" t="s">
        <v>30</v>
      </c>
      <c r="D79" s="34"/>
      <c r="E79" s="34"/>
      <c r="F79" s="26" t="str">
        <f>IF(E18="","",E18)</f>
        <v>Vyplň údaj</v>
      </c>
      <c r="G79" s="34"/>
      <c r="H79" s="34"/>
      <c r="I79" s="103" t="s">
        <v>37</v>
      </c>
      <c r="J79" s="31" t="str">
        <f>E24</f>
        <v xml:space="preserve"> </v>
      </c>
      <c r="K79" s="34"/>
      <c r="L79" s="37"/>
    </row>
    <row r="80" spans="2:12" s="1" customFormat="1" ht="10.35" customHeight="1">
      <c r="B80" s="33"/>
      <c r="C80" s="34"/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9" customFormat="1" ht="29.25" customHeight="1">
      <c r="B81" s="147"/>
      <c r="C81" s="148" t="s">
        <v>128</v>
      </c>
      <c r="D81" s="149" t="s">
        <v>58</v>
      </c>
      <c r="E81" s="149" t="s">
        <v>54</v>
      </c>
      <c r="F81" s="149" t="s">
        <v>55</v>
      </c>
      <c r="G81" s="149" t="s">
        <v>129</v>
      </c>
      <c r="H81" s="149" t="s">
        <v>130</v>
      </c>
      <c r="I81" s="150" t="s">
        <v>131</v>
      </c>
      <c r="J81" s="149" t="s">
        <v>99</v>
      </c>
      <c r="K81" s="151" t="s">
        <v>132</v>
      </c>
      <c r="L81" s="152"/>
      <c r="M81" s="63" t="s">
        <v>1</v>
      </c>
      <c r="N81" s="64" t="s">
        <v>43</v>
      </c>
      <c r="O81" s="64" t="s">
        <v>133</v>
      </c>
      <c r="P81" s="64" t="s">
        <v>134</v>
      </c>
      <c r="Q81" s="64" t="s">
        <v>135</v>
      </c>
      <c r="R81" s="64" t="s">
        <v>136</v>
      </c>
      <c r="S81" s="64" t="s">
        <v>137</v>
      </c>
      <c r="T81" s="65" t="s">
        <v>138</v>
      </c>
    </row>
    <row r="82" spans="2:65" s="1" customFormat="1" ht="22.9" customHeight="1">
      <c r="B82" s="33"/>
      <c r="C82" s="70" t="s">
        <v>139</v>
      </c>
      <c r="D82" s="34"/>
      <c r="E82" s="34"/>
      <c r="F82" s="34"/>
      <c r="G82" s="34"/>
      <c r="H82" s="34"/>
      <c r="I82" s="102"/>
      <c r="J82" s="153">
        <f>BK82</f>
        <v>0</v>
      </c>
      <c r="K82" s="34"/>
      <c r="L82" s="37"/>
      <c r="M82" s="66"/>
      <c r="N82" s="67"/>
      <c r="O82" s="67"/>
      <c r="P82" s="154">
        <f>P83</f>
        <v>0</v>
      </c>
      <c r="Q82" s="67"/>
      <c r="R82" s="154">
        <f>R83</f>
        <v>0</v>
      </c>
      <c r="S82" s="67"/>
      <c r="T82" s="155">
        <f>T83</f>
        <v>0</v>
      </c>
      <c r="AT82" s="16" t="s">
        <v>72</v>
      </c>
      <c r="AU82" s="16" t="s">
        <v>101</v>
      </c>
      <c r="BK82" s="156">
        <f>BK83</f>
        <v>0</v>
      </c>
    </row>
    <row r="83" spans="2:65" s="10" customFormat="1" ht="25.9" customHeight="1">
      <c r="B83" s="157"/>
      <c r="C83" s="158"/>
      <c r="D83" s="159" t="s">
        <v>72</v>
      </c>
      <c r="E83" s="160" t="s">
        <v>972</v>
      </c>
      <c r="F83" s="160" t="s">
        <v>973</v>
      </c>
      <c r="G83" s="158"/>
      <c r="H83" s="158"/>
      <c r="I83" s="161"/>
      <c r="J83" s="162">
        <f>BK83</f>
        <v>0</v>
      </c>
      <c r="K83" s="158"/>
      <c r="L83" s="163"/>
      <c r="M83" s="164"/>
      <c r="N83" s="165"/>
      <c r="O83" s="165"/>
      <c r="P83" s="166">
        <f>P84+P88</f>
        <v>0</v>
      </c>
      <c r="Q83" s="165"/>
      <c r="R83" s="166">
        <f>R84+R88</f>
        <v>0</v>
      </c>
      <c r="S83" s="165"/>
      <c r="T83" s="167">
        <f>T84+T88</f>
        <v>0</v>
      </c>
      <c r="AR83" s="168" t="s">
        <v>82</v>
      </c>
      <c r="AT83" s="169" t="s">
        <v>72</v>
      </c>
      <c r="AU83" s="169" t="s">
        <v>73</v>
      </c>
      <c r="AY83" s="168" t="s">
        <v>142</v>
      </c>
      <c r="BK83" s="170">
        <f>BK84+BK88</f>
        <v>0</v>
      </c>
    </row>
    <row r="84" spans="2:65" s="10" customFormat="1" ht="22.9" customHeight="1">
      <c r="B84" s="157"/>
      <c r="C84" s="158"/>
      <c r="D84" s="159" t="s">
        <v>72</v>
      </c>
      <c r="E84" s="171" t="s">
        <v>1728</v>
      </c>
      <c r="F84" s="171" t="s">
        <v>1729</v>
      </c>
      <c r="G84" s="158"/>
      <c r="H84" s="158"/>
      <c r="I84" s="161"/>
      <c r="J84" s="172">
        <f>BK84</f>
        <v>0</v>
      </c>
      <c r="K84" s="158"/>
      <c r="L84" s="163"/>
      <c r="M84" s="164"/>
      <c r="N84" s="165"/>
      <c r="O84" s="165"/>
      <c r="P84" s="166">
        <f>SUM(P85:P87)</f>
        <v>0</v>
      </c>
      <c r="Q84" s="165"/>
      <c r="R84" s="166">
        <f>SUM(R85:R87)</f>
        <v>0</v>
      </c>
      <c r="S84" s="165"/>
      <c r="T84" s="167">
        <f>SUM(T85:T87)</f>
        <v>0</v>
      </c>
      <c r="AR84" s="168" t="s">
        <v>82</v>
      </c>
      <c r="AT84" s="169" t="s">
        <v>72</v>
      </c>
      <c r="AU84" s="169" t="s">
        <v>21</v>
      </c>
      <c r="AY84" s="168" t="s">
        <v>142</v>
      </c>
      <c r="BK84" s="170">
        <f>SUM(BK85:BK87)</f>
        <v>0</v>
      </c>
    </row>
    <row r="85" spans="2:65" s="1" customFormat="1" ht="22.5" customHeight="1">
      <c r="B85" s="33"/>
      <c r="C85" s="173" t="s">
        <v>21</v>
      </c>
      <c r="D85" s="173" t="s">
        <v>144</v>
      </c>
      <c r="E85" s="174" t="s">
        <v>1730</v>
      </c>
      <c r="F85" s="175" t="s">
        <v>1731</v>
      </c>
      <c r="G85" s="176" t="s">
        <v>153</v>
      </c>
      <c r="H85" s="177">
        <v>10</v>
      </c>
      <c r="I85" s="178"/>
      <c r="J85" s="179">
        <f>ROUND(I85*H85,2)</f>
        <v>0</v>
      </c>
      <c r="K85" s="175" t="s">
        <v>307</v>
      </c>
      <c r="L85" s="37"/>
      <c r="M85" s="180" t="s">
        <v>1</v>
      </c>
      <c r="N85" s="181" t="s">
        <v>44</v>
      </c>
      <c r="O85" s="59"/>
      <c r="P85" s="182">
        <f>O85*H85</f>
        <v>0</v>
      </c>
      <c r="Q85" s="182">
        <v>0</v>
      </c>
      <c r="R85" s="182">
        <f>Q85*H85</f>
        <v>0</v>
      </c>
      <c r="S85" s="182">
        <v>0</v>
      </c>
      <c r="T85" s="183">
        <f>S85*H85</f>
        <v>0</v>
      </c>
      <c r="AR85" s="16" t="s">
        <v>214</v>
      </c>
      <c r="AT85" s="16" t="s">
        <v>144</v>
      </c>
      <c r="AU85" s="16" t="s">
        <v>82</v>
      </c>
      <c r="AY85" s="16" t="s">
        <v>142</v>
      </c>
      <c r="BE85" s="184">
        <f>IF(N85="základní",J85,0)</f>
        <v>0</v>
      </c>
      <c r="BF85" s="184">
        <f>IF(N85="snížená",J85,0)</f>
        <v>0</v>
      </c>
      <c r="BG85" s="184">
        <f>IF(N85="zákl. přenesená",J85,0)</f>
        <v>0</v>
      </c>
      <c r="BH85" s="184">
        <f>IF(N85="sníž. přenesená",J85,0)</f>
        <v>0</v>
      </c>
      <c r="BI85" s="184">
        <f>IF(N85="nulová",J85,0)</f>
        <v>0</v>
      </c>
      <c r="BJ85" s="16" t="s">
        <v>21</v>
      </c>
      <c r="BK85" s="184">
        <f>ROUND(I85*H85,2)</f>
        <v>0</v>
      </c>
      <c r="BL85" s="16" t="s">
        <v>214</v>
      </c>
      <c r="BM85" s="16" t="s">
        <v>1732</v>
      </c>
    </row>
    <row r="86" spans="2:65" s="1" customFormat="1" ht="16.5" customHeight="1">
      <c r="B86" s="33"/>
      <c r="C86" s="197" t="s">
        <v>82</v>
      </c>
      <c r="D86" s="197" t="s">
        <v>233</v>
      </c>
      <c r="E86" s="198" t="s">
        <v>1733</v>
      </c>
      <c r="F86" s="199" t="s">
        <v>1734</v>
      </c>
      <c r="G86" s="200" t="s">
        <v>153</v>
      </c>
      <c r="H86" s="201">
        <v>10</v>
      </c>
      <c r="I86" s="202"/>
      <c r="J86" s="203">
        <f>ROUND(I86*H86,2)</f>
        <v>0</v>
      </c>
      <c r="K86" s="199" t="s">
        <v>1</v>
      </c>
      <c r="L86" s="204"/>
      <c r="M86" s="205" t="s">
        <v>1</v>
      </c>
      <c r="N86" s="206" t="s">
        <v>44</v>
      </c>
      <c r="O86" s="59"/>
      <c r="P86" s="182">
        <f>O86*H86</f>
        <v>0</v>
      </c>
      <c r="Q86" s="182">
        <v>0</v>
      </c>
      <c r="R86" s="182">
        <f>Q86*H86</f>
        <v>0</v>
      </c>
      <c r="S86" s="182">
        <v>0</v>
      </c>
      <c r="T86" s="183">
        <f>S86*H86</f>
        <v>0</v>
      </c>
      <c r="AR86" s="16" t="s">
        <v>294</v>
      </c>
      <c r="AT86" s="16" t="s">
        <v>233</v>
      </c>
      <c r="AU86" s="16" t="s">
        <v>82</v>
      </c>
      <c r="AY86" s="16" t="s">
        <v>142</v>
      </c>
      <c r="BE86" s="184">
        <f>IF(N86="základní",J86,0)</f>
        <v>0</v>
      </c>
      <c r="BF86" s="184">
        <f>IF(N86="snížená",J86,0)</f>
        <v>0</v>
      </c>
      <c r="BG86" s="184">
        <f>IF(N86="zákl. přenesená",J86,0)</f>
        <v>0</v>
      </c>
      <c r="BH86" s="184">
        <f>IF(N86="sníž. přenesená",J86,0)</f>
        <v>0</v>
      </c>
      <c r="BI86" s="184">
        <f>IF(N86="nulová",J86,0)</f>
        <v>0</v>
      </c>
      <c r="BJ86" s="16" t="s">
        <v>21</v>
      </c>
      <c r="BK86" s="184">
        <f>ROUND(I86*H86,2)</f>
        <v>0</v>
      </c>
      <c r="BL86" s="16" t="s">
        <v>214</v>
      </c>
      <c r="BM86" s="16" t="s">
        <v>1735</v>
      </c>
    </row>
    <row r="87" spans="2:65" s="1" customFormat="1" ht="56.25" customHeight="1">
      <c r="B87" s="33"/>
      <c r="C87" s="173" t="s">
        <v>155</v>
      </c>
      <c r="D87" s="173" t="s">
        <v>144</v>
      </c>
      <c r="E87" s="174" t="s">
        <v>1736</v>
      </c>
      <c r="F87" s="175" t="s">
        <v>1737</v>
      </c>
      <c r="G87" s="176" t="s">
        <v>675</v>
      </c>
      <c r="H87" s="177">
        <v>1</v>
      </c>
      <c r="I87" s="178"/>
      <c r="J87" s="179">
        <f>ROUND(I87*H87,2)</f>
        <v>0</v>
      </c>
      <c r="K87" s="175" t="s">
        <v>1</v>
      </c>
      <c r="L87" s="37"/>
      <c r="M87" s="180" t="s">
        <v>1</v>
      </c>
      <c r="N87" s="181" t="s">
        <v>44</v>
      </c>
      <c r="O87" s="59"/>
      <c r="P87" s="182">
        <f>O87*H87</f>
        <v>0</v>
      </c>
      <c r="Q87" s="182">
        <v>0</v>
      </c>
      <c r="R87" s="182">
        <f>Q87*H87</f>
        <v>0</v>
      </c>
      <c r="S87" s="182">
        <v>0</v>
      </c>
      <c r="T87" s="183">
        <f>S87*H87</f>
        <v>0</v>
      </c>
      <c r="AR87" s="16" t="s">
        <v>214</v>
      </c>
      <c r="AT87" s="16" t="s">
        <v>144</v>
      </c>
      <c r="AU87" s="16" t="s">
        <v>82</v>
      </c>
      <c r="AY87" s="16" t="s">
        <v>142</v>
      </c>
      <c r="BE87" s="184">
        <f>IF(N87="základní",J87,0)</f>
        <v>0</v>
      </c>
      <c r="BF87" s="184">
        <f>IF(N87="snížená",J87,0)</f>
        <v>0</v>
      </c>
      <c r="BG87" s="184">
        <f>IF(N87="zákl. přenesená",J87,0)</f>
        <v>0</v>
      </c>
      <c r="BH87" s="184">
        <f>IF(N87="sníž. přenesená",J87,0)</f>
        <v>0</v>
      </c>
      <c r="BI87" s="184">
        <f>IF(N87="nulová",J87,0)</f>
        <v>0</v>
      </c>
      <c r="BJ87" s="16" t="s">
        <v>21</v>
      </c>
      <c r="BK87" s="184">
        <f>ROUND(I87*H87,2)</f>
        <v>0</v>
      </c>
      <c r="BL87" s="16" t="s">
        <v>214</v>
      </c>
      <c r="BM87" s="16" t="s">
        <v>1738</v>
      </c>
    </row>
    <row r="88" spans="2:65" s="10" customFormat="1" ht="22.9" customHeight="1">
      <c r="B88" s="157"/>
      <c r="C88" s="158"/>
      <c r="D88" s="159" t="s">
        <v>72</v>
      </c>
      <c r="E88" s="171" t="s">
        <v>1092</v>
      </c>
      <c r="F88" s="171" t="s">
        <v>1093</v>
      </c>
      <c r="G88" s="158"/>
      <c r="H88" s="158"/>
      <c r="I88" s="161"/>
      <c r="J88" s="172">
        <f>BK88</f>
        <v>0</v>
      </c>
      <c r="K88" s="158"/>
      <c r="L88" s="163"/>
      <c r="M88" s="164"/>
      <c r="N88" s="165"/>
      <c r="O88" s="165"/>
      <c r="P88" s="166">
        <f>P89</f>
        <v>0</v>
      </c>
      <c r="Q88" s="165"/>
      <c r="R88" s="166">
        <f>R89</f>
        <v>0</v>
      </c>
      <c r="S88" s="165"/>
      <c r="T88" s="167">
        <f>T89</f>
        <v>0</v>
      </c>
      <c r="AR88" s="168" t="s">
        <v>82</v>
      </c>
      <c r="AT88" s="169" t="s">
        <v>72</v>
      </c>
      <c r="AU88" s="169" t="s">
        <v>21</v>
      </c>
      <c r="AY88" s="168" t="s">
        <v>142</v>
      </c>
      <c r="BK88" s="170">
        <f>BK89</f>
        <v>0</v>
      </c>
    </row>
    <row r="89" spans="2:65" s="1" customFormat="1" ht="16.5" customHeight="1">
      <c r="B89" s="33"/>
      <c r="C89" s="173" t="s">
        <v>149</v>
      </c>
      <c r="D89" s="173" t="s">
        <v>144</v>
      </c>
      <c r="E89" s="174" t="s">
        <v>1739</v>
      </c>
      <c r="F89" s="175" t="s">
        <v>1740</v>
      </c>
      <c r="G89" s="176" t="s">
        <v>675</v>
      </c>
      <c r="H89" s="177">
        <v>1</v>
      </c>
      <c r="I89" s="178"/>
      <c r="J89" s="179">
        <f>ROUND(I89*H89,2)</f>
        <v>0</v>
      </c>
      <c r="K89" s="175" t="s">
        <v>1</v>
      </c>
      <c r="L89" s="37"/>
      <c r="M89" s="242" t="s">
        <v>1</v>
      </c>
      <c r="N89" s="243" t="s">
        <v>44</v>
      </c>
      <c r="O89" s="244"/>
      <c r="P89" s="245">
        <f>O89*H89</f>
        <v>0</v>
      </c>
      <c r="Q89" s="245">
        <v>0</v>
      </c>
      <c r="R89" s="245">
        <f>Q89*H89</f>
        <v>0</v>
      </c>
      <c r="S89" s="245">
        <v>0</v>
      </c>
      <c r="T89" s="246">
        <f>S89*H89</f>
        <v>0</v>
      </c>
      <c r="AR89" s="16" t="s">
        <v>214</v>
      </c>
      <c r="AT89" s="16" t="s">
        <v>144</v>
      </c>
      <c r="AU89" s="16" t="s">
        <v>82</v>
      </c>
      <c r="AY89" s="16" t="s">
        <v>142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21</v>
      </c>
      <c r="BK89" s="184">
        <f>ROUND(I89*H89,2)</f>
        <v>0</v>
      </c>
      <c r="BL89" s="16" t="s">
        <v>214</v>
      </c>
      <c r="BM89" s="16" t="s">
        <v>1741</v>
      </c>
    </row>
    <row r="90" spans="2:65" s="1" customFormat="1" ht="6.95" customHeight="1">
      <c r="B90" s="45"/>
      <c r="C90" s="46"/>
      <c r="D90" s="46"/>
      <c r="E90" s="46"/>
      <c r="F90" s="46"/>
      <c r="G90" s="46"/>
      <c r="H90" s="46"/>
      <c r="I90" s="124"/>
      <c r="J90" s="46"/>
      <c r="K90" s="46"/>
      <c r="L90" s="37"/>
    </row>
  </sheetData>
  <sheetProtection algorithmName="SHA-512" hashValue="KMOXXmYT/f/+AC8kx0BRcFfp85fng8eHcOrgh/60tiBL6CwnwbyvHGXKUepnaRBLJqxZ8UbH1YHakg85WBvsHg==" saltValue="N2thnz7XsGEC+rox3TjrjJq6QJn5uJ2t1cftT5tBMjtWRiGinunfllfX4tjwZhXTChgWqKIv4Y5mnG3d+7gCjw==" spinCount="100000" sheet="1" objects="1" scenarios="1" formatColumns="0" formatRows="0" autoFilter="0"/>
  <autoFilter ref="C81:K89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46"/>
  <sheetViews>
    <sheetView showGridLines="0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90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82</v>
      </c>
    </row>
    <row r="4" spans="2:46" ht="24.95" customHeight="1">
      <c r="B4" s="19"/>
      <c r="D4" s="100" t="s">
        <v>94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7" t="str">
        <f>'Rekapitulace stavby'!K6</f>
        <v>Energetická opatření MŠ Ignáce Šustaly</v>
      </c>
      <c r="F7" s="288"/>
      <c r="G7" s="288"/>
      <c r="H7" s="288"/>
      <c r="L7" s="19"/>
    </row>
    <row r="8" spans="2:46" s="1" customFormat="1" ht="12" customHeight="1">
      <c r="B8" s="37"/>
      <c r="D8" s="101" t="s">
        <v>95</v>
      </c>
      <c r="I8" s="102"/>
      <c r="L8" s="37"/>
    </row>
    <row r="9" spans="2:46" s="1" customFormat="1" ht="36.950000000000003" customHeight="1">
      <c r="B9" s="37"/>
      <c r="E9" s="289" t="s">
        <v>1742</v>
      </c>
      <c r="F9" s="290"/>
      <c r="G9" s="290"/>
      <c r="H9" s="290"/>
      <c r="I9" s="102"/>
      <c r="L9" s="37"/>
    </row>
    <row r="10" spans="2:46" s="1" customFormat="1" ht="11.25">
      <c r="B10" s="37"/>
      <c r="I10" s="102"/>
      <c r="L10" s="37"/>
    </row>
    <row r="11" spans="2:46" s="1" customFormat="1" ht="12" customHeight="1">
      <c r="B11" s="37"/>
      <c r="D11" s="101" t="s">
        <v>19</v>
      </c>
      <c r="F11" s="16" t="s">
        <v>1</v>
      </c>
      <c r="I11" s="103" t="s">
        <v>20</v>
      </c>
      <c r="J11" s="16" t="s">
        <v>1</v>
      </c>
      <c r="L11" s="37"/>
    </row>
    <row r="12" spans="2:46" s="1" customFormat="1" ht="12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4. 3. 2019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29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30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1" t="str">
        <f>'Rekapitulace stavby'!E14</f>
        <v>Vyplň údaj</v>
      </c>
      <c r="F18" s="292"/>
      <c r="G18" s="292"/>
      <c r="H18" s="292"/>
      <c r="I18" s="103" t="s">
        <v>29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32</v>
      </c>
      <c r="I20" s="103" t="s">
        <v>27</v>
      </c>
      <c r="J20" s="16" t="str">
        <f>IF('Rekapitulace stavby'!AN16="","",'Rekapitulace stavby'!AN16)</f>
        <v>68342268</v>
      </c>
      <c r="L20" s="37"/>
    </row>
    <row r="21" spans="2:12" s="1" customFormat="1" ht="18" customHeight="1">
      <c r="B21" s="37"/>
      <c r="E21" s="16" t="str">
        <f>IF('Rekapitulace stavby'!E17="","",'Rekapitulace stavby'!E17)</f>
        <v>Architektonické studio Ing.arch.Kamil Mrva</v>
      </c>
      <c r="I21" s="103" t="s">
        <v>29</v>
      </c>
      <c r="J21" s="16" t="str">
        <f>IF('Rekapitulace stavby'!AN17="","",'Rekapitulace stavby'!AN17)</f>
        <v>CZ7407205289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37</v>
      </c>
      <c r="I23" s="103" t="s">
        <v>27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29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38</v>
      </c>
      <c r="I26" s="102"/>
      <c r="L26" s="37"/>
    </row>
    <row r="27" spans="2:12" s="6" customFormat="1" ht="16.5" customHeight="1">
      <c r="B27" s="105"/>
      <c r="E27" s="293" t="s">
        <v>1</v>
      </c>
      <c r="F27" s="293"/>
      <c r="G27" s="293"/>
      <c r="H27" s="293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ROUND(J85,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5" customHeight="1">
      <c r="B33" s="37"/>
      <c r="D33" s="101" t="s">
        <v>43</v>
      </c>
      <c r="E33" s="101" t="s">
        <v>44</v>
      </c>
      <c r="F33" s="112">
        <f>ROUND((SUM(BE85:BE145)),  2)</f>
        <v>0</v>
      </c>
      <c r="I33" s="113">
        <v>0.21</v>
      </c>
      <c r="J33" s="112">
        <f>ROUND(((SUM(BE85:BE145))*I33),  2)</f>
        <v>0</v>
      </c>
      <c r="L33" s="37"/>
    </row>
    <row r="34" spans="2:12" s="1" customFormat="1" ht="14.45" customHeight="1">
      <c r="B34" s="37"/>
      <c r="E34" s="101" t="s">
        <v>45</v>
      </c>
      <c r="F34" s="112">
        <f>ROUND((SUM(BF85:BF145)),  2)</f>
        <v>0</v>
      </c>
      <c r="I34" s="113">
        <v>0.15</v>
      </c>
      <c r="J34" s="112">
        <f>ROUND(((SUM(BF85:BF145))*I34),  2)</f>
        <v>0</v>
      </c>
      <c r="L34" s="37"/>
    </row>
    <row r="35" spans="2:12" s="1" customFormat="1" ht="14.45" hidden="1" customHeight="1">
      <c r="B35" s="37"/>
      <c r="E35" s="101" t="s">
        <v>46</v>
      </c>
      <c r="F35" s="112">
        <f>ROUND((SUM(BG85:BG145)),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47</v>
      </c>
      <c r="F36" s="112">
        <f>ROUND((SUM(BH85:BH145)),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48</v>
      </c>
      <c r="F37" s="112">
        <f>ROUND((SUM(BI85:BI145)),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97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4" t="str">
        <f>E7</f>
        <v>Energetická opatření MŠ Ignáce Šustaly</v>
      </c>
      <c r="F48" s="295"/>
      <c r="G48" s="295"/>
      <c r="H48" s="295"/>
      <c r="I48" s="102"/>
      <c r="J48" s="34"/>
      <c r="K48" s="34"/>
      <c r="L48" s="37"/>
    </row>
    <row r="49" spans="2:47" s="1" customFormat="1" ht="12" customHeight="1">
      <c r="B49" s="33"/>
      <c r="C49" s="28" t="s">
        <v>95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04 - Venkovní úpravy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Kopřivnice</v>
      </c>
      <c r="G52" s="34"/>
      <c r="H52" s="34"/>
      <c r="I52" s="103" t="s">
        <v>24</v>
      </c>
      <c r="J52" s="54" t="str">
        <f>IF(J12="","",J12)</f>
        <v>4. 3. 2019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32</v>
      </c>
      <c r="J54" s="31" t="str">
        <f>E21</f>
        <v>Architektonické studio Ing.arch.Kamil Mrva</v>
      </c>
      <c r="K54" s="34"/>
      <c r="L54" s="37"/>
    </row>
    <row r="55" spans="2:47" s="1" customFormat="1" ht="13.7" customHeight="1">
      <c r="B55" s="33"/>
      <c r="C55" s="28" t="s">
        <v>30</v>
      </c>
      <c r="D55" s="34"/>
      <c r="E55" s="34"/>
      <c r="F55" s="26" t="str">
        <f>IF(E18="","",E18)</f>
        <v>Vyplň údaj</v>
      </c>
      <c r="G55" s="34"/>
      <c r="H55" s="34"/>
      <c r="I55" s="103" t="s">
        <v>37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98</v>
      </c>
      <c r="D57" s="129"/>
      <c r="E57" s="129"/>
      <c r="F57" s="129"/>
      <c r="G57" s="129"/>
      <c r="H57" s="129"/>
      <c r="I57" s="130"/>
      <c r="J57" s="131" t="s">
        <v>99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100</v>
      </c>
      <c r="D59" s="34"/>
      <c r="E59" s="34"/>
      <c r="F59" s="34"/>
      <c r="G59" s="34"/>
      <c r="H59" s="34"/>
      <c r="I59" s="102"/>
      <c r="J59" s="72">
        <f>J85</f>
        <v>0</v>
      </c>
      <c r="K59" s="34"/>
      <c r="L59" s="37"/>
      <c r="AU59" s="16" t="s">
        <v>101</v>
      </c>
    </row>
    <row r="60" spans="2:47" s="7" customFormat="1" ht="24.95" customHeight="1">
      <c r="B60" s="133"/>
      <c r="C60" s="134"/>
      <c r="D60" s="135" t="s">
        <v>102</v>
      </c>
      <c r="E60" s="136"/>
      <c r="F60" s="136"/>
      <c r="G60" s="136"/>
      <c r="H60" s="136"/>
      <c r="I60" s="137"/>
      <c r="J60" s="138">
        <f>J86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107</v>
      </c>
      <c r="E61" s="143"/>
      <c r="F61" s="143"/>
      <c r="G61" s="143"/>
      <c r="H61" s="143"/>
      <c r="I61" s="144"/>
      <c r="J61" s="145">
        <f>J87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109</v>
      </c>
      <c r="E62" s="143"/>
      <c r="F62" s="143"/>
      <c r="G62" s="143"/>
      <c r="H62" s="143"/>
      <c r="I62" s="144"/>
      <c r="J62" s="145">
        <f>J101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110</v>
      </c>
      <c r="E63" s="143"/>
      <c r="F63" s="143"/>
      <c r="G63" s="143"/>
      <c r="H63" s="143"/>
      <c r="I63" s="144"/>
      <c r="J63" s="145">
        <f>J107</f>
        <v>0</v>
      </c>
      <c r="K63" s="141"/>
      <c r="L63" s="146"/>
    </row>
    <row r="64" spans="2:47" s="7" customFormat="1" ht="24.95" customHeight="1">
      <c r="B64" s="133"/>
      <c r="C64" s="134"/>
      <c r="D64" s="135" t="s">
        <v>111</v>
      </c>
      <c r="E64" s="136"/>
      <c r="F64" s="136"/>
      <c r="G64" s="136"/>
      <c r="H64" s="136"/>
      <c r="I64" s="137"/>
      <c r="J64" s="138">
        <f>J109</f>
        <v>0</v>
      </c>
      <c r="K64" s="134"/>
      <c r="L64" s="139"/>
    </row>
    <row r="65" spans="2:12" s="8" customFormat="1" ht="19.899999999999999" customHeight="1">
      <c r="B65" s="140"/>
      <c r="C65" s="141"/>
      <c r="D65" s="142" t="s">
        <v>1743</v>
      </c>
      <c r="E65" s="143"/>
      <c r="F65" s="143"/>
      <c r="G65" s="143"/>
      <c r="H65" s="143"/>
      <c r="I65" s="144"/>
      <c r="J65" s="145">
        <f>J110</f>
        <v>0</v>
      </c>
      <c r="K65" s="141"/>
      <c r="L65" s="146"/>
    </row>
    <row r="66" spans="2:12" s="1" customFormat="1" ht="21.75" customHeight="1">
      <c r="B66" s="33"/>
      <c r="C66" s="34"/>
      <c r="D66" s="34"/>
      <c r="E66" s="34"/>
      <c r="F66" s="34"/>
      <c r="G66" s="34"/>
      <c r="H66" s="34"/>
      <c r="I66" s="102"/>
      <c r="J66" s="34"/>
      <c r="K66" s="34"/>
      <c r="L66" s="37"/>
    </row>
    <row r="67" spans="2:12" s="1" customFormat="1" ht="6.95" customHeight="1">
      <c r="B67" s="45"/>
      <c r="C67" s="46"/>
      <c r="D67" s="46"/>
      <c r="E67" s="46"/>
      <c r="F67" s="46"/>
      <c r="G67" s="46"/>
      <c r="H67" s="46"/>
      <c r="I67" s="124"/>
      <c r="J67" s="46"/>
      <c r="K67" s="46"/>
      <c r="L67" s="37"/>
    </row>
    <row r="71" spans="2:12" s="1" customFormat="1" ht="6.95" customHeight="1">
      <c r="B71" s="47"/>
      <c r="C71" s="48"/>
      <c r="D71" s="48"/>
      <c r="E71" s="48"/>
      <c r="F71" s="48"/>
      <c r="G71" s="48"/>
      <c r="H71" s="48"/>
      <c r="I71" s="127"/>
      <c r="J71" s="48"/>
      <c r="K71" s="48"/>
      <c r="L71" s="37"/>
    </row>
    <row r="72" spans="2:12" s="1" customFormat="1" ht="24.95" customHeight="1">
      <c r="B72" s="33"/>
      <c r="C72" s="22" t="s">
        <v>127</v>
      </c>
      <c r="D72" s="34"/>
      <c r="E72" s="34"/>
      <c r="F72" s="34"/>
      <c r="G72" s="34"/>
      <c r="H72" s="34"/>
      <c r="I72" s="102"/>
      <c r="J72" s="34"/>
      <c r="K72" s="34"/>
      <c r="L72" s="37"/>
    </row>
    <row r="73" spans="2:12" s="1" customFormat="1" ht="6.95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2" customHeight="1">
      <c r="B74" s="33"/>
      <c r="C74" s="28" t="s">
        <v>16</v>
      </c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6.5" customHeight="1">
      <c r="B75" s="33"/>
      <c r="C75" s="34"/>
      <c r="D75" s="34"/>
      <c r="E75" s="294" t="str">
        <f>E7</f>
        <v>Energetická opatření MŠ Ignáce Šustaly</v>
      </c>
      <c r="F75" s="295"/>
      <c r="G75" s="295"/>
      <c r="H75" s="295"/>
      <c r="I75" s="102"/>
      <c r="J75" s="34"/>
      <c r="K75" s="34"/>
      <c r="L75" s="37"/>
    </row>
    <row r="76" spans="2:12" s="1" customFormat="1" ht="12" customHeight="1">
      <c r="B76" s="33"/>
      <c r="C76" s="28" t="s">
        <v>95</v>
      </c>
      <c r="D76" s="34"/>
      <c r="E76" s="34"/>
      <c r="F76" s="34"/>
      <c r="G76" s="34"/>
      <c r="H76" s="34"/>
      <c r="I76" s="102"/>
      <c r="J76" s="34"/>
      <c r="K76" s="34"/>
      <c r="L76" s="37"/>
    </row>
    <row r="77" spans="2:12" s="1" customFormat="1" ht="16.5" customHeight="1">
      <c r="B77" s="33"/>
      <c r="C77" s="34"/>
      <c r="D77" s="34"/>
      <c r="E77" s="266" t="str">
        <f>E9</f>
        <v>04 - Venkovní úpravy</v>
      </c>
      <c r="F77" s="265"/>
      <c r="G77" s="265"/>
      <c r="H77" s="265"/>
      <c r="I77" s="102"/>
      <c r="J77" s="34"/>
      <c r="K77" s="34"/>
      <c r="L77" s="37"/>
    </row>
    <row r="78" spans="2:12" s="1" customFormat="1" ht="6.9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12" s="1" customFormat="1" ht="12" customHeight="1">
      <c r="B79" s="33"/>
      <c r="C79" s="28" t="s">
        <v>22</v>
      </c>
      <c r="D79" s="34"/>
      <c r="E79" s="34"/>
      <c r="F79" s="26" t="str">
        <f>F12</f>
        <v>Kopřivnice</v>
      </c>
      <c r="G79" s="34"/>
      <c r="H79" s="34"/>
      <c r="I79" s="103" t="s">
        <v>24</v>
      </c>
      <c r="J79" s="54" t="str">
        <f>IF(J12="","",J12)</f>
        <v>4. 3. 2019</v>
      </c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1" customFormat="1" ht="24.95" customHeight="1">
      <c r="B81" s="33"/>
      <c r="C81" s="28" t="s">
        <v>26</v>
      </c>
      <c r="D81" s="34"/>
      <c r="E81" s="34"/>
      <c r="F81" s="26" t="str">
        <f>E15</f>
        <v xml:space="preserve"> </v>
      </c>
      <c r="G81" s="34"/>
      <c r="H81" s="34"/>
      <c r="I81" s="103" t="s">
        <v>32</v>
      </c>
      <c r="J81" s="31" t="str">
        <f>E21</f>
        <v>Architektonické studio Ing.arch.Kamil Mrva</v>
      </c>
      <c r="K81" s="34"/>
      <c r="L81" s="37"/>
    </row>
    <row r="82" spans="2:65" s="1" customFormat="1" ht="13.7" customHeight="1">
      <c r="B82" s="33"/>
      <c r="C82" s="28" t="s">
        <v>30</v>
      </c>
      <c r="D82" s="34"/>
      <c r="E82" s="34"/>
      <c r="F82" s="26" t="str">
        <f>IF(E18="","",E18)</f>
        <v>Vyplň údaj</v>
      </c>
      <c r="G82" s="34"/>
      <c r="H82" s="34"/>
      <c r="I82" s="103" t="s">
        <v>37</v>
      </c>
      <c r="J82" s="31" t="str">
        <f>E24</f>
        <v xml:space="preserve"> </v>
      </c>
      <c r="K82" s="34"/>
      <c r="L82" s="37"/>
    </row>
    <row r="83" spans="2:65" s="1" customFormat="1" ht="10.35" customHeight="1">
      <c r="B83" s="33"/>
      <c r="C83" s="34"/>
      <c r="D83" s="34"/>
      <c r="E83" s="34"/>
      <c r="F83" s="34"/>
      <c r="G83" s="34"/>
      <c r="H83" s="34"/>
      <c r="I83" s="102"/>
      <c r="J83" s="34"/>
      <c r="K83" s="34"/>
      <c r="L83" s="37"/>
    </row>
    <row r="84" spans="2:65" s="9" customFormat="1" ht="29.25" customHeight="1">
      <c r="B84" s="147"/>
      <c r="C84" s="148" t="s">
        <v>128</v>
      </c>
      <c r="D84" s="149" t="s">
        <v>58</v>
      </c>
      <c r="E84" s="149" t="s">
        <v>54</v>
      </c>
      <c r="F84" s="149" t="s">
        <v>55</v>
      </c>
      <c r="G84" s="149" t="s">
        <v>129</v>
      </c>
      <c r="H84" s="149" t="s">
        <v>130</v>
      </c>
      <c r="I84" s="150" t="s">
        <v>131</v>
      </c>
      <c r="J84" s="149" t="s">
        <v>99</v>
      </c>
      <c r="K84" s="151" t="s">
        <v>132</v>
      </c>
      <c r="L84" s="152"/>
      <c r="M84" s="63" t="s">
        <v>1</v>
      </c>
      <c r="N84" s="64" t="s">
        <v>43</v>
      </c>
      <c r="O84" s="64" t="s">
        <v>133</v>
      </c>
      <c r="P84" s="64" t="s">
        <v>134</v>
      </c>
      <c r="Q84" s="64" t="s">
        <v>135</v>
      </c>
      <c r="R84" s="64" t="s">
        <v>136</v>
      </c>
      <c r="S84" s="64" t="s">
        <v>137</v>
      </c>
      <c r="T84" s="65" t="s">
        <v>138</v>
      </c>
    </row>
    <row r="85" spans="2:65" s="1" customFormat="1" ht="22.9" customHeight="1">
      <c r="B85" s="33"/>
      <c r="C85" s="70" t="s">
        <v>139</v>
      </c>
      <c r="D85" s="34"/>
      <c r="E85" s="34"/>
      <c r="F85" s="34"/>
      <c r="G85" s="34"/>
      <c r="H85" s="34"/>
      <c r="I85" s="102"/>
      <c r="J85" s="153">
        <f>BK85</f>
        <v>0</v>
      </c>
      <c r="K85" s="34"/>
      <c r="L85" s="37"/>
      <c r="M85" s="66"/>
      <c r="N85" s="67"/>
      <c r="O85" s="67"/>
      <c r="P85" s="154">
        <f>P86+P109</f>
        <v>0</v>
      </c>
      <c r="Q85" s="67"/>
      <c r="R85" s="154">
        <f>R86+R109</f>
        <v>1.6334667</v>
      </c>
      <c r="S85" s="67"/>
      <c r="T85" s="155">
        <f>T86+T109</f>
        <v>2.7009902000000006</v>
      </c>
      <c r="AT85" s="16" t="s">
        <v>72</v>
      </c>
      <c r="AU85" s="16" t="s">
        <v>101</v>
      </c>
      <c r="BK85" s="156">
        <f>BK86+BK109</f>
        <v>0</v>
      </c>
    </row>
    <row r="86" spans="2:65" s="10" customFormat="1" ht="25.9" customHeight="1">
      <c r="B86" s="157"/>
      <c r="C86" s="158"/>
      <c r="D86" s="159" t="s">
        <v>72</v>
      </c>
      <c r="E86" s="160" t="s">
        <v>140</v>
      </c>
      <c r="F86" s="160" t="s">
        <v>141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P87+P101+P107</f>
        <v>0</v>
      </c>
      <c r="Q86" s="165"/>
      <c r="R86" s="166">
        <f>R87+R101+R107</f>
        <v>0.54334870000000002</v>
      </c>
      <c r="S86" s="165"/>
      <c r="T86" s="167">
        <f>T87+T101+T107</f>
        <v>0</v>
      </c>
      <c r="AR86" s="168" t="s">
        <v>21</v>
      </c>
      <c r="AT86" s="169" t="s">
        <v>72</v>
      </c>
      <c r="AU86" s="169" t="s">
        <v>73</v>
      </c>
      <c r="AY86" s="168" t="s">
        <v>142</v>
      </c>
      <c r="BK86" s="170">
        <f>BK87+BK101+BK107</f>
        <v>0</v>
      </c>
    </row>
    <row r="87" spans="2:65" s="10" customFormat="1" ht="22.9" customHeight="1">
      <c r="B87" s="157"/>
      <c r="C87" s="158"/>
      <c r="D87" s="159" t="s">
        <v>72</v>
      </c>
      <c r="E87" s="171" t="s">
        <v>169</v>
      </c>
      <c r="F87" s="171" t="s">
        <v>309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SUM(P88:P100)</f>
        <v>0</v>
      </c>
      <c r="Q87" s="165"/>
      <c r="R87" s="166">
        <f>SUM(R88:R100)</f>
        <v>0.54334870000000002</v>
      </c>
      <c r="S87" s="165"/>
      <c r="T87" s="167">
        <f>SUM(T88:T100)</f>
        <v>0</v>
      </c>
      <c r="AR87" s="168" t="s">
        <v>21</v>
      </c>
      <c r="AT87" s="169" t="s">
        <v>72</v>
      </c>
      <c r="AU87" s="169" t="s">
        <v>21</v>
      </c>
      <c r="AY87" s="168" t="s">
        <v>142</v>
      </c>
      <c r="BK87" s="170">
        <f>SUM(BK88:BK100)</f>
        <v>0</v>
      </c>
    </row>
    <row r="88" spans="2:65" s="1" customFormat="1" ht="16.5" customHeight="1">
      <c r="B88" s="33"/>
      <c r="C88" s="173" t="s">
        <v>21</v>
      </c>
      <c r="D88" s="173" t="s">
        <v>144</v>
      </c>
      <c r="E88" s="174" t="s">
        <v>1744</v>
      </c>
      <c r="F88" s="175" t="s">
        <v>1745</v>
      </c>
      <c r="G88" s="176" t="s">
        <v>147</v>
      </c>
      <c r="H88" s="177">
        <v>38.645000000000003</v>
      </c>
      <c r="I88" s="178"/>
      <c r="J88" s="179">
        <f>ROUND(I88*H88,2)</f>
        <v>0</v>
      </c>
      <c r="K88" s="175" t="s">
        <v>148</v>
      </c>
      <c r="L88" s="37"/>
      <c r="M88" s="180" t="s">
        <v>1</v>
      </c>
      <c r="N88" s="181" t="s">
        <v>44</v>
      </c>
      <c r="O88" s="59"/>
      <c r="P88" s="182">
        <f>O88*H88</f>
        <v>0</v>
      </c>
      <c r="Q88" s="182">
        <v>4.3800000000000002E-3</v>
      </c>
      <c r="R88" s="182">
        <f>Q88*H88</f>
        <v>0.16926510000000003</v>
      </c>
      <c r="S88" s="182">
        <v>0</v>
      </c>
      <c r="T88" s="183">
        <f>S88*H88</f>
        <v>0</v>
      </c>
      <c r="AR88" s="16" t="s">
        <v>149</v>
      </c>
      <c r="AT88" s="16" t="s">
        <v>144</v>
      </c>
      <c r="AU88" s="16" t="s">
        <v>82</v>
      </c>
      <c r="AY88" s="16" t="s">
        <v>142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21</v>
      </c>
      <c r="BK88" s="184">
        <f>ROUND(I88*H88,2)</f>
        <v>0</v>
      </c>
      <c r="BL88" s="16" t="s">
        <v>149</v>
      </c>
      <c r="BM88" s="16" t="s">
        <v>1746</v>
      </c>
    </row>
    <row r="89" spans="2:65" s="11" customFormat="1" ht="11.25">
      <c r="B89" s="185"/>
      <c r="C89" s="186"/>
      <c r="D89" s="187" t="s">
        <v>159</v>
      </c>
      <c r="E89" s="188" t="s">
        <v>1</v>
      </c>
      <c r="F89" s="189" t="s">
        <v>1747</v>
      </c>
      <c r="G89" s="186"/>
      <c r="H89" s="190">
        <v>1.35</v>
      </c>
      <c r="I89" s="191"/>
      <c r="J89" s="186"/>
      <c r="K89" s="186"/>
      <c r="L89" s="192"/>
      <c r="M89" s="193"/>
      <c r="N89" s="194"/>
      <c r="O89" s="194"/>
      <c r="P89" s="194"/>
      <c r="Q89" s="194"/>
      <c r="R89" s="194"/>
      <c r="S89" s="194"/>
      <c r="T89" s="195"/>
      <c r="AT89" s="196" t="s">
        <v>159</v>
      </c>
      <c r="AU89" s="196" t="s">
        <v>82</v>
      </c>
      <c r="AV89" s="11" t="s">
        <v>82</v>
      </c>
      <c r="AW89" s="11" t="s">
        <v>36</v>
      </c>
      <c r="AX89" s="11" t="s">
        <v>73</v>
      </c>
      <c r="AY89" s="196" t="s">
        <v>142</v>
      </c>
    </row>
    <row r="90" spans="2:65" s="11" customFormat="1" ht="11.25">
      <c r="B90" s="185"/>
      <c r="C90" s="186"/>
      <c r="D90" s="187" t="s">
        <v>159</v>
      </c>
      <c r="E90" s="188" t="s">
        <v>1</v>
      </c>
      <c r="F90" s="189" t="s">
        <v>1748</v>
      </c>
      <c r="G90" s="186"/>
      <c r="H90" s="190">
        <v>20.225000000000001</v>
      </c>
      <c r="I90" s="191"/>
      <c r="J90" s="186"/>
      <c r="K90" s="186"/>
      <c r="L90" s="192"/>
      <c r="M90" s="193"/>
      <c r="N90" s="194"/>
      <c r="O90" s="194"/>
      <c r="P90" s="194"/>
      <c r="Q90" s="194"/>
      <c r="R90" s="194"/>
      <c r="S90" s="194"/>
      <c r="T90" s="195"/>
      <c r="AT90" s="196" t="s">
        <v>159</v>
      </c>
      <c r="AU90" s="196" t="s">
        <v>82</v>
      </c>
      <c r="AV90" s="11" t="s">
        <v>82</v>
      </c>
      <c r="AW90" s="11" t="s">
        <v>36</v>
      </c>
      <c r="AX90" s="11" t="s">
        <v>73</v>
      </c>
      <c r="AY90" s="196" t="s">
        <v>142</v>
      </c>
    </row>
    <row r="91" spans="2:65" s="11" customFormat="1" ht="11.25">
      <c r="B91" s="185"/>
      <c r="C91" s="186"/>
      <c r="D91" s="187" t="s">
        <v>159</v>
      </c>
      <c r="E91" s="188" t="s">
        <v>1</v>
      </c>
      <c r="F91" s="189" t="s">
        <v>1749</v>
      </c>
      <c r="G91" s="186"/>
      <c r="H91" s="190">
        <v>3.75</v>
      </c>
      <c r="I91" s="191"/>
      <c r="J91" s="186"/>
      <c r="K91" s="186"/>
      <c r="L91" s="192"/>
      <c r="M91" s="193"/>
      <c r="N91" s="194"/>
      <c r="O91" s="194"/>
      <c r="P91" s="194"/>
      <c r="Q91" s="194"/>
      <c r="R91" s="194"/>
      <c r="S91" s="194"/>
      <c r="T91" s="195"/>
      <c r="AT91" s="196" t="s">
        <v>159</v>
      </c>
      <c r="AU91" s="196" t="s">
        <v>82</v>
      </c>
      <c r="AV91" s="11" t="s">
        <v>82</v>
      </c>
      <c r="AW91" s="11" t="s">
        <v>36</v>
      </c>
      <c r="AX91" s="11" t="s">
        <v>73</v>
      </c>
      <c r="AY91" s="196" t="s">
        <v>142</v>
      </c>
    </row>
    <row r="92" spans="2:65" s="11" customFormat="1" ht="11.25">
      <c r="B92" s="185"/>
      <c r="C92" s="186"/>
      <c r="D92" s="187" t="s">
        <v>159</v>
      </c>
      <c r="E92" s="188" t="s">
        <v>1</v>
      </c>
      <c r="F92" s="189" t="s">
        <v>1750</v>
      </c>
      <c r="G92" s="186"/>
      <c r="H92" s="190">
        <v>13.32</v>
      </c>
      <c r="I92" s="191"/>
      <c r="J92" s="186"/>
      <c r="K92" s="186"/>
      <c r="L92" s="192"/>
      <c r="M92" s="193"/>
      <c r="N92" s="194"/>
      <c r="O92" s="194"/>
      <c r="P92" s="194"/>
      <c r="Q92" s="194"/>
      <c r="R92" s="194"/>
      <c r="S92" s="194"/>
      <c r="T92" s="195"/>
      <c r="AT92" s="196" t="s">
        <v>159</v>
      </c>
      <c r="AU92" s="196" t="s">
        <v>82</v>
      </c>
      <c r="AV92" s="11" t="s">
        <v>82</v>
      </c>
      <c r="AW92" s="11" t="s">
        <v>36</v>
      </c>
      <c r="AX92" s="11" t="s">
        <v>73</v>
      </c>
      <c r="AY92" s="196" t="s">
        <v>142</v>
      </c>
    </row>
    <row r="93" spans="2:65" s="12" customFormat="1" ht="11.25">
      <c r="B93" s="207"/>
      <c r="C93" s="208"/>
      <c r="D93" s="187" t="s">
        <v>159</v>
      </c>
      <c r="E93" s="209" t="s">
        <v>1</v>
      </c>
      <c r="F93" s="210" t="s">
        <v>285</v>
      </c>
      <c r="G93" s="208"/>
      <c r="H93" s="211">
        <v>38.645000000000003</v>
      </c>
      <c r="I93" s="212"/>
      <c r="J93" s="208"/>
      <c r="K93" s="208"/>
      <c r="L93" s="213"/>
      <c r="M93" s="214"/>
      <c r="N93" s="215"/>
      <c r="O93" s="215"/>
      <c r="P93" s="215"/>
      <c r="Q93" s="215"/>
      <c r="R93" s="215"/>
      <c r="S93" s="215"/>
      <c r="T93" s="216"/>
      <c r="AT93" s="217" t="s">
        <v>159</v>
      </c>
      <c r="AU93" s="217" t="s">
        <v>82</v>
      </c>
      <c r="AV93" s="12" t="s">
        <v>149</v>
      </c>
      <c r="AW93" s="12" t="s">
        <v>36</v>
      </c>
      <c r="AX93" s="12" t="s">
        <v>21</v>
      </c>
      <c r="AY93" s="217" t="s">
        <v>142</v>
      </c>
    </row>
    <row r="94" spans="2:65" s="1" customFormat="1" ht="16.5" customHeight="1">
      <c r="B94" s="33"/>
      <c r="C94" s="173" t="s">
        <v>82</v>
      </c>
      <c r="D94" s="173" t="s">
        <v>144</v>
      </c>
      <c r="E94" s="174" t="s">
        <v>1751</v>
      </c>
      <c r="F94" s="175" t="s">
        <v>1752</v>
      </c>
      <c r="G94" s="176" t="s">
        <v>147</v>
      </c>
      <c r="H94" s="177">
        <v>38.645000000000003</v>
      </c>
      <c r="I94" s="178"/>
      <c r="J94" s="179">
        <f>ROUND(I94*H94,2)</f>
        <v>0</v>
      </c>
      <c r="K94" s="175" t="s">
        <v>148</v>
      </c>
      <c r="L94" s="37"/>
      <c r="M94" s="180" t="s">
        <v>1</v>
      </c>
      <c r="N94" s="181" t="s">
        <v>44</v>
      </c>
      <c r="O94" s="59"/>
      <c r="P94" s="182">
        <f>O94*H94</f>
        <v>0</v>
      </c>
      <c r="Q94" s="182">
        <v>9.6799999999999994E-3</v>
      </c>
      <c r="R94" s="182">
        <f>Q94*H94</f>
        <v>0.37408360000000002</v>
      </c>
      <c r="S94" s="182">
        <v>0</v>
      </c>
      <c r="T94" s="183">
        <f>S94*H94</f>
        <v>0</v>
      </c>
      <c r="AR94" s="16" t="s">
        <v>149</v>
      </c>
      <c r="AT94" s="16" t="s">
        <v>144</v>
      </c>
      <c r="AU94" s="16" t="s">
        <v>82</v>
      </c>
      <c r="AY94" s="16" t="s">
        <v>142</v>
      </c>
      <c r="BE94" s="184">
        <f>IF(N94="základní",J94,0)</f>
        <v>0</v>
      </c>
      <c r="BF94" s="184">
        <f>IF(N94="snížená",J94,0)</f>
        <v>0</v>
      </c>
      <c r="BG94" s="184">
        <f>IF(N94="zákl. přenesená",J94,0)</f>
        <v>0</v>
      </c>
      <c r="BH94" s="184">
        <f>IF(N94="sníž. přenesená",J94,0)</f>
        <v>0</v>
      </c>
      <c r="BI94" s="184">
        <f>IF(N94="nulová",J94,0)</f>
        <v>0</v>
      </c>
      <c r="BJ94" s="16" t="s">
        <v>21</v>
      </c>
      <c r="BK94" s="184">
        <f>ROUND(I94*H94,2)</f>
        <v>0</v>
      </c>
      <c r="BL94" s="16" t="s">
        <v>149</v>
      </c>
      <c r="BM94" s="16" t="s">
        <v>1753</v>
      </c>
    </row>
    <row r="95" spans="2:65" s="1" customFormat="1" ht="16.5" customHeight="1">
      <c r="B95" s="33"/>
      <c r="C95" s="173" t="s">
        <v>155</v>
      </c>
      <c r="D95" s="173" t="s">
        <v>144</v>
      </c>
      <c r="E95" s="174" t="s">
        <v>576</v>
      </c>
      <c r="F95" s="175" t="s">
        <v>577</v>
      </c>
      <c r="G95" s="176" t="s">
        <v>147</v>
      </c>
      <c r="H95" s="177">
        <v>38.645000000000003</v>
      </c>
      <c r="I95" s="178"/>
      <c r="J95" s="179">
        <f>ROUND(I95*H95,2)</f>
        <v>0</v>
      </c>
      <c r="K95" s="175" t="s">
        <v>148</v>
      </c>
      <c r="L95" s="37"/>
      <c r="M95" s="180" t="s">
        <v>1</v>
      </c>
      <c r="N95" s="181" t="s">
        <v>44</v>
      </c>
      <c r="O95" s="59"/>
      <c r="P95" s="182">
        <f>O95*H95</f>
        <v>0</v>
      </c>
      <c r="Q95" s="182">
        <v>0</v>
      </c>
      <c r="R95" s="182">
        <f>Q95*H95</f>
        <v>0</v>
      </c>
      <c r="S95" s="182">
        <v>0</v>
      </c>
      <c r="T95" s="183">
        <f>S95*H95</f>
        <v>0</v>
      </c>
      <c r="AR95" s="16" t="s">
        <v>149</v>
      </c>
      <c r="AT95" s="16" t="s">
        <v>144</v>
      </c>
      <c r="AU95" s="16" t="s">
        <v>82</v>
      </c>
      <c r="AY95" s="16" t="s">
        <v>142</v>
      </c>
      <c r="BE95" s="184">
        <f>IF(N95="základní",J95,0)</f>
        <v>0</v>
      </c>
      <c r="BF95" s="184">
        <f>IF(N95="snížená",J95,0)</f>
        <v>0</v>
      </c>
      <c r="BG95" s="184">
        <f>IF(N95="zákl. přenesená",J95,0)</f>
        <v>0</v>
      </c>
      <c r="BH95" s="184">
        <f>IF(N95="sníž. přenesená",J95,0)</f>
        <v>0</v>
      </c>
      <c r="BI95" s="184">
        <f>IF(N95="nulová",J95,0)</f>
        <v>0</v>
      </c>
      <c r="BJ95" s="16" t="s">
        <v>21</v>
      </c>
      <c r="BK95" s="184">
        <f>ROUND(I95*H95,2)</f>
        <v>0</v>
      </c>
      <c r="BL95" s="16" t="s">
        <v>149</v>
      </c>
      <c r="BM95" s="16" t="s">
        <v>1754</v>
      </c>
    </row>
    <row r="96" spans="2:65" s="11" customFormat="1" ht="11.25">
      <c r="B96" s="185"/>
      <c r="C96" s="186"/>
      <c r="D96" s="187" t="s">
        <v>159</v>
      </c>
      <c r="E96" s="188" t="s">
        <v>1</v>
      </c>
      <c r="F96" s="189" t="s">
        <v>1747</v>
      </c>
      <c r="G96" s="186"/>
      <c r="H96" s="190">
        <v>1.35</v>
      </c>
      <c r="I96" s="191"/>
      <c r="J96" s="186"/>
      <c r="K96" s="186"/>
      <c r="L96" s="192"/>
      <c r="M96" s="193"/>
      <c r="N96" s="194"/>
      <c r="O96" s="194"/>
      <c r="P96" s="194"/>
      <c r="Q96" s="194"/>
      <c r="R96" s="194"/>
      <c r="S96" s="194"/>
      <c r="T96" s="195"/>
      <c r="AT96" s="196" t="s">
        <v>159</v>
      </c>
      <c r="AU96" s="196" t="s">
        <v>82</v>
      </c>
      <c r="AV96" s="11" t="s">
        <v>82</v>
      </c>
      <c r="AW96" s="11" t="s">
        <v>36</v>
      </c>
      <c r="AX96" s="11" t="s">
        <v>73</v>
      </c>
      <c r="AY96" s="196" t="s">
        <v>142</v>
      </c>
    </row>
    <row r="97" spans="2:65" s="11" customFormat="1" ht="11.25">
      <c r="B97" s="185"/>
      <c r="C97" s="186"/>
      <c r="D97" s="187" t="s">
        <v>159</v>
      </c>
      <c r="E97" s="188" t="s">
        <v>1</v>
      </c>
      <c r="F97" s="189" t="s">
        <v>1748</v>
      </c>
      <c r="G97" s="186"/>
      <c r="H97" s="190">
        <v>20.225000000000001</v>
      </c>
      <c r="I97" s="191"/>
      <c r="J97" s="186"/>
      <c r="K97" s="186"/>
      <c r="L97" s="192"/>
      <c r="M97" s="193"/>
      <c r="N97" s="194"/>
      <c r="O97" s="194"/>
      <c r="P97" s="194"/>
      <c r="Q97" s="194"/>
      <c r="R97" s="194"/>
      <c r="S97" s="194"/>
      <c r="T97" s="195"/>
      <c r="AT97" s="196" t="s">
        <v>159</v>
      </c>
      <c r="AU97" s="196" t="s">
        <v>82</v>
      </c>
      <c r="AV97" s="11" t="s">
        <v>82</v>
      </c>
      <c r="AW97" s="11" t="s">
        <v>36</v>
      </c>
      <c r="AX97" s="11" t="s">
        <v>73</v>
      </c>
      <c r="AY97" s="196" t="s">
        <v>142</v>
      </c>
    </row>
    <row r="98" spans="2:65" s="11" customFormat="1" ht="11.25">
      <c r="B98" s="185"/>
      <c r="C98" s="186"/>
      <c r="D98" s="187" t="s">
        <v>159</v>
      </c>
      <c r="E98" s="188" t="s">
        <v>1</v>
      </c>
      <c r="F98" s="189" t="s">
        <v>1749</v>
      </c>
      <c r="G98" s="186"/>
      <c r="H98" s="190">
        <v>3.75</v>
      </c>
      <c r="I98" s="191"/>
      <c r="J98" s="186"/>
      <c r="K98" s="186"/>
      <c r="L98" s="192"/>
      <c r="M98" s="193"/>
      <c r="N98" s="194"/>
      <c r="O98" s="194"/>
      <c r="P98" s="194"/>
      <c r="Q98" s="194"/>
      <c r="R98" s="194"/>
      <c r="S98" s="194"/>
      <c r="T98" s="195"/>
      <c r="AT98" s="196" t="s">
        <v>159</v>
      </c>
      <c r="AU98" s="196" t="s">
        <v>82</v>
      </c>
      <c r="AV98" s="11" t="s">
        <v>82</v>
      </c>
      <c r="AW98" s="11" t="s">
        <v>36</v>
      </c>
      <c r="AX98" s="11" t="s">
        <v>73</v>
      </c>
      <c r="AY98" s="196" t="s">
        <v>142</v>
      </c>
    </row>
    <row r="99" spans="2:65" s="11" customFormat="1" ht="11.25">
      <c r="B99" s="185"/>
      <c r="C99" s="186"/>
      <c r="D99" s="187" t="s">
        <v>159</v>
      </c>
      <c r="E99" s="188" t="s">
        <v>1</v>
      </c>
      <c r="F99" s="189" t="s">
        <v>1750</v>
      </c>
      <c r="G99" s="186"/>
      <c r="H99" s="190">
        <v>13.32</v>
      </c>
      <c r="I99" s="191"/>
      <c r="J99" s="186"/>
      <c r="K99" s="186"/>
      <c r="L99" s="192"/>
      <c r="M99" s="193"/>
      <c r="N99" s="194"/>
      <c r="O99" s="194"/>
      <c r="P99" s="194"/>
      <c r="Q99" s="194"/>
      <c r="R99" s="194"/>
      <c r="S99" s="194"/>
      <c r="T99" s="195"/>
      <c r="AT99" s="196" t="s">
        <v>159</v>
      </c>
      <c r="AU99" s="196" t="s">
        <v>82</v>
      </c>
      <c r="AV99" s="11" t="s">
        <v>82</v>
      </c>
      <c r="AW99" s="11" t="s">
        <v>36</v>
      </c>
      <c r="AX99" s="11" t="s">
        <v>73</v>
      </c>
      <c r="AY99" s="196" t="s">
        <v>142</v>
      </c>
    </row>
    <row r="100" spans="2:65" s="12" customFormat="1" ht="11.25">
      <c r="B100" s="207"/>
      <c r="C100" s="208"/>
      <c r="D100" s="187" t="s">
        <v>159</v>
      </c>
      <c r="E100" s="209" t="s">
        <v>1</v>
      </c>
      <c r="F100" s="210" t="s">
        <v>285</v>
      </c>
      <c r="G100" s="208"/>
      <c r="H100" s="211">
        <v>38.645000000000003</v>
      </c>
      <c r="I100" s="212"/>
      <c r="J100" s="208"/>
      <c r="K100" s="208"/>
      <c r="L100" s="213"/>
      <c r="M100" s="214"/>
      <c r="N100" s="215"/>
      <c r="O100" s="215"/>
      <c r="P100" s="215"/>
      <c r="Q100" s="215"/>
      <c r="R100" s="215"/>
      <c r="S100" s="215"/>
      <c r="T100" s="216"/>
      <c r="AT100" s="217" t="s">
        <v>159</v>
      </c>
      <c r="AU100" s="217" t="s">
        <v>82</v>
      </c>
      <c r="AV100" s="12" t="s">
        <v>149</v>
      </c>
      <c r="AW100" s="12" t="s">
        <v>36</v>
      </c>
      <c r="AX100" s="12" t="s">
        <v>21</v>
      </c>
      <c r="AY100" s="217" t="s">
        <v>142</v>
      </c>
    </row>
    <row r="101" spans="2:65" s="10" customFormat="1" ht="22.9" customHeight="1">
      <c r="B101" s="157"/>
      <c r="C101" s="158"/>
      <c r="D101" s="159" t="s">
        <v>72</v>
      </c>
      <c r="E101" s="171" t="s">
        <v>947</v>
      </c>
      <c r="F101" s="171" t="s">
        <v>948</v>
      </c>
      <c r="G101" s="158"/>
      <c r="H101" s="158"/>
      <c r="I101" s="161"/>
      <c r="J101" s="172">
        <f>BK101</f>
        <v>0</v>
      </c>
      <c r="K101" s="158"/>
      <c r="L101" s="163"/>
      <c r="M101" s="164"/>
      <c r="N101" s="165"/>
      <c r="O101" s="165"/>
      <c r="P101" s="166">
        <f>SUM(P102:P106)</f>
        <v>0</v>
      </c>
      <c r="Q101" s="165"/>
      <c r="R101" s="166">
        <f>SUM(R102:R106)</f>
        <v>0</v>
      </c>
      <c r="S101" s="165"/>
      <c r="T101" s="167">
        <f>SUM(T102:T106)</f>
        <v>0</v>
      </c>
      <c r="AR101" s="168" t="s">
        <v>21</v>
      </c>
      <c r="AT101" s="169" t="s">
        <v>72</v>
      </c>
      <c r="AU101" s="169" t="s">
        <v>21</v>
      </c>
      <c r="AY101" s="168" t="s">
        <v>142</v>
      </c>
      <c r="BK101" s="170">
        <f>SUM(BK102:BK106)</f>
        <v>0</v>
      </c>
    </row>
    <row r="102" spans="2:65" s="1" customFormat="1" ht="22.5" customHeight="1">
      <c r="B102" s="33"/>
      <c r="C102" s="173" t="s">
        <v>149</v>
      </c>
      <c r="D102" s="173" t="s">
        <v>144</v>
      </c>
      <c r="E102" s="174" t="s">
        <v>1755</v>
      </c>
      <c r="F102" s="175" t="s">
        <v>1756</v>
      </c>
      <c r="G102" s="176" t="s">
        <v>225</v>
      </c>
      <c r="H102" s="177">
        <v>2.7010000000000001</v>
      </c>
      <c r="I102" s="178"/>
      <c r="J102" s="179">
        <f>ROUND(I102*H102,2)</f>
        <v>0</v>
      </c>
      <c r="K102" s="175" t="s">
        <v>148</v>
      </c>
      <c r="L102" s="37"/>
      <c r="M102" s="180" t="s">
        <v>1</v>
      </c>
      <c r="N102" s="181" t="s">
        <v>44</v>
      </c>
      <c r="O102" s="59"/>
      <c r="P102" s="182">
        <f>O102*H102</f>
        <v>0</v>
      </c>
      <c r="Q102" s="182">
        <v>0</v>
      </c>
      <c r="R102" s="182">
        <f>Q102*H102</f>
        <v>0</v>
      </c>
      <c r="S102" s="182">
        <v>0</v>
      </c>
      <c r="T102" s="183">
        <f>S102*H102</f>
        <v>0</v>
      </c>
      <c r="AR102" s="16" t="s">
        <v>149</v>
      </c>
      <c r="AT102" s="16" t="s">
        <v>144</v>
      </c>
      <c r="AU102" s="16" t="s">
        <v>82</v>
      </c>
      <c r="AY102" s="16" t="s">
        <v>142</v>
      </c>
      <c r="BE102" s="184">
        <f>IF(N102="základní",J102,0)</f>
        <v>0</v>
      </c>
      <c r="BF102" s="184">
        <f>IF(N102="snížená",J102,0)</f>
        <v>0</v>
      </c>
      <c r="BG102" s="184">
        <f>IF(N102="zákl. přenesená",J102,0)</f>
        <v>0</v>
      </c>
      <c r="BH102" s="184">
        <f>IF(N102="sníž. přenesená",J102,0)</f>
        <v>0</v>
      </c>
      <c r="BI102" s="184">
        <f>IF(N102="nulová",J102,0)</f>
        <v>0</v>
      </c>
      <c r="BJ102" s="16" t="s">
        <v>21</v>
      </c>
      <c r="BK102" s="184">
        <f>ROUND(I102*H102,2)</f>
        <v>0</v>
      </c>
      <c r="BL102" s="16" t="s">
        <v>149</v>
      </c>
      <c r="BM102" s="16" t="s">
        <v>1757</v>
      </c>
    </row>
    <row r="103" spans="2:65" s="1" customFormat="1" ht="16.5" customHeight="1">
      <c r="B103" s="33"/>
      <c r="C103" s="173" t="s">
        <v>164</v>
      </c>
      <c r="D103" s="173" t="s">
        <v>144</v>
      </c>
      <c r="E103" s="174" t="s">
        <v>954</v>
      </c>
      <c r="F103" s="175" t="s">
        <v>955</v>
      </c>
      <c r="G103" s="176" t="s">
        <v>225</v>
      </c>
      <c r="H103" s="177">
        <v>2.7010000000000001</v>
      </c>
      <c r="I103" s="178"/>
      <c r="J103" s="179">
        <f>ROUND(I103*H103,2)</f>
        <v>0</v>
      </c>
      <c r="K103" s="175" t="s">
        <v>148</v>
      </c>
      <c r="L103" s="37"/>
      <c r="M103" s="180" t="s">
        <v>1</v>
      </c>
      <c r="N103" s="181" t="s">
        <v>44</v>
      </c>
      <c r="O103" s="59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6" t="s">
        <v>149</v>
      </c>
      <c r="AT103" s="16" t="s">
        <v>144</v>
      </c>
      <c r="AU103" s="16" t="s">
        <v>82</v>
      </c>
      <c r="AY103" s="16" t="s">
        <v>142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21</v>
      </c>
      <c r="BK103" s="184">
        <f>ROUND(I103*H103,2)</f>
        <v>0</v>
      </c>
      <c r="BL103" s="16" t="s">
        <v>149</v>
      </c>
      <c r="BM103" s="16" t="s">
        <v>1758</v>
      </c>
    </row>
    <row r="104" spans="2:65" s="1" customFormat="1" ht="22.5" customHeight="1">
      <c r="B104" s="33"/>
      <c r="C104" s="173" t="s">
        <v>169</v>
      </c>
      <c r="D104" s="173" t="s">
        <v>144</v>
      </c>
      <c r="E104" s="174" t="s">
        <v>958</v>
      </c>
      <c r="F104" s="175" t="s">
        <v>959</v>
      </c>
      <c r="G104" s="176" t="s">
        <v>225</v>
      </c>
      <c r="H104" s="177">
        <v>27.01</v>
      </c>
      <c r="I104" s="178"/>
      <c r="J104" s="179">
        <f>ROUND(I104*H104,2)</f>
        <v>0</v>
      </c>
      <c r="K104" s="175" t="s">
        <v>148</v>
      </c>
      <c r="L104" s="37"/>
      <c r="M104" s="180" t="s">
        <v>1</v>
      </c>
      <c r="N104" s="181" t="s">
        <v>44</v>
      </c>
      <c r="O104" s="59"/>
      <c r="P104" s="182">
        <f>O104*H104</f>
        <v>0</v>
      </c>
      <c r="Q104" s="182">
        <v>0</v>
      </c>
      <c r="R104" s="182">
        <f>Q104*H104</f>
        <v>0</v>
      </c>
      <c r="S104" s="182">
        <v>0</v>
      </c>
      <c r="T104" s="183">
        <f>S104*H104</f>
        <v>0</v>
      </c>
      <c r="AR104" s="16" t="s">
        <v>149</v>
      </c>
      <c r="AT104" s="16" t="s">
        <v>144</v>
      </c>
      <c r="AU104" s="16" t="s">
        <v>82</v>
      </c>
      <c r="AY104" s="16" t="s">
        <v>142</v>
      </c>
      <c r="BE104" s="184">
        <f>IF(N104="základní",J104,0)</f>
        <v>0</v>
      </c>
      <c r="BF104" s="184">
        <f>IF(N104="snížená",J104,0)</f>
        <v>0</v>
      </c>
      <c r="BG104" s="184">
        <f>IF(N104="zákl. přenesená",J104,0)</f>
        <v>0</v>
      </c>
      <c r="BH104" s="184">
        <f>IF(N104="sníž. přenesená",J104,0)</f>
        <v>0</v>
      </c>
      <c r="BI104" s="184">
        <f>IF(N104="nulová",J104,0)</f>
        <v>0</v>
      </c>
      <c r="BJ104" s="16" t="s">
        <v>21</v>
      </c>
      <c r="BK104" s="184">
        <f>ROUND(I104*H104,2)</f>
        <v>0</v>
      </c>
      <c r="BL104" s="16" t="s">
        <v>149</v>
      </c>
      <c r="BM104" s="16" t="s">
        <v>1759</v>
      </c>
    </row>
    <row r="105" spans="2:65" s="11" customFormat="1" ht="11.25">
      <c r="B105" s="185"/>
      <c r="C105" s="186"/>
      <c r="D105" s="187" t="s">
        <v>159</v>
      </c>
      <c r="E105" s="186"/>
      <c r="F105" s="189" t="s">
        <v>1760</v>
      </c>
      <c r="G105" s="186"/>
      <c r="H105" s="190">
        <v>27.01</v>
      </c>
      <c r="I105" s="191"/>
      <c r="J105" s="186"/>
      <c r="K105" s="186"/>
      <c r="L105" s="192"/>
      <c r="M105" s="193"/>
      <c r="N105" s="194"/>
      <c r="O105" s="194"/>
      <c r="P105" s="194"/>
      <c r="Q105" s="194"/>
      <c r="R105" s="194"/>
      <c r="S105" s="194"/>
      <c r="T105" s="195"/>
      <c r="AT105" s="196" t="s">
        <v>159</v>
      </c>
      <c r="AU105" s="196" t="s">
        <v>82</v>
      </c>
      <c r="AV105" s="11" t="s">
        <v>82</v>
      </c>
      <c r="AW105" s="11" t="s">
        <v>4</v>
      </c>
      <c r="AX105" s="11" t="s">
        <v>21</v>
      </c>
      <c r="AY105" s="196" t="s">
        <v>142</v>
      </c>
    </row>
    <row r="106" spans="2:65" s="1" customFormat="1" ht="16.5" customHeight="1">
      <c r="B106" s="33"/>
      <c r="C106" s="173" t="s">
        <v>173</v>
      </c>
      <c r="D106" s="173" t="s">
        <v>144</v>
      </c>
      <c r="E106" s="174" t="s">
        <v>963</v>
      </c>
      <c r="F106" s="175" t="s">
        <v>964</v>
      </c>
      <c r="G106" s="176" t="s">
        <v>225</v>
      </c>
      <c r="H106" s="177">
        <v>2.7010000000000001</v>
      </c>
      <c r="I106" s="178"/>
      <c r="J106" s="179">
        <f>ROUND(I106*H106,2)</f>
        <v>0</v>
      </c>
      <c r="K106" s="175" t="s">
        <v>148</v>
      </c>
      <c r="L106" s="37"/>
      <c r="M106" s="180" t="s">
        <v>1</v>
      </c>
      <c r="N106" s="181" t="s">
        <v>44</v>
      </c>
      <c r="O106" s="59"/>
      <c r="P106" s="182">
        <f>O106*H106</f>
        <v>0</v>
      </c>
      <c r="Q106" s="182">
        <v>0</v>
      </c>
      <c r="R106" s="182">
        <f>Q106*H106</f>
        <v>0</v>
      </c>
      <c r="S106" s="182">
        <v>0</v>
      </c>
      <c r="T106" s="183">
        <f>S106*H106</f>
        <v>0</v>
      </c>
      <c r="AR106" s="16" t="s">
        <v>149</v>
      </c>
      <c r="AT106" s="16" t="s">
        <v>144</v>
      </c>
      <c r="AU106" s="16" t="s">
        <v>82</v>
      </c>
      <c r="AY106" s="16" t="s">
        <v>142</v>
      </c>
      <c r="BE106" s="184">
        <f>IF(N106="základní",J106,0)</f>
        <v>0</v>
      </c>
      <c r="BF106" s="184">
        <f>IF(N106="snížená",J106,0)</f>
        <v>0</v>
      </c>
      <c r="BG106" s="184">
        <f>IF(N106="zákl. přenesená",J106,0)</f>
        <v>0</v>
      </c>
      <c r="BH106" s="184">
        <f>IF(N106="sníž. přenesená",J106,0)</f>
        <v>0</v>
      </c>
      <c r="BI106" s="184">
        <f>IF(N106="nulová",J106,0)</f>
        <v>0</v>
      </c>
      <c r="BJ106" s="16" t="s">
        <v>21</v>
      </c>
      <c r="BK106" s="184">
        <f>ROUND(I106*H106,2)</f>
        <v>0</v>
      </c>
      <c r="BL106" s="16" t="s">
        <v>149</v>
      </c>
      <c r="BM106" s="16" t="s">
        <v>1761</v>
      </c>
    </row>
    <row r="107" spans="2:65" s="10" customFormat="1" ht="22.9" customHeight="1">
      <c r="B107" s="157"/>
      <c r="C107" s="158"/>
      <c r="D107" s="159" t="s">
        <v>72</v>
      </c>
      <c r="E107" s="171" t="s">
        <v>966</v>
      </c>
      <c r="F107" s="171" t="s">
        <v>967</v>
      </c>
      <c r="G107" s="158"/>
      <c r="H107" s="158"/>
      <c r="I107" s="161"/>
      <c r="J107" s="172">
        <f>BK107</f>
        <v>0</v>
      </c>
      <c r="K107" s="158"/>
      <c r="L107" s="163"/>
      <c r="M107" s="164"/>
      <c r="N107" s="165"/>
      <c r="O107" s="165"/>
      <c r="P107" s="166">
        <f>P108</f>
        <v>0</v>
      </c>
      <c r="Q107" s="165"/>
      <c r="R107" s="166">
        <f>R108</f>
        <v>0</v>
      </c>
      <c r="S107" s="165"/>
      <c r="T107" s="167">
        <f>T108</f>
        <v>0</v>
      </c>
      <c r="AR107" s="168" t="s">
        <v>21</v>
      </c>
      <c r="AT107" s="169" t="s">
        <v>72</v>
      </c>
      <c r="AU107" s="169" t="s">
        <v>21</v>
      </c>
      <c r="AY107" s="168" t="s">
        <v>142</v>
      </c>
      <c r="BK107" s="170">
        <f>BK108</f>
        <v>0</v>
      </c>
    </row>
    <row r="108" spans="2:65" s="1" customFormat="1" ht="22.5" customHeight="1">
      <c r="B108" s="33"/>
      <c r="C108" s="173" t="s">
        <v>178</v>
      </c>
      <c r="D108" s="173" t="s">
        <v>144</v>
      </c>
      <c r="E108" s="174" t="s">
        <v>1762</v>
      </c>
      <c r="F108" s="175" t="s">
        <v>1763</v>
      </c>
      <c r="G108" s="176" t="s">
        <v>225</v>
      </c>
      <c r="H108" s="177">
        <v>0.54300000000000004</v>
      </c>
      <c r="I108" s="178"/>
      <c r="J108" s="179">
        <f>ROUND(I108*H108,2)</f>
        <v>0</v>
      </c>
      <c r="K108" s="175" t="s">
        <v>148</v>
      </c>
      <c r="L108" s="37"/>
      <c r="M108" s="180" t="s">
        <v>1</v>
      </c>
      <c r="N108" s="181" t="s">
        <v>44</v>
      </c>
      <c r="O108" s="59"/>
      <c r="P108" s="182">
        <f>O108*H108</f>
        <v>0</v>
      </c>
      <c r="Q108" s="182">
        <v>0</v>
      </c>
      <c r="R108" s="182">
        <f>Q108*H108</f>
        <v>0</v>
      </c>
      <c r="S108" s="182">
        <v>0</v>
      </c>
      <c r="T108" s="183">
        <f>S108*H108</f>
        <v>0</v>
      </c>
      <c r="AR108" s="16" t="s">
        <v>149</v>
      </c>
      <c r="AT108" s="16" t="s">
        <v>144</v>
      </c>
      <c r="AU108" s="16" t="s">
        <v>82</v>
      </c>
      <c r="AY108" s="16" t="s">
        <v>142</v>
      </c>
      <c r="BE108" s="184">
        <f>IF(N108="základní",J108,0)</f>
        <v>0</v>
      </c>
      <c r="BF108" s="184">
        <f>IF(N108="snížená",J108,0)</f>
        <v>0</v>
      </c>
      <c r="BG108" s="184">
        <f>IF(N108="zákl. přenesená",J108,0)</f>
        <v>0</v>
      </c>
      <c r="BH108" s="184">
        <f>IF(N108="sníž. přenesená",J108,0)</f>
        <v>0</v>
      </c>
      <c r="BI108" s="184">
        <f>IF(N108="nulová",J108,0)</f>
        <v>0</v>
      </c>
      <c r="BJ108" s="16" t="s">
        <v>21</v>
      </c>
      <c r="BK108" s="184">
        <f>ROUND(I108*H108,2)</f>
        <v>0</v>
      </c>
      <c r="BL108" s="16" t="s">
        <v>149</v>
      </c>
      <c r="BM108" s="16" t="s">
        <v>1764</v>
      </c>
    </row>
    <row r="109" spans="2:65" s="10" customFormat="1" ht="25.9" customHeight="1">
      <c r="B109" s="157"/>
      <c r="C109" s="158"/>
      <c r="D109" s="159" t="s">
        <v>72</v>
      </c>
      <c r="E109" s="160" t="s">
        <v>972</v>
      </c>
      <c r="F109" s="160" t="s">
        <v>973</v>
      </c>
      <c r="G109" s="158"/>
      <c r="H109" s="158"/>
      <c r="I109" s="161"/>
      <c r="J109" s="162">
        <f>BK109</f>
        <v>0</v>
      </c>
      <c r="K109" s="158"/>
      <c r="L109" s="163"/>
      <c r="M109" s="164"/>
      <c r="N109" s="165"/>
      <c r="O109" s="165"/>
      <c r="P109" s="166">
        <f>P110</f>
        <v>0</v>
      </c>
      <c r="Q109" s="165"/>
      <c r="R109" s="166">
        <f>R110</f>
        <v>1.0901180000000001</v>
      </c>
      <c r="S109" s="165"/>
      <c r="T109" s="167">
        <f>T110</f>
        <v>2.7009902000000006</v>
      </c>
      <c r="AR109" s="168" t="s">
        <v>82</v>
      </c>
      <c r="AT109" s="169" t="s">
        <v>72</v>
      </c>
      <c r="AU109" s="169" t="s">
        <v>73</v>
      </c>
      <c r="AY109" s="168" t="s">
        <v>142</v>
      </c>
      <c r="BK109" s="170">
        <f>BK110</f>
        <v>0</v>
      </c>
    </row>
    <row r="110" spans="2:65" s="10" customFormat="1" ht="22.9" customHeight="1">
      <c r="B110" s="157"/>
      <c r="C110" s="158"/>
      <c r="D110" s="159" t="s">
        <v>72</v>
      </c>
      <c r="E110" s="171" t="s">
        <v>1765</v>
      </c>
      <c r="F110" s="171" t="s">
        <v>1766</v>
      </c>
      <c r="G110" s="158"/>
      <c r="H110" s="158"/>
      <c r="I110" s="161"/>
      <c r="J110" s="172">
        <f>BK110</f>
        <v>0</v>
      </c>
      <c r="K110" s="158"/>
      <c r="L110" s="163"/>
      <c r="M110" s="164"/>
      <c r="N110" s="165"/>
      <c r="O110" s="165"/>
      <c r="P110" s="166">
        <f>SUM(P111:P145)</f>
        <v>0</v>
      </c>
      <c r="Q110" s="165"/>
      <c r="R110" s="166">
        <f>SUM(R111:R145)</f>
        <v>1.0901180000000001</v>
      </c>
      <c r="S110" s="165"/>
      <c r="T110" s="167">
        <f>SUM(T111:T145)</f>
        <v>2.7009902000000006</v>
      </c>
      <c r="AR110" s="168" t="s">
        <v>82</v>
      </c>
      <c r="AT110" s="169" t="s">
        <v>72</v>
      </c>
      <c r="AU110" s="169" t="s">
        <v>21</v>
      </c>
      <c r="AY110" s="168" t="s">
        <v>142</v>
      </c>
      <c r="BK110" s="170">
        <f>SUM(BK111:BK145)</f>
        <v>0</v>
      </c>
    </row>
    <row r="111" spans="2:65" s="1" customFormat="1" ht="16.5" customHeight="1">
      <c r="B111" s="33"/>
      <c r="C111" s="173" t="s">
        <v>184</v>
      </c>
      <c r="D111" s="173" t="s">
        <v>144</v>
      </c>
      <c r="E111" s="174" t="s">
        <v>1767</v>
      </c>
      <c r="F111" s="175" t="s">
        <v>1768</v>
      </c>
      <c r="G111" s="176" t="s">
        <v>245</v>
      </c>
      <c r="H111" s="177">
        <v>38.200000000000003</v>
      </c>
      <c r="I111" s="178"/>
      <c r="J111" s="179">
        <f>ROUND(I111*H111,2)</f>
        <v>0</v>
      </c>
      <c r="K111" s="175" t="s">
        <v>148</v>
      </c>
      <c r="L111" s="37"/>
      <c r="M111" s="180" t="s">
        <v>1</v>
      </c>
      <c r="N111" s="181" t="s">
        <v>44</v>
      </c>
      <c r="O111" s="59"/>
      <c r="P111" s="182">
        <f>O111*H111</f>
        <v>0</v>
      </c>
      <c r="Q111" s="182">
        <v>0</v>
      </c>
      <c r="R111" s="182">
        <f>Q111*H111</f>
        <v>0</v>
      </c>
      <c r="S111" s="182">
        <v>2.911E-2</v>
      </c>
      <c r="T111" s="183">
        <f>S111*H111</f>
        <v>1.1120020000000002</v>
      </c>
      <c r="AR111" s="16" t="s">
        <v>214</v>
      </c>
      <c r="AT111" s="16" t="s">
        <v>144</v>
      </c>
      <c r="AU111" s="16" t="s">
        <v>82</v>
      </c>
      <c r="AY111" s="16" t="s">
        <v>142</v>
      </c>
      <c r="BE111" s="184">
        <f>IF(N111="základní",J111,0)</f>
        <v>0</v>
      </c>
      <c r="BF111" s="184">
        <f>IF(N111="snížená",J111,0)</f>
        <v>0</v>
      </c>
      <c r="BG111" s="184">
        <f>IF(N111="zákl. přenesená",J111,0)</f>
        <v>0</v>
      </c>
      <c r="BH111" s="184">
        <f>IF(N111="sníž. přenesená",J111,0)</f>
        <v>0</v>
      </c>
      <c r="BI111" s="184">
        <f>IF(N111="nulová",J111,0)</f>
        <v>0</v>
      </c>
      <c r="BJ111" s="16" t="s">
        <v>21</v>
      </c>
      <c r="BK111" s="184">
        <f>ROUND(I111*H111,2)</f>
        <v>0</v>
      </c>
      <c r="BL111" s="16" t="s">
        <v>214</v>
      </c>
      <c r="BM111" s="16" t="s">
        <v>1769</v>
      </c>
    </row>
    <row r="112" spans="2:65" s="11" customFormat="1" ht="11.25">
      <c r="B112" s="185"/>
      <c r="C112" s="186"/>
      <c r="D112" s="187" t="s">
        <v>159</v>
      </c>
      <c r="E112" s="188" t="s">
        <v>1</v>
      </c>
      <c r="F112" s="189" t="s">
        <v>1770</v>
      </c>
      <c r="G112" s="186"/>
      <c r="H112" s="190">
        <v>4.8</v>
      </c>
      <c r="I112" s="191"/>
      <c r="J112" s="186"/>
      <c r="K112" s="186"/>
      <c r="L112" s="192"/>
      <c r="M112" s="193"/>
      <c r="N112" s="194"/>
      <c r="O112" s="194"/>
      <c r="P112" s="194"/>
      <c r="Q112" s="194"/>
      <c r="R112" s="194"/>
      <c r="S112" s="194"/>
      <c r="T112" s="195"/>
      <c r="AT112" s="196" t="s">
        <v>159</v>
      </c>
      <c r="AU112" s="196" t="s">
        <v>82</v>
      </c>
      <c r="AV112" s="11" t="s">
        <v>82</v>
      </c>
      <c r="AW112" s="11" t="s">
        <v>36</v>
      </c>
      <c r="AX112" s="11" t="s">
        <v>73</v>
      </c>
      <c r="AY112" s="196" t="s">
        <v>142</v>
      </c>
    </row>
    <row r="113" spans="2:65" s="11" customFormat="1" ht="11.25">
      <c r="B113" s="185"/>
      <c r="C113" s="186"/>
      <c r="D113" s="187" t="s">
        <v>159</v>
      </c>
      <c r="E113" s="188" t="s">
        <v>1</v>
      </c>
      <c r="F113" s="189" t="s">
        <v>1771</v>
      </c>
      <c r="G113" s="186"/>
      <c r="H113" s="190">
        <v>14.4</v>
      </c>
      <c r="I113" s="191"/>
      <c r="J113" s="186"/>
      <c r="K113" s="186"/>
      <c r="L113" s="192"/>
      <c r="M113" s="193"/>
      <c r="N113" s="194"/>
      <c r="O113" s="194"/>
      <c r="P113" s="194"/>
      <c r="Q113" s="194"/>
      <c r="R113" s="194"/>
      <c r="S113" s="194"/>
      <c r="T113" s="195"/>
      <c r="AT113" s="196" t="s">
        <v>159</v>
      </c>
      <c r="AU113" s="196" t="s">
        <v>82</v>
      </c>
      <c r="AV113" s="11" t="s">
        <v>82</v>
      </c>
      <c r="AW113" s="11" t="s">
        <v>36</v>
      </c>
      <c r="AX113" s="11" t="s">
        <v>73</v>
      </c>
      <c r="AY113" s="196" t="s">
        <v>142</v>
      </c>
    </row>
    <row r="114" spans="2:65" s="11" customFormat="1" ht="11.25">
      <c r="B114" s="185"/>
      <c r="C114" s="186"/>
      <c r="D114" s="187" t="s">
        <v>159</v>
      </c>
      <c r="E114" s="188" t="s">
        <v>1</v>
      </c>
      <c r="F114" s="189" t="s">
        <v>1772</v>
      </c>
      <c r="G114" s="186"/>
      <c r="H114" s="190">
        <v>19</v>
      </c>
      <c r="I114" s="191"/>
      <c r="J114" s="186"/>
      <c r="K114" s="186"/>
      <c r="L114" s="192"/>
      <c r="M114" s="193"/>
      <c r="N114" s="194"/>
      <c r="O114" s="194"/>
      <c r="P114" s="194"/>
      <c r="Q114" s="194"/>
      <c r="R114" s="194"/>
      <c r="S114" s="194"/>
      <c r="T114" s="195"/>
      <c r="AT114" s="196" t="s">
        <v>159</v>
      </c>
      <c r="AU114" s="196" t="s">
        <v>82</v>
      </c>
      <c r="AV114" s="11" t="s">
        <v>82</v>
      </c>
      <c r="AW114" s="11" t="s">
        <v>36</v>
      </c>
      <c r="AX114" s="11" t="s">
        <v>73</v>
      </c>
      <c r="AY114" s="196" t="s">
        <v>142</v>
      </c>
    </row>
    <row r="115" spans="2:65" s="12" customFormat="1" ht="11.25">
      <c r="B115" s="207"/>
      <c r="C115" s="208"/>
      <c r="D115" s="187" t="s">
        <v>159</v>
      </c>
      <c r="E115" s="209" t="s">
        <v>1</v>
      </c>
      <c r="F115" s="210" t="s">
        <v>285</v>
      </c>
      <c r="G115" s="208"/>
      <c r="H115" s="211">
        <v>38.200000000000003</v>
      </c>
      <c r="I115" s="212"/>
      <c r="J115" s="208"/>
      <c r="K115" s="208"/>
      <c r="L115" s="213"/>
      <c r="M115" s="214"/>
      <c r="N115" s="215"/>
      <c r="O115" s="215"/>
      <c r="P115" s="215"/>
      <c r="Q115" s="215"/>
      <c r="R115" s="215"/>
      <c r="S115" s="215"/>
      <c r="T115" s="216"/>
      <c r="AT115" s="217" t="s">
        <v>159</v>
      </c>
      <c r="AU115" s="217" t="s">
        <v>82</v>
      </c>
      <c r="AV115" s="12" t="s">
        <v>149</v>
      </c>
      <c r="AW115" s="12" t="s">
        <v>36</v>
      </c>
      <c r="AX115" s="12" t="s">
        <v>21</v>
      </c>
      <c r="AY115" s="217" t="s">
        <v>142</v>
      </c>
    </row>
    <row r="116" spans="2:65" s="1" customFormat="1" ht="16.5" customHeight="1">
      <c r="B116" s="33"/>
      <c r="C116" s="173" t="s">
        <v>189</v>
      </c>
      <c r="D116" s="173" t="s">
        <v>144</v>
      </c>
      <c r="E116" s="174" t="s">
        <v>1773</v>
      </c>
      <c r="F116" s="175" t="s">
        <v>1774</v>
      </c>
      <c r="G116" s="176" t="s">
        <v>245</v>
      </c>
      <c r="H116" s="177">
        <v>38.200000000000003</v>
      </c>
      <c r="I116" s="178"/>
      <c r="J116" s="179">
        <f>ROUND(I116*H116,2)</f>
        <v>0</v>
      </c>
      <c r="K116" s="175" t="s">
        <v>148</v>
      </c>
      <c r="L116" s="37"/>
      <c r="M116" s="180" t="s">
        <v>1</v>
      </c>
      <c r="N116" s="181" t="s">
        <v>44</v>
      </c>
      <c r="O116" s="59"/>
      <c r="P116" s="182">
        <f>O116*H116</f>
        <v>0</v>
      </c>
      <c r="Q116" s="182">
        <v>0</v>
      </c>
      <c r="R116" s="182">
        <f>Q116*H116</f>
        <v>0</v>
      </c>
      <c r="S116" s="182">
        <v>2.1000000000000001E-2</v>
      </c>
      <c r="T116" s="183">
        <f>S116*H116</f>
        <v>0.80220000000000014</v>
      </c>
      <c r="AR116" s="16" t="s">
        <v>214</v>
      </c>
      <c r="AT116" s="16" t="s">
        <v>144</v>
      </c>
      <c r="AU116" s="16" t="s">
        <v>82</v>
      </c>
      <c r="AY116" s="16" t="s">
        <v>142</v>
      </c>
      <c r="BE116" s="184">
        <f>IF(N116="základní",J116,0)</f>
        <v>0</v>
      </c>
      <c r="BF116" s="184">
        <f>IF(N116="snížená",J116,0)</f>
        <v>0</v>
      </c>
      <c r="BG116" s="184">
        <f>IF(N116="zákl. přenesená",J116,0)</f>
        <v>0</v>
      </c>
      <c r="BH116" s="184">
        <f>IF(N116="sníž. přenesená",J116,0)</f>
        <v>0</v>
      </c>
      <c r="BI116" s="184">
        <f>IF(N116="nulová",J116,0)</f>
        <v>0</v>
      </c>
      <c r="BJ116" s="16" t="s">
        <v>21</v>
      </c>
      <c r="BK116" s="184">
        <f>ROUND(I116*H116,2)</f>
        <v>0</v>
      </c>
      <c r="BL116" s="16" t="s">
        <v>214</v>
      </c>
      <c r="BM116" s="16" t="s">
        <v>1775</v>
      </c>
    </row>
    <row r="117" spans="2:65" s="1" customFormat="1" ht="22.5" customHeight="1">
      <c r="B117" s="33"/>
      <c r="C117" s="173" t="s">
        <v>193</v>
      </c>
      <c r="D117" s="173" t="s">
        <v>144</v>
      </c>
      <c r="E117" s="174" t="s">
        <v>1776</v>
      </c>
      <c r="F117" s="175" t="s">
        <v>1777</v>
      </c>
      <c r="G117" s="176" t="s">
        <v>245</v>
      </c>
      <c r="H117" s="177">
        <v>38.200000000000003</v>
      </c>
      <c r="I117" s="178"/>
      <c r="J117" s="179">
        <f>ROUND(I117*H117,2)</f>
        <v>0</v>
      </c>
      <c r="K117" s="175" t="s">
        <v>148</v>
      </c>
      <c r="L117" s="37"/>
      <c r="M117" s="180" t="s">
        <v>1</v>
      </c>
      <c r="N117" s="181" t="s">
        <v>44</v>
      </c>
      <c r="O117" s="59"/>
      <c r="P117" s="182">
        <f>O117*H117</f>
        <v>0</v>
      </c>
      <c r="Q117" s="182">
        <v>1.5299999999999999E-3</v>
      </c>
      <c r="R117" s="182">
        <f>Q117*H117</f>
        <v>5.8445999999999998E-2</v>
      </c>
      <c r="S117" s="182">
        <v>0</v>
      </c>
      <c r="T117" s="183">
        <f>S117*H117</f>
        <v>0</v>
      </c>
      <c r="AR117" s="16" t="s">
        <v>214</v>
      </c>
      <c r="AT117" s="16" t="s">
        <v>144</v>
      </c>
      <c r="AU117" s="16" t="s">
        <v>82</v>
      </c>
      <c r="AY117" s="16" t="s">
        <v>142</v>
      </c>
      <c r="BE117" s="184">
        <f>IF(N117="základní",J117,0)</f>
        <v>0</v>
      </c>
      <c r="BF117" s="184">
        <f>IF(N117="snížená",J117,0)</f>
        <v>0</v>
      </c>
      <c r="BG117" s="184">
        <f>IF(N117="zákl. přenesená",J117,0)</f>
        <v>0</v>
      </c>
      <c r="BH117" s="184">
        <f>IF(N117="sníž. přenesená",J117,0)</f>
        <v>0</v>
      </c>
      <c r="BI117" s="184">
        <f>IF(N117="nulová",J117,0)</f>
        <v>0</v>
      </c>
      <c r="BJ117" s="16" t="s">
        <v>21</v>
      </c>
      <c r="BK117" s="184">
        <f>ROUND(I117*H117,2)</f>
        <v>0</v>
      </c>
      <c r="BL117" s="16" t="s">
        <v>214</v>
      </c>
      <c r="BM117" s="16" t="s">
        <v>1778</v>
      </c>
    </row>
    <row r="118" spans="2:65" s="11" customFormat="1" ht="11.25">
      <c r="B118" s="185"/>
      <c r="C118" s="186"/>
      <c r="D118" s="187" t="s">
        <v>159</v>
      </c>
      <c r="E118" s="188" t="s">
        <v>1</v>
      </c>
      <c r="F118" s="189" t="s">
        <v>1770</v>
      </c>
      <c r="G118" s="186"/>
      <c r="H118" s="190">
        <v>4.8</v>
      </c>
      <c r="I118" s="191"/>
      <c r="J118" s="186"/>
      <c r="K118" s="186"/>
      <c r="L118" s="192"/>
      <c r="M118" s="193"/>
      <c r="N118" s="194"/>
      <c r="O118" s="194"/>
      <c r="P118" s="194"/>
      <c r="Q118" s="194"/>
      <c r="R118" s="194"/>
      <c r="S118" s="194"/>
      <c r="T118" s="195"/>
      <c r="AT118" s="196" t="s">
        <v>159</v>
      </c>
      <c r="AU118" s="196" t="s">
        <v>82</v>
      </c>
      <c r="AV118" s="11" t="s">
        <v>82</v>
      </c>
      <c r="AW118" s="11" t="s">
        <v>36</v>
      </c>
      <c r="AX118" s="11" t="s">
        <v>73</v>
      </c>
      <c r="AY118" s="196" t="s">
        <v>142</v>
      </c>
    </row>
    <row r="119" spans="2:65" s="11" customFormat="1" ht="11.25">
      <c r="B119" s="185"/>
      <c r="C119" s="186"/>
      <c r="D119" s="187" t="s">
        <v>159</v>
      </c>
      <c r="E119" s="188" t="s">
        <v>1</v>
      </c>
      <c r="F119" s="189" t="s">
        <v>1771</v>
      </c>
      <c r="G119" s="186"/>
      <c r="H119" s="190">
        <v>14.4</v>
      </c>
      <c r="I119" s="191"/>
      <c r="J119" s="186"/>
      <c r="K119" s="186"/>
      <c r="L119" s="192"/>
      <c r="M119" s="193"/>
      <c r="N119" s="194"/>
      <c r="O119" s="194"/>
      <c r="P119" s="194"/>
      <c r="Q119" s="194"/>
      <c r="R119" s="194"/>
      <c r="S119" s="194"/>
      <c r="T119" s="195"/>
      <c r="AT119" s="196" t="s">
        <v>159</v>
      </c>
      <c r="AU119" s="196" t="s">
        <v>82</v>
      </c>
      <c r="AV119" s="11" t="s">
        <v>82</v>
      </c>
      <c r="AW119" s="11" t="s">
        <v>36</v>
      </c>
      <c r="AX119" s="11" t="s">
        <v>73</v>
      </c>
      <c r="AY119" s="196" t="s">
        <v>142</v>
      </c>
    </row>
    <row r="120" spans="2:65" s="11" customFormat="1" ht="11.25">
      <c r="B120" s="185"/>
      <c r="C120" s="186"/>
      <c r="D120" s="187" t="s">
        <v>159</v>
      </c>
      <c r="E120" s="188" t="s">
        <v>1</v>
      </c>
      <c r="F120" s="189" t="s">
        <v>1772</v>
      </c>
      <c r="G120" s="186"/>
      <c r="H120" s="190">
        <v>19</v>
      </c>
      <c r="I120" s="191"/>
      <c r="J120" s="186"/>
      <c r="K120" s="186"/>
      <c r="L120" s="192"/>
      <c r="M120" s="193"/>
      <c r="N120" s="194"/>
      <c r="O120" s="194"/>
      <c r="P120" s="194"/>
      <c r="Q120" s="194"/>
      <c r="R120" s="194"/>
      <c r="S120" s="194"/>
      <c r="T120" s="195"/>
      <c r="AT120" s="196" t="s">
        <v>159</v>
      </c>
      <c r="AU120" s="196" t="s">
        <v>82</v>
      </c>
      <c r="AV120" s="11" t="s">
        <v>82</v>
      </c>
      <c r="AW120" s="11" t="s">
        <v>36</v>
      </c>
      <c r="AX120" s="11" t="s">
        <v>73</v>
      </c>
      <c r="AY120" s="196" t="s">
        <v>142</v>
      </c>
    </row>
    <row r="121" spans="2:65" s="12" customFormat="1" ht="11.25">
      <c r="B121" s="207"/>
      <c r="C121" s="208"/>
      <c r="D121" s="187" t="s">
        <v>159</v>
      </c>
      <c r="E121" s="209" t="s">
        <v>1</v>
      </c>
      <c r="F121" s="210" t="s">
        <v>285</v>
      </c>
      <c r="G121" s="208"/>
      <c r="H121" s="211">
        <v>38.200000000000003</v>
      </c>
      <c r="I121" s="212"/>
      <c r="J121" s="208"/>
      <c r="K121" s="208"/>
      <c r="L121" s="213"/>
      <c r="M121" s="214"/>
      <c r="N121" s="215"/>
      <c r="O121" s="215"/>
      <c r="P121" s="215"/>
      <c r="Q121" s="215"/>
      <c r="R121" s="215"/>
      <c r="S121" s="215"/>
      <c r="T121" s="216"/>
      <c r="AT121" s="217" t="s">
        <v>159</v>
      </c>
      <c r="AU121" s="217" t="s">
        <v>82</v>
      </c>
      <c r="AV121" s="12" t="s">
        <v>149</v>
      </c>
      <c r="AW121" s="12" t="s">
        <v>36</v>
      </c>
      <c r="AX121" s="12" t="s">
        <v>21</v>
      </c>
      <c r="AY121" s="217" t="s">
        <v>142</v>
      </c>
    </row>
    <row r="122" spans="2:65" s="1" customFormat="1" ht="16.5" customHeight="1">
      <c r="B122" s="33"/>
      <c r="C122" s="197" t="s">
        <v>198</v>
      </c>
      <c r="D122" s="197" t="s">
        <v>233</v>
      </c>
      <c r="E122" s="198" t="s">
        <v>1779</v>
      </c>
      <c r="F122" s="199" t="s">
        <v>1780</v>
      </c>
      <c r="G122" s="200" t="s">
        <v>147</v>
      </c>
      <c r="H122" s="201">
        <v>12.606</v>
      </c>
      <c r="I122" s="202"/>
      <c r="J122" s="203">
        <f>ROUND(I122*H122,2)</f>
        <v>0</v>
      </c>
      <c r="K122" s="199" t="s">
        <v>1</v>
      </c>
      <c r="L122" s="204"/>
      <c r="M122" s="205" t="s">
        <v>1</v>
      </c>
      <c r="N122" s="206" t="s">
        <v>44</v>
      </c>
      <c r="O122" s="59"/>
      <c r="P122" s="182">
        <f>O122*H122</f>
        <v>0</v>
      </c>
      <c r="Q122" s="182">
        <v>2.5000000000000001E-2</v>
      </c>
      <c r="R122" s="182">
        <f>Q122*H122</f>
        <v>0.31515000000000004</v>
      </c>
      <c r="S122" s="182">
        <v>0</v>
      </c>
      <c r="T122" s="183">
        <f>S122*H122</f>
        <v>0</v>
      </c>
      <c r="AR122" s="16" t="s">
        <v>294</v>
      </c>
      <c r="AT122" s="16" t="s">
        <v>233</v>
      </c>
      <c r="AU122" s="16" t="s">
        <v>82</v>
      </c>
      <c r="AY122" s="16" t="s">
        <v>142</v>
      </c>
      <c r="BE122" s="184">
        <f>IF(N122="základní",J122,0)</f>
        <v>0</v>
      </c>
      <c r="BF122" s="184">
        <f>IF(N122="snížená",J122,0)</f>
        <v>0</v>
      </c>
      <c r="BG122" s="184">
        <f>IF(N122="zákl. přenesená",J122,0)</f>
        <v>0</v>
      </c>
      <c r="BH122" s="184">
        <f>IF(N122="sníž. přenesená",J122,0)</f>
        <v>0</v>
      </c>
      <c r="BI122" s="184">
        <f>IF(N122="nulová",J122,0)</f>
        <v>0</v>
      </c>
      <c r="BJ122" s="16" t="s">
        <v>21</v>
      </c>
      <c r="BK122" s="184">
        <f>ROUND(I122*H122,2)</f>
        <v>0</v>
      </c>
      <c r="BL122" s="16" t="s">
        <v>214</v>
      </c>
      <c r="BM122" s="16" t="s">
        <v>1781</v>
      </c>
    </row>
    <row r="123" spans="2:65" s="11" customFormat="1" ht="11.25">
      <c r="B123" s="185"/>
      <c r="C123" s="186"/>
      <c r="D123" s="187" t="s">
        <v>159</v>
      </c>
      <c r="E123" s="188" t="s">
        <v>1</v>
      </c>
      <c r="F123" s="189" t="s">
        <v>1782</v>
      </c>
      <c r="G123" s="186"/>
      <c r="H123" s="190">
        <v>11.46</v>
      </c>
      <c r="I123" s="191"/>
      <c r="J123" s="186"/>
      <c r="K123" s="186"/>
      <c r="L123" s="192"/>
      <c r="M123" s="193"/>
      <c r="N123" s="194"/>
      <c r="O123" s="194"/>
      <c r="P123" s="194"/>
      <c r="Q123" s="194"/>
      <c r="R123" s="194"/>
      <c r="S123" s="194"/>
      <c r="T123" s="195"/>
      <c r="AT123" s="196" t="s">
        <v>159</v>
      </c>
      <c r="AU123" s="196" t="s">
        <v>82</v>
      </c>
      <c r="AV123" s="11" t="s">
        <v>82</v>
      </c>
      <c r="AW123" s="11" t="s">
        <v>36</v>
      </c>
      <c r="AX123" s="11" t="s">
        <v>21</v>
      </c>
      <c r="AY123" s="196" t="s">
        <v>142</v>
      </c>
    </row>
    <row r="124" spans="2:65" s="11" customFormat="1" ht="11.25">
      <c r="B124" s="185"/>
      <c r="C124" s="186"/>
      <c r="D124" s="187" t="s">
        <v>159</v>
      </c>
      <c r="E124" s="186"/>
      <c r="F124" s="189" t="s">
        <v>1783</v>
      </c>
      <c r="G124" s="186"/>
      <c r="H124" s="190">
        <v>12.606</v>
      </c>
      <c r="I124" s="191"/>
      <c r="J124" s="186"/>
      <c r="K124" s="186"/>
      <c r="L124" s="192"/>
      <c r="M124" s="193"/>
      <c r="N124" s="194"/>
      <c r="O124" s="194"/>
      <c r="P124" s="194"/>
      <c r="Q124" s="194"/>
      <c r="R124" s="194"/>
      <c r="S124" s="194"/>
      <c r="T124" s="195"/>
      <c r="AT124" s="196" t="s">
        <v>159</v>
      </c>
      <c r="AU124" s="196" t="s">
        <v>82</v>
      </c>
      <c r="AV124" s="11" t="s">
        <v>82</v>
      </c>
      <c r="AW124" s="11" t="s">
        <v>4</v>
      </c>
      <c r="AX124" s="11" t="s">
        <v>21</v>
      </c>
      <c r="AY124" s="196" t="s">
        <v>142</v>
      </c>
    </row>
    <row r="125" spans="2:65" s="1" customFormat="1" ht="22.5" customHeight="1">
      <c r="B125" s="33"/>
      <c r="C125" s="173" t="s">
        <v>202</v>
      </c>
      <c r="D125" s="173" t="s">
        <v>144</v>
      </c>
      <c r="E125" s="174" t="s">
        <v>1784</v>
      </c>
      <c r="F125" s="175" t="s">
        <v>1785</v>
      </c>
      <c r="G125" s="176" t="s">
        <v>245</v>
      </c>
      <c r="H125" s="177">
        <v>38.200000000000003</v>
      </c>
      <c r="I125" s="178"/>
      <c r="J125" s="179">
        <f>ROUND(I125*H125,2)</f>
        <v>0</v>
      </c>
      <c r="K125" s="175" t="s">
        <v>148</v>
      </c>
      <c r="L125" s="37"/>
      <c r="M125" s="180" t="s">
        <v>1</v>
      </c>
      <c r="N125" s="181" t="s">
        <v>44</v>
      </c>
      <c r="O125" s="59"/>
      <c r="P125" s="182">
        <f>O125*H125</f>
        <v>0</v>
      </c>
      <c r="Q125" s="182">
        <v>7.5000000000000002E-4</v>
      </c>
      <c r="R125" s="182">
        <f>Q125*H125</f>
        <v>2.8650000000000002E-2</v>
      </c>
      <c r="S125" s="182">
        <v>0</v>
      </c>
      <c r="T125" s="183">
        <f>S125*H125</f>
        <v>0</v>
      </c>
      <c r="AR125" s="16" t="s">
        <v>214</v>
      </c>
      <c r="AT125" s="16" t="s">
        <v>144</v>
      </c>
      <c r="AU125" s="16" t="s">
        <v>82</v>
      </c>
      <c r="AY125" s="16" t="s">
        <v>142</v>
      </c>
      <c r="BE125" s="184">
        <f>IF(N125="základní",J125,0)</f>
        <v>0</v>
      </c>
      <c r="BF125" s="184">
        <f>IF(N125="snížená",J125,0)</f>
        <v>0</v>
      </c>
      <c r="BG125" s="184">
        <f>IF(N125="zákl. přenesená",J125,0)</f>
        <v>0</v>
      </c>
      <c r="BH125" s="184">
        <f>IF(N125="sníž. přenesená",J125,0)</f>
        <v>0</v>
      </c>
      <c r="BI125" s="184">
        <f>IF(N125="nulová",J125,0)</f>
        <v>0</v>
      </c>
      <c r="BJ125" s="16" t="s">
        <v>21</v>
      </c>
      <c r="BK125" s="184">
        <f>ROUND(I125*H125,2)</f>
        <v>0</v>
      </c>
      <c r="BL125" s="16" t="s">
        <v>214</v>
      </c>
      <c r="BM125" s="16" t="s">
        <v>1786</v>
      </c>
    </row>
    <row r="126" spans="2:65" s="1" customFormat="1" ht="16.5" customHeight="1">
      <c r="B126" s="33"/>
      <c r="C126" s="173" t="s">
        <v>206</v>
      </c>
      <c r="D126" s="173" t="s">
        <v>144</v>
      </c>
      <c r="E126" s="174" t="s">
        <v>1787</v>
      </c>
      <c r="F126" s="175" t="s">
        <v>1788</v>
      </c>
      <c r="G126" s="176" t="s">
        <v>147</v>
      </c>
      <c r="H126" s="177">
        <v>9.4600000000000009</v>
      </c>
      <c r="I126" s="178"/>
      <c r="J126" s="179">
        <f>ROUND(I126*H126,2)</f>
        <v>0</v>
      </c>
      <c r="K126" s="175" t="s">
        <v>148</v>
      </c>
      <c r="L126" s="37"/>
      <c r="M126" s="180" t="s">
        <v>1</v>
      </c>
      <c r="N126" s="181" t="s">
        <v>44</v>
      </c>
      <c r="O126" s="59"/>
      <c r="P126" s="182">
        <f>O126*H126</f>
        <v>0</v>
      </c>
      <c r="Q126" s="182">
        <v>0</v>
      </c>
      <c r="R126" s="182">
        <f>Q126*H126</f>
        <v>0</v>
      </c>
      <c r="S126" s="182">
        <v>8.3169999999999994E-2</v>
      </c>
      <c r="T126" s="183">
        <f>S126*H126</f>
        <v>0.78678820000000005</v>
      </c>
      <c r="AR126" s="16" t="s">
        <v>214</v>
      </c>
      <c r="AT126" s="16" t="s">
        <v>144</v>
      </c>
      <c r="AU126" s="16" t="s">
        <v>82</v>
      </c>
      <c r="AY126" s="16" t="s">
        <v>142</v>
      </c>
      <c r="BE126" s="184">
        <f>IF(N126="základní",J126,0)</f>
        <v>0</v>
      </c>
      <c r="BF126" s="184">
        <f>IF(N126="snížená",J126,0)</f>
        <v>0</v>
      </c>
      <c r="BG126" s="184">
        <f>IF(N126="zákl. přenesená",J126,0)</f>
        <v>0</v>
      </c>
      <c r="BH126" s="184">
        <f>IF(N126="sníž. přenesená",J126,0)</f>
        <v>0</v>
      </c>
      <c r="BI126" s="184">
        <f>IF(N126="nulová",J126,0)</f>
        <v>0</v>
      </c>
      <c r="BJ126" s="16" t="s">
        <v>21</v>
      </c>
      <c r="BK126" s="184">
        <f>ROUND(I126*H126,2)</f>
        <v>0</v>
      </c>
      <c r="BL126" s="16" t="s">
        <v>214</v>
      </c>
      <c r="BM126" s="16" t="s">
        <v>1789</v>
      </c>
    </row>
    <row r="127" spans="2:65" s="11" customFormat="1" ht="11.25">
      <c r="B127" s="185"/>
      <c r="C127" s="186"/>
      <c r="D127" s="187" t="s">
        <v>159</v>
      </c>
      <c r="E127" s="188" t="s">
        <v>1</v>
      </c>
      <c r="F127" s="189" t="s">
        <v>1790</v>
      </c>
      <c r="G127" s="186"/>
      <c r="H127" s="190">
        <v>3.96</v>
      </c>
      <c r="I127" s="191"/>
      <c r="J127" s="186"/>
      <c r="K127" s="186"/>
      <c r="L127" s="192"/>
      <c r="M127" s="193"/>
      <c r="N127" s="194"/>
      <c r="O127" s="194"/>
      <c r="P127" s="194"/>
      <c r="Q127" s="194"/>
      <c r="R127" s="194"/>
      <c r="S127" s="194"/>
      <c r="T127" s="195"/>
      <c r="AT127" s="196" t="s">
        <v>159</v>
      </c>
      <c r="AU127" s="196" t="s">
        <v>82</v>
      </c>
      <c r="AV127" s="11" t="s">
        <v>82</v>
      </c>
      <c r="AW127" s="11" t="s">
        <v>36</v>
      </c>
      <c r="AX127" s="11" t="s">
        <v>73</v>
      </c>
      <c r="AY127" s="196" t="s">
        <v>142</v>
      </c>
    </row>
    <row r="128" spans="2:65" s="11" customFormat="1" ht="11.25">
      <c r="B128" s="185"/>
      <c r="C128" s="186"/>
      <c r="D128" s="187" t="s">
        <v>159</v>
      </c>
      <c r="E128" s="188" t="s">
        <v>1</v>
      </c>
      <c r="F128" s="189" t="s">
        <v>1791</v>
      </c>
      <c r="G128" s="186"/>
      <c r="H128" s="190">
        <v>3.6</v>
      </c>
      <c r="I128" s="191"/>
      <c r="J128" s="186"/>
      <c r="K128" s="186"/>
      <c r="L128" s="192"/>
      <c r="M128" s="193"/>
      <c r="N128" s="194"/>
      <c r="O128" s="194"/>
      <c r="P128" s="194"/>
      <c r="Q128" s="194"/>
      <c r="R128" s="194"/>
      <c r="S128" s="194"/>
      <c r="T128" s="195"/>
      <c r="AT128" s="196" t="s">
        <v>159</v>
      </c>
      <c r="AU128" s="196" t="s">
        <v>82</v>
      </c>
      <c r="AV128" s="11" t="s">
        <v>82</v>
      </c>
      <c r="AW128" s="11" t="s">
        <v>36</v>
      </c>
      <c r="AX128" s="11" t="s">
        <v>73</v>
      </c>
      <c r="AY128" s="196" t="s">
        <v>142</v>
      </c>
    </row>
    <row r="129" spans="2:65" s="11" customFormat="1" ht="11.25">
      <c r="B129" s="185"/>
      <c r="C129" s="186"/>
      <c r="D129" s="187" t="s">
        <v>159</v>
      </c>
      <c r="E129" s="188" t="s">
        <v>1</v>
      </c>
      <c r="F129" s="189" t="s">
        <v>1792</v>
      </c>
      <c r="G129" s="186"/>
      <c r="H129" s="190">
        <v>1.9</v>
      </c>
      <c r="I129" s="191"/>
      <c r="J129" s="186"/>
      <c r="K129" s="186"/>
      <c r="L129" s="192"/>
      <c r="M129" s="193"/>
      <c r="N129" s="194"/>
      <c r="O129" s="194"/>
      <c r="P129" s="194"/>
      <c r="Q129" s="194"/>
      <c r="R129" s="194"/>
      <c r="S129" s="194"/>
      <c r="T129" s="195"/>
      <c r="AT129" s="196" t="s">
        <v>159</v>
      </c>
      <c r="AU129" s="196" t="s">
        <v>82</v>
      </c>
      <c r="AV129" s="11" t="s">
        <v>82</v>
      </c>
      <c r="AW129" s="11" t="s">
        <v>36</v>
      </c>
      <c r="AX129" s="11" t="s">
        <v>73</v>
      </c>
      <c r="AY129" s="196" t="s">
        <v>142</v>
      </c>
    </row>
    <row r="130" spans="2:65" s="12" customFormat="1" ht="11.25">
      <c r="B130" s="207"/>
      <c r="C130" s="208"/>
      <c r="D130" s="187" t="s">
        <v>159</v>
      </c>
      <c r="E130" s="209" t="s">
        <v>1</v>
      </c>
      <c r="F130" s="210" t="s">
        <v>285</v>
      </c>
      <c r="G130" s="208"/>
      <c r="H130" s="211">
        <v>9.4600000000000009</v>
      </c>
      <c r="I130" s="212"/>
      <c r="J130" s="208"/>
      <c r="K130" s="208"/>
      <c r="L130" s="213"/>
      <c r="M130" s="214"/>
      <c r="N130" s="215"/>
      <c r="O130" s="215"/>
      <c r="P130" s="215"/>
      <c r="Q130" s="215"/>
      <c r="R130" s="215"/>
      <c r="S130" s="215"/>
      <c r="T130" s="216"/>
      <c r="AT130" s="217" t="s">
        <v>159</v>
      </c>
      <c r="AU130" s="217" t="s">
        <v>82</v>
      </c>
      <c r="AV130" s="12" t="s">
        <v>149</v>
      </c>
      <c r="AW130" s="12" t="s">
        <v>36</v>
      </c>
      <c r="AX130" s="12" t="s">
        <v>21</v>
      </c>
      <c r="AY130" s="217" t="s">
        <v>142</v>
      </c>
    </row>
    <row r="131" spans="2:65" s="1" customFormat="1" ht="22.5" customHeight="1">
      <c r="B131" s="33"/>
      <c r="C131" s="173" t="s">
        <v>8</v>
      </c>
      <c r="D131" s="173" t="s">
        <v>144</v>
      </c>
      <c r="E131" s="174" t="s">
        <v>1793</v>
      </c>
      <c r="F131" s="175" t="s">
        <v>1794</v>
      </c>
      <c r="G131" s="176" t="s">
        <v>147</v>
      </c>
      <c r="H131" s="177">
        <v>9.4600000000000009</v>
      </c>
      <c r="I131" s="178"/>
      <c r="J131" s="179">
        <f>ROUND(I131*H131,2)</f>
        <v>0</v>
      </c>
      <c r="K131" s="175" t="s">
        <v>148</v>
      </c>
      <c r="L131" s="37"/>
      <c r="M131" s="180" t="s">
        <v>1</v>
      </c>
      <c r="N131" s="181" t="s">
        <v>44</v>
      </c>
      <c r="O131" s="59"/>
      <c r="P131" s="182">
        <f>O131*H131</f>
        <v>0</v>
      </c>
      <c r="Q131" s="182">
        <v>5.4000000000000003E-3</v>
      </c>
      <c r="R131" s="182">
        <f>Q131*H131</f>
        <v>5.1084000000000004E-2</v>
      </c>
      <c r="S131" s="182">
        <v>0</v>
      </c>
      <c r="T131" s="183">
        <f>S131*H131</f>
        <v>0</v>
      </c>
      <c r="AR131" s="16" t="s">
        <v>214</v>
      </c>
      <c r="AT131" s="16" t="s">
        <v>144</v>
      </c>
      <c r="AU131" s="16" t="s">
        <v>82</v>
      </c>
      <c r="AY131" s="16" t="s">
        <v>142</v>
      </c>
      <c r="BE131" s="184">
        <f>IF(N131="základní",J131,0)</f>
        <v>0</v>
      </c>
      <c r="BF131" s="184">
        <f>IF(N131="snížená",J131,0)</f>
        <v>0</v>
      </c>
      <c r="BG131" s="184">
        <f>IF(N131="zákl. přenesená",J131,0)</f>
        <v>0</v>
      </c>
      <c r="BH131" s="184">
        <f>IF(N131="sníž. přenesená",J131,0)</f>
        <v>0</v>
      </c>
      <c r="BI131" s="184">
        <f>IF(N131="nulová",J131,0)</f>
        <v>0</v>
      </c>
      <c r="BJ131" s="16" t="s">
        <v>21</v>
      </c>
      <c r="BK131" s="184">
        <f>ROUND(I131*H131,2)</f>
        <v>0</v>
      </c>
      <c r="BL131" s="16" t="s">
        <v>214</v>
      </c>
      <c r="BM131" s="16" t="s">
        <v>1795</v>
      </c>
    </row>
    <row r="132" spans="2:65" s="11" customFormat="1" ht="11.25">
      <c r="B132" s="185"/>
      <c r="C132" s="186"/>
      <c r="D132" s="187" t="s">
        <v>159</v>
      </c>
      <c r="E132" s="188" t="s">
        <v>1</v>
      </c>
      <c r="F132" s="189" t="s">
        <v>1796</v>
      </c>
      <c r="G132" s="186"/>
      <c r="H132" s="190">
        <v>3.96</v>
      </c>
      <c r="I132" s="191"/>
      <c r="J132" s="186"/>
      <c r="K132" s="186"/>
      <c r="L132" s="192"/>
      <c r="M132" s="193"/>
      <c r="N132" s="194"/>
      <c r="O132" s="194"/>
      <c r="P132" s="194"/>
      <c r="Q132" s="194"/>
      <c r="R132" s="194"/>
      <c r="S132" s="194"/>
      <c r="T132" s="195"/>
      <c r="AT132" s="196" t="s">
        <v>159</v>
      </c>
      <c r="AU132" s="196" t="s">
        <v>82</v>
      </c>
      <c r="AV132" s="11" t="s">
        <v>82</v>
      </c>
      <c r="AW132" s="11" t="s">
        <v>36</v>
      </c>
      <c r="AX132" s="11" t="s">
        <v>73</v>
      </c>
      <c r="AY132" s="196" t="s">
        <v>142</v>
      </c>
    </row>
    <row r="133" spans="2:65" s="11" customFormat="1" ht="11.25">
      <c r="B133" s="185"/>
      <c r="C133" s="186"/>
      <c r="D133" s="187" t="s">
        <v>159</v>
      </c>
      <c r="E133" s="188" t="s">
        <v>1</v>
      </c>
      <c r="F133" s="189" t="s">
        <v>1791</v>
      </c>
      <c r="G133" s="186"/>
      <c r="H133" s="190">
        <v>3.6</v>
      </c>
      <c r="I133" s="191"/>
      <c r="J133" s="186"/>
      <c r="K133" s="186"/>
      <c r="L133" s="192"/>
      <c r="M133" s="193"/>
      <c r="N133" s="194"/>
      <c r="O133" s="194"/>
      <c r="P133" s="194"/>
      <c r="Q133" s="194"/>
      <c r="R133" s="194"/>
      <c r="S133" s="194"/>
      <c r="T133" s="195"/>
      <c r="AT133" s="196" t="s">
        <v>159</v>
      </c>
      <c r="AU133" s="196" t="s">
        <v>82</v>
      </c>
      <c r="AV133" s="11" t="s">
        <v>82</v>
      </c>
      <c r="AW133" s="11" t="s">
        <v>36</v>
      </c>
      <c r="AX133" s="11" t="s">
        <v>73</v>
      </c>
      <c r="AY133" s="196" t="s">
        <v>142</v>
      </c>
    </row>
    <row r="134" spans="2:65" s="11" customFormat="1" ht="11.25">
      <c r="B134" s="185"/>
      <c r="C134" s="186"/>
      <c r="D134" s="187" t="s">
        <v>159</v>
      </c>
      <c r="E134" s="188" t="s">
        <v>1</v>
      </c>
      <c r="F134" s="189" t="s">
        <v>1792</v>
      </c>
      <c r="G134" s="186"/>
      <c r="H134" s="190">
        <v>1.9</v>
      </c>
      <c r="I134" s="191"/>
      <c r="J134" s="186"/>
      <c r="K134" s="186"/>
      <c r="L134" s="192"/>
      <c r="M134" s="193"/>
      <c r="N134" s="194"/>
      <c r="O134" s="194"/>
      <c r="P134" s="194"/>
      <c r="Q134" s="194"/>
      <c r="R134" s="194"/>
      <c r="S134" s="194"/>
      <c r="T134" s="195"/>
      <c r="AT134" s="196" t="s">
        <v>159</v>
      </c>
      <c r="AU134" s="196" t="s">
        <v>82</v>
      </c>
      <c r="AV134" s="11" t="s">
        <v>82</v>
      </c>
      <c r="AW134" s="11" t="s">
        <v>36</v>
      </c>
      <c r="AX134" s="11" t="s">
        <v>73</v>
      </c>
      <c r="AY134" s="196" t="s">
        <v>142</v>
      </c>
    </row>
    <row r="135" spans="2:65" s="12" customFormat="1" ht="11.25">
      <c r="B135" s="207"/>
      <c r="C135" s="208"/>
      <c r="D135" s="187" t="s">
        <v>159</v>
      </c>
      <c r="E135" s="209" t="s">
        <v>1</v>
      </c>
      <c r="F135" s="210" t="s">
        <v>285</v>
      </c>
      <c r="G135" s="208"/>
      <c r="H135" s="211">
        <v>9.4600000000000009</v>
      </c>
      <c r="I135" s="212"/>
      <c r="J135" s="208"/>
      <c r="K135" s="208"/>
      <c r="L135" s="213"/>
      <c r="M135" s="214"/>
      <c r="N135" s="215"/>
      <c r="O135" s="215"/>
      <c r="P135" s="215"/>
      <c r="Q135" s="215"/>
      <c r="R135" s="215"/>
      <c r="S135" s="215"/>
      <c r="T135" s="216"/>
      <c r="AT135" s="217" t="s">
        <v>159</v>
      </c>
      <c r="AU135" s="217" t="s">
        <v>82</v>
      </c>
      <c r="AV135" s="12" t="s">
        <v>149</v>
      </c>
      <c r="AW135" s="12" t="s">
        <v>36</v>
      </c>
      <c r="AX135" s="12" t="s">
        <v>21</v>
      </c>
      <c r="AY135" s="217" t="s">
        <v>142</v>
      </c>
    </row>
    <row r="136" spans="2:65" s="1" customFormat="1" ht="16.5" customHeight="1">
      <c r="B136" s="33"/>
      <c r="C136" s="197" t="s">
        <v>214</v>
      </c>
      <c r="D136" s="197" t="s">
        <v>233</v>
      </c>
      <c r="E136" s="198" t="s">
        <v>1797</v>
      </c>
      <c r="F136" s="199" t="s">
        <v>1780</v>
      </c>
      <c r="G136" s="200" t="s">
        <v>147</v>
      </c>
      <c r="H136" s="201">
        <v>16.709</v>
      </c>
      <c r="I136" s="202"/>
      <c r="J136" s="203">
        <f>ROUND(I136*H136,2)</f>
        <v>0</v>
      </c>
      <c r="K136" s="199" t="s">
        <v>1</v>
      </c>
      <c r="L136" s="204"/>
      <c r="M136" s="205" t="s">
        <v>1</v>
      </c>
      <c r="N136" s="206" t="s">
        <v>44</v>
      </c>
      <c r="O136" s="59"/>
      <c r="P136" s="182">
        <f>O136*H136</f>
        <v>0</v>
      </c>
      <c r="Q136" s="182">
        <v>2.5000000000000001E-2</v>
      </c>
      <c r="R136" s="182">
        <f>Q136*H136</f>
        <v>0.41772500000000001</v>
      </c>
      <c r="S136" s="182">
        <v>0</v>
      </c>
      <c r="T136" s="183">
        <f>S136*H136</f>
        <v>0</v>
      </c>
      <c r="AR136" s="16" t="s">
        <v>294</v>
      </c>
      <c r="AT136" s="16" t="s">
        <v>233</v>
      </c>
      <c r="AU136" s="16" t="s">
        <v>82</v>
      </c>
      <c r="AY136" s="16" t="s">
        <v>142</v>
      </c>
      <c r="BE136" s="184">
        <f>IF(N136="základní",J136,0)</f>
        <v>0</v>
      </c>
      <c r="BF136" s="184">
        <f>IF(N136="snížená",J136,0)</f>
        <v>0</v>
      </c>
      <c r="BG136" s="184">
        <f>IF(N136="zákl. přenesená",J136,0)</f>
        <v>0</v>
      </c>
      <c r="BH136" s="184">
        <f>IF(N136="sníž. přenesená",J136,0)</f>
        <v>0</v>
      </c>
      <c r="BI136" s="184">
        <f>IF(N136="nulová",J136,0)</f>
        <v>0</v>
      </c>
      <c r="BJ136" s="16" t="s">
        <v>21</v>
      </c>
      <c r="BK136" s="184">
        <f>ROUND(I136*H136,2)</f>
        <v>0</v>
      </c>
      <c r="BL136" s="16" t="s">
        <v>214</v>
      </c>
      <c r="BM136" s="16" t="s">
        <v>1798</v>
      </c>
    </row>
    <row r="137" spans="2:65" s="11" customFormat="1" ht="11.25">
      <c r="B137" s="185"/>
      <c r="C137" s="186"/>
      <c r="D137" s="187" t="s">
        <v>159</v>
      </c>
      <c r="E137" s="188" t="s">
        <v>1</v>
      </c>
      <c r="F137" s="189" t="s">
        <v>1799</v>
      </c>
      <c r="G137" s="186"/>
      <c r="H137" s="190">
        <v>15.19</v>
      </c>
      <c r="I137" s="191"/>
      <c r="J137" s="186"/>
      <c r="K137" s="186"/>
      <c r="L137" s="192"/>
      <c r="M137" s="193"/>
      <c r="N137" s="194"/>
      <c r="O137" s="194"/>
      <c r="P137" s="194"/>
      <c r="Q137" s="194"/>
      <c r="R137" s="194"/>
      <c r="S137" s="194"/>
      <c r="T137" s="195"/>
      <c r="AT137" s="196" t="s">
        <v>159</v>
      </c>
      <c r="AU137" s="196" t="s">
        <v>82</v>
      </c>
      <c r="AV137" s="11" t="s">
        <v>82</v>
      </c>
      <c r="AW137" s="11" t="s">
        <v>36</v>
      </c>
      <c r="AX137" s="11" t="s">
        <v>21</v>
      </c>
      <c r="AY137" s="196" t="s">
        <v>142</v>
      </c>
    </row>
    <row r="138" spans="2:65" s="11" customFormat="1" ht="11.25">
      <c r="B138" s="185"/>
      <c r="C138" s="186"/>
      <c r="D138" s="187" t="s">
        <v>159</v>
      </c>
      <c r="E138" s="186"/>
      <c r="F138" s="189" t="s">
        <v>1800</v>
      </c>
      <c r="G138" s="186"/>
      <c r="H138" s="190">
        <v>16.709</v>
      </c>
      <c r="I138" s="191"/>
      <c r="J138" s="186"/>
      <c r="K138" s="186"/>
      <c r="L138" s="192"/>
      <c r="M138" s="193"/>
      <c r="N138" s="194"/>
      <c r="O138" s="194"/>
      <c r="P138" s="194"/>
      <c r="Q138" s="194"/>
      <c r="R138" s="194"/>
      <c r="S138" s="194"/>
      <c r="T138" s="195"/>
      <c r="AT138" s="196" t="s">
        <v>159</v>
      </c>
      <c r="AU138" s="196" t="s">
        <v>82</v>
      </c>
      <c r="AV138" s="11" t="s">
        <v>82</v>
      </c>
      <c r="AW138" s="11" t="s">
        <v>4</v>
      </c>
      <c r="AX138" s="11" t="s">
        <v>21</v>
      </c>
      <c r="AY138" s="196" t="s">
        <v>142</v>
      </c>
    </row>
    <row r="139" spans="2:65" s="1" customFormat="1" ht="16.5" customHeight="1">
      <c r="B139" s="33"/>
      <c r="C139" s="173" t="s">
        <v>218</v>
      </c>
      <c r="D139" s="173" t="s">
        <v>144</v>
      </c>
      <c r="E139" s="174" t="s">
        <v>1801</v>
      </c>
      <c r="F139" s="175" t="s">
        <v>1802</v>
      </c>
      <c r="G139" s="176" t="s">
        <v>147</v>
      </c>
      <c r="H139" s="177">
        <v>26.65</v>
      </c>
      <c r="I139" s="178"/>
      <c r="J139" s="179">
        <f>ROUND(I139*H139,2)</f>
        <v>0</v>
      </c>
      <c r="K139" s="175" t="s">
        <v>148</v>
      </c>
      <c r="L139" s="37"/>
      <c r="M139" s="180" t="s">
        <v>1</v>
      </c>
      <c r="N139" s="181" t="s">
        <v>44</v>
      </c>
      <c r="O139" s="59"/>
      <c r="P139" s="182">
        <f>O139*H139</f>
        <v>0</v>
      </c>
      <c r="Q139" s="182">
        <v>2.9999999999999997E-4</v>
      </c>
      <c r="R139" s="182">
        <f>Q139*H139</f>
        <v>7.9949999999999986E-3</v>
      </c>
      <c r="S139" s="182">
        <v>0</v>
      </c>
      <c r="T139" s="183">
        <f>S139*H139</f>
        <v>0</v>
      </c>
      <c r="AR139" s="16" t="s">
        <v>214</v>
      </c>
      <c r="AT139" s="16" t="s">
        <v>144</v>
      </c>
      <c r="AU139" s="16" t="s">
        <v>82</v>
      </c>
      <c r="AY139" s="16" t="s">
        <v>142</v>
      </c>
      <c r="BE139" s="184">
        <f>IF(N139="základní",J139,0)</f>
        <v>0</v>
      </c>
      <c r="BF139" s="184">
        <f>IF(N139="snížená",J139,0)</f>
        <v>0</v>
      </c>
      <c r="BG139" s="184">
        <f>IF(N139="zákl. přenesená",J139,0)</f>
        <v>0</v>
      </c>
      <c r="BH139" s="184">
        <f>IF(N139="sníž. přenesená",J139,0)</f>
        <v>0</v>
      </c>
      <c r="BI139" s="184">
        <f>IF(N139="nulová",J139,0)</f>
        <v>0</v>
      </c>
      <c r="BJ139" s="16" t="s">
        <v>21</v>
      </c>
      <c r="BK139" s="184">
        <f>ROUND(I139*H139,2)</f>
        <v>0</v>
      </c>
      <c r="BL139" s="16" t="s">
        <v>214</v>
      </c>
      <c r="BM139" s="16" t="s">
        <v>1803</v>
      </c>
    </row>
    <row r="140" spans="2:65" s="11" customFormat="1" ht="11.25">
      <c r="B140" s="185"/>
      <c r="C140" s="186"/>
      <c r="D140" s="187" t="s">
        <v>159</v>
      </c>
      <c r="E140" s="188" t="s">
        <v>1</v>
      </c>
      <c r="F140" s="189" t="s">
        <v>1804</v>
      </c>
      <c r="G140" s="186"/>
      <c r="H140" s="190">
        <v>6.12</v>
      </c>
      <c r="I140" s="191"/>
      <c r="J140" s="186"/>
      <c r="K140" s="186"/>
      <c r="L140" s="192"/>
      <c r="M140" s="193"/>
      <c r="N140" s="194"/>
      <c r="O140" s="194"/>
      <c r="P140" s="194"/>
      <c r="Q140" s="194"/>
      <c r="R140" s="194"/>
      <c r="S140" s="194"/>
      <c r="T140" s="195"/>
      <c r="AT140" s="196" t="s">
        <v>159</v>
      </c>
      <c r="AU140" s="196" t="s">
        <v>82</v>
      </c>
      <c r="AV140" s="11" t="s">
        <v>82</v>
      </c>
      <c r="AW140" s="11" t="s">
        <v>36</v>
      </c>
      <c r="AX140" s="11" t="s">
        <v>73</v>
      </c>
      <c r="AY140" s="196" t="s">
        <v>142</v>
      </c>
    </row>
    <row r="141" spans="2:65" s="11" customFormat="1" ht="11.25">
      <c r="B141" s="185"/>
      <c r="C141" s="186"/>
      <c r="D141" s="187" t="s">
        <v>159</v>
      </c>
      <c r="E141" s="188" t="s">
        <v>1</v>
      </c>
      <c r="F141" s="189" t="s">
        <v>1805</v>
      </c>
      <c r="G141" s="186"/>
      <c r="H141" s="190">
        <v>10.08</v>
      </c>
      <c r="I141" s="191"/>
      <c r="J141" s="186"/>
      <c r="K141" s="186"/>
      <c r="L141" s="192"/>
      <c r="M141" s="193"/>
      <c r="N141" s="194"/>
      <c r="O141" s="194"/>
      <c r="P141" s="194"/>
      <c r="Q141" s="194"/>
      <c r="R141" s="194"/>
      <c r="S141" s="194"/>
      <c r="T141" s="195"/>
      <c r="AT141" s="196" t="s">
        <v>159</v>
      </c>
      <c r="AU141" s="196" t="s">
        <v>82</v>
      </c>
      <c r="AV141" s="11" t="s">
        <v>82</v>
      </c>
      <c r="AW141" s="11" t="s">
        <v>36</v>
      </c>
      <c r="AX141" s="11" t="s">
        <v>73</v>
      </c>
      <c r="AY141" s="196" t="s">
        <v>142</v>
      </c>
    </row>
    <row r="142" spans="2:65" s="11" customFormat="1" ht="11.25">
      <c r="B142" s="185"/>
      <c r="C142" s="186"/>
      <c r="D142" s="187" t="s">
        <v>159</v>
      </c>
      <c r="E142" s="188" t="s">
        <v>1</v>
      </c>
      <c r="F142" s="189" t="s">
        <v>1806</v>
      </c>
      <c r="G142" s="186"/>
      <c r="H142" s="190">
        <v>10.45</v>
      </c>
      <c r="I142" s="191"/>
      <c r="J142" s="186"/>
      <c r="K142" s="186"/>
      <c r="L142" s="192"/>
      <c r="M142" s="193"/>
      <c r="N142" s="194"/>
      <c r="O142" s="194"/>
      <c r="P142" s="194"/>
      <c r="Q142" s="194"/>
      <c r="R142" s="194"/>
      <c r="S142" s="194"/>
      <c r="T142" s="195"/>
      <c r="AT142" s="196" t="s">
        <v>159</v>
      </c>
      <c r="AU142" s="196" t="s">
        <v>82</v>
      </c>
      <c r="AV142" s="11" t="s">
        <v>82</v>
      </c>
      <c r="AW142" s="11" t="s">
        <v>36</v>
      </c>
      <c r="AX142" s="11" t="s">
        <v>73</v>
      </c>
      <c r="AY142" s="196" t="s">
        <v>142</v>
      </c>
    </row>
    <row r="143" spans="2:65" s="12" customFormat="1" ht="11.25">
      <c r="B143" s="207"/>
      <c r="C143" s="208"/>
      <c r="D143" s="187" t="s">
        <v>159</v>
      </c>
      <c r="E143" s="209" t="s">
        <v>1</v>
      </c>
      <c r="F143" s="210" t="s">
        <v>285</v>
      </c>
      <c r="G143" s="208"/>
      <c r="H143" s="211">
        <v>26.65</v>
      </c>
      <c r="I143" s="212"/>
      <c r="J143" s="208"/>
      <c r="K143" s="208"/>
      <c r="L143" s="213"/>
      <c r="M143" s="214"/>
      <c r="N143" s="215"/>
      <c r="O143" s="215"/>
      <c r="P143" s="215"/>
      <c r="Q143" s="215"/>
      <c r="R143" s="215"/>
      <c r="S143" s="215"/>
      <c r="T143" s="216"/>
      <c r="AT143" s="217" t="s">
        <v>159</v>
      </c>
      <c r="AU143" s="217" t="s">
        <v>82</v>
      </c>
      <c r="AV143" s="12" t="s">
        <v>149</v>
      </c>
      <c r="AW143" s="12" t="s">
        <v>36</v>
      </c>
      <c r="AX143" s="12" t="s">
        <v>21</v>
      </c>
      <c r="AY143" s="217" t="s">
        <v>142</v>
      </c>
    </row>
    <row r="144" spans="2:65" s="1" customFormat="1" ht="16.5" customHeight="1">
      <c r="B144" s="33"/>
      <c r="C144" s="173" t="s">
        <v>222</v>
      </c>
      <c r="D144" s="173" t="s">
        <v>144</v>
      </c>
      <c r="E144" s="174" t="s">
        <v>1807</v>
      </c>
      <c r="F144" s="175" t="s">
        <v>1808</v>
      </c>
      <c r="G144" s="176" t="s">
        <v>147</v>
      </c>
      <c r="H144" s="177">
        <v>26.65</v>
      </c>
      <c r="I144" s="178"/>
      <c r="J144" s="179">
        <f>ROUND(I144*H144,2)</f>
        <v>0</v>
      </c>
      <c r="K144" s="175" t="s">
        <v>307</v>
      </c>
      <c r="L144" s="37"/>
      <c r="M144" s="180" t="s">
        <v>1</v>
      </c>
      <c r="N144" s="181" t="s">
        <v>44</v>
      </c>
      <c r="O144" s="59"/>
      <c r="P144" s="182">
        <f>O144*H144</f>
        <v>0</v>
      </c>
      <c r="Q144" s="182">
        <v>7.92E-3</v>
      </c>
      <c r="R144" s="182">
        <f>Q144*H144</f>
        <v>0.21106799999999998</v>
      </c>
      <c r="S144" s="182">
        <v>0</v>
      </c>
      <c r="T144" s="183">
        <f>S144*H144</f>
        <v>0</v>
      </c>
      <c r="AR144" s="16" t="s">
        <v>214</v>
      </c>
      <c r="AT144" s="16" t="s">
        <v>144</v>
      </c>
      <c r="AU144" s="16" t="s">
        <v>82</v>
      </c>
      <c r="AY144" s="16" t="s">
        <v>142</v>
      </c>
      <c r="BE144" s="184">
        <f>IF(N144="základní",J144,0)</f>
        <v>0</v>
      </c>
      <c r="BF144" s="184">
        <f>IF(N144="snížená",J144,0)</f>
        <v>0</v>
      </c>
      <c r="BG144" s="184">
        <f>IF(N144="zákl. přenesená",J144,0)</f>
        <v>0</v>
      </c>
      <c r="BH144" s="184">
        <f>IF(N144="sníž. přenesená",J144,0)</f>
        <v>0</v>
      </c>
      <c r="BI144" s="184">
        <f>IF(N144="nulová",J144,0)</f>
        <v>0</v>
      </c>
      <c r="BJ144" s="16" t="s">
        <v>21</v>
      </c>
      <c r="BK144" s="184">
        <f>ROUND(I144*H144,2)</f>
        <v>0</v>
      </c>
      <c r="BL144" s="16" t="s">
        <v>214</v>
      </c>
      <c r="BM144" s="16" t="s">
        <v>1809</v>
      </c>
    </row>
    <row r="145" spans="2:65" s="1" customFormat="1" ht="22.5" customHeight="1">
      <c r="B145" s="33"/>
      <c r="C145" s="173" t="s">
        <v>228</v>
      </c>
      <c r="D145" s="173" t="s">
        <v>144</v>
      </c>
      <c r="E145" s="174" t="s">
        <v>1810</v>
      </c>
      <c r="F145" s="175" t="s">
        <v>1811</v>
      </c>
      <c r="G145" s="176" t="s">
        <v>225</v>
      </c>
      <c r="H145" s="177">
        <v>1.0900000000000001</v>
      </c>
      <c r="I145" s="178"/>
      <c r="J145" s="179">
        <f>ROUND(I145*H145,2)</f>
        <v>0</v>
      </c>
      <c r="K145" s="175" t="s">
        <v>148</v>
      </c>
      <c r="L145" s="37"/>
      <c r="M145" s="242" t="s">
        <v>1</v>
      </c>
      <c r="N145" s="243" t="s">
        <v>44</v>
      </c>
      <c r="O145" s="244"/>
      <c r="P145" s="245">
        <f>O145*H145</f>
        <v>0</v>
      </c>
      <c r="Q145" s="245">
        <v>0</v>
      </c>
      <c r="R145" s="245">
        <f>Q145*H145</f>
        <v>0</v>
      </c>
      <c r="S145" s="245">
        <v>0</v>
      </c>
      <c r="T145" s="246">
        <f>S145*H145</f>
        <v>0</v>
      </c>
      <c r="AR145" s="16" t="s">
        <v>214</v>
      </c>
      <c r="AT145" s="16" t="s">
        <v>144</v>
      </c>
      <c r="AU145" s="16" t="s">
        <v>82</v>
      </c>
      <c r="AY145" s="16" t="s">
        <v>142</v>
      </c>
      <c r="BE145" s="184">
        <f>IF(N145="základní",J145,0)</f>
        <v>0</v>
      </c>
      <c r="BF145" s="184">
        <f>IF(N145="snížená",J145,0)</f>
        <v>0</v>
      </c>
      <c r="BG145" s="184">
        <f>IF(N145="zákl. přenesená",J145,0)</f>
        <v>0</v>
      </c>
      <c r="BH145" s="184">
        <f>IF(N145="sníž. přenesená",J145,0)</f>
        <v>0</v>
      </c>
      <c r="BI145" s="184">
        <f>IF(N145="nulová",J145,0)</f>
        <v>0</v>
      </c>
      <c r="BJ145" s="16" t="s">
        <v>21</v>
      </c>
      <c r="BK145" s="184">
        <f>ROUND(I145*H145,2)</f>
        <v>0</v>
      </c>
      <c r="BL145" s="16" t="s">
        <v>214</v>
      </c>
      <c r="BM145" s="16" t="s">
        <v>1812</v>
      </c>
    </row>
    <row r="146" spans="2:65" s="1" customFormat="1" ht="6.95" customHeight="1">
      <c r="B146" s="45"/>
      <c r="C146" s="46"/>
      <c r="D146" s="46"/>
      <c r="E146" s="46"/>
      <c r="F146" s="46"/>
      <c r="G146" s="46"/>
      <c r="H146" s="46"/>
      <c r="I146" s="124"/>
      <c r="J146" s="46"/>
      <c r="K146" s="46"/>
      <c r="L146" s="37"/>
    </row>
  </sheetData>
  <sheetProtection algorithmName="SHA-512" hashValue="ojlE7GH3H6656sGgzkJ5IVNjqtsF/z45oMWCVIAEZBjHwe/+fh07Jo6ZYUIqq7GdDJxvh3pah6G1eS1PbOd9pA==" saltValue="BfMNNcBjNkFgFj5nNzLRojzj7wr61+BuGXhXaInql00InbCFZ9o86A4jBuHwSkZ2fqYysxqjceyptESzFXJsJQ==" spinCount="100000" sheet="1" objects="1" scenarios="1" formatColumns="0" formatRows="0" autoFilter="0"/>
  <autoFilter ref="C84:K14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B2:BM106"/>
  <sheetViews>
    <sheetView showGridLines="0" topLeftCell="A83" workbookViewId="0"/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8.6640625" customWidth="1"/>
    <col min="8" max="8" width="11.1640625" customWidth="1"/>
    <col min="9" max="9" width="14.1640625" style="96" customWidth="1"/>
    <col min="10" max="10" width="23.5" customWidth="1"/>
    <col min="11" max="11" width="15.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257"/>
      <c r="M2" s="257"/>
      <c r="N2" s="257"/>
      <c r="O2" s="257"/>
      <c r="P2" s="257"/>
      <c r="Q2" s="257"/>
      <c r="R2" s="257"/>
      <c r="S2" s="257"/>
      <c r="T2" s="257"/>
      <c r="U2" s="257"/>
      <c r="V2" s="257"/>
      <c r="AT2" s="16" t="s">
        <v>93</v>
      </c>
    </row>
    <row r="3" spans="2:46" ht="6.95" customHeight="1">
      <c r="B3" s="97"/>
      <c r="C3" s="98"/>
      <c r="D3" s="98"/>
      <c r="E3" s="98"/>
      <c r="F3" s="98"/>
      <c r="G3" s="98"/>
      <c r="H3" s="98"/>
      <c r="I3" s="99"/>
      <c r="J3" s="98"/>
      <c r="K3" s="98"/>
      <c r="L3" s="19"/>
      <c r="AT3" s="16" t="s">
        <v>82</v>
      </c>
    </row>
    <row r="4" spans="2:46" ht="24.95" customHeight="1">
      <c r="B4" s="19"/>
      <c r="D4" s="100" t="s">
        <v>94</v>
      </c>
      <c r="L4" s="19"/>
      <c r="M4" s="23" t="s">
        <v>10</v>
      </c>
      <c r="AT4" s="16" t="s">
        <v>4</v>
      </c>
    </row>
    <row r="5" spans="2:46" ht="6.95" customHeight="1">
      <c r="B5" s="19"/>
      <c r="L5" s="19"/>
    </row>
    <row r="6" spans="2:46" ht="12" customHeight="1">
      <c r="B6" s="19"/>
      <c r="D6" s="101" t="s">
        <v>16</v>
      </c>
      <c r="L6" s="19"/>
    </row>
    <row r="7" spans="2:46" ht="16.5" customHeight="1">
      <c r="B7" s="19"/>
      <c r="E7" s="287" t="str">
        <f>'Rekapitulace stavby'!K6</f>
        <v>Energetická opatření MŠ Ignáce Šustaly</v>
      </c>
      <c r="F7" s="288"/>
      <c r="G7" s="288"/>
      <c r="H7" s="288"/>
      <c r="L7" s="19"/>
    </row>
    <row r="8" spans="2:46" s="1" customFormat="1" ht="12" customHeight="1">
      <c r="B8" s="37"/>
      <c r="D8" s="101" t="s">
        <v>95</v>
      </c>
      <c r="I8" s="102"/>
      <c r="L8" s="37"/>
    </row>
    <row r="9" spans="2:46" s="1" customFormat="1" ht="36.950000000000003" customHeight="1">
      <c r="B9" s="37"/>
      <c r="E9" s="289" t="s">
        <v>1813</v>
      </c>
      <c r="F9" s="290"/>
      <c r="G9" s="290"/>
      <c r="H9" s="290"/>
      <c r="I9" s="102"/>
      <c r="L9" s="37"/>
    </row>
    <row r="10" spans="2:46" s="1" customFormat="1" ht="11.25">
      <c r="B10" s="37"/>
      <c r="I10" s="102"/>
      <c r="L10" s="37"/>
    </row>
    <row r="11" spans="2:46" s="1" customFormat="1" ht="12" customHeight="1">
      <c r="B11" s="37"/>
      <c r="D11" s="101" t="s">
        <v>19</v>
      </c>
      <c r="F11" s="16" t="s">
        <v>1</v>
      </c>
      <c r="I11" s="103" t="s">
        <v>20</v>
      </c>
      <c r="J11" s="16" t="s">
        <v>1</v>
      </c>
      <c r="L11" s="37"/>
    </row>
    <row r="12" spans="2:46" s="1" customFormat="1" ht="12" customHeight="1">
      <c r="B12" s="37"/>
      <c r="D12" s="101" t="s">
        <v>22</v>
      </c>
      <c r="F12" s="16" t="s">
        <v>23</v>
      </c>
      <c r="I12" s="103" t="s">
        <v>24</v>
      </c>
      <c r="J12" s="104" t="str">
        <f>'Rekapitulace stavby'!AN8</f>
        <v>4. 3. 2019</v>
      </c>
      <c r="L12" s="37"/>
    </row>
    <row r="13" spans="2:46" s="1" customFormat="1" ht="10.9" customHeight="1">
      <c r="B13" s="37"/>
      <c r="I13" s="102"/>
      <c r="L13" s="37"/>
    </row>
    <row r="14" spans="2:46" s="1" customFormat="1" ht="12" customHeight="1">
      <c r="B14" s="37"/>
      <c r="D14" s="101" t="s">
        <v>26</v>
      </c>
      <c r="I14" s="103" t="s">
        <v>27</v>
      </c>
      <c r="J14" s="16" t="str">
        <f>IF('Rekapitulace stavby'!AN10="","",'Rekapitulace stavby'!AN10)</f>
        <v/>
      </c>
      <c r="L14" s="37"/>
    </row>
    <row r="15" spans="2:46" s="1" customFormat="1" ht="18" customHeight="1">
      <c r="B15" s="37"/>
      <c r="E15" s="16" t="str">
        <f>IF('Rekapitulace stavby'!E11="","",'Rekapitulace stavby'!E11)</f>
        <v xml:space="preserve"> </v>
      </c>
      <c r="I15" s="103" t="s">
        <v>29</v>
      </c>
      <c r="J15" s="16" t="str">
        <f>IF('Rekapitulace stavby'!AN11="","",'Rekapitulace stavby'!AN11)</f>
        <v/>
      </c>
      <c r="L15" s="37"/>
    </row>
    <row r="16" spans="2:46" s="1" customFormat="1" ht="6.95" customHeight="1">
      <c r="B16" s="37"/>
      <c r="I16" s="102"/>
      <c r="L16" s="37"/>
    </row>
    <row r="17" spans="2:12" s="1" customFormat="1" ht="12" customHeight="1">
      <c r="B17" s="37"/>
      <c r="D17" s="101" t="s">
        <v>30</v>
      </c>
      <c r="I17" s="103" t="s">
        <v>27</v>
      </c>
      <c r="J17" s="29" t="str">
        <f>'Rekapitulace stavby'!AN13</f>
        <v>Vyplň údaj</v>
      </c>
      <c r="L17" s="37"/>
    </row>
    <row r="18" spans="2:12" s="1" customFormat="1" ht="18" customHeight="1">
      <c r="B18" s="37"/>
      <c r="E18" s="291" t="str">
        <f>'Rekapitulace stavby'!E14</f>
        <v>Vyplň údaj</v>
      </c>
      <c r="F18" s="292"/>
      <c r="G18" s="292"/>
      <c r="H18" s="292"/>
      <c r="I18" s="103" t="s">
        <v>29</v>
      </c>
      <c r="J18" s="29" t="str">
        <f>'Rekapitulace stavby'!AN14</f>
        <v>Vyplň údaj</v>
      </c>
      <c r="L18" s="37"/>
    </row>
    <row r="19" spans="2:12" s="1" customFormat="1" ht="6.95" customHeight="1">
      <c r="B19" s="37"/>
      <c r="I19" s="102"/>
      <c r="L19" s="37"/>
    </row>
    <row r="20" spans="2:12" s="1" customFormat="1" ht="12" customHeight="1">
      <c r="B20" s="37"/>
      <c r="D20" s="101" t="s">
        <v>32</v>
      </c>
      <c r="I20" s="103" t="s">
        <v>27</v>
      </c>
      <c r="J20" s="16" t="str">
        <f>IF('Rekapitulace stavby'!AN16="","",'Rekapitulace stavby'!AN16)</f>
        <v>68342268</v>
      </c>
      <c r="L20" s="37"/>
    </row>
    <row r="21" spans="2:12" s="1" customFormat="1" ht="18" customHeight="1">
      <c r="B21" s="37"/>
      <c r="E21" s="16" t="str">
        <f>IF('Rekapitulace stavby'!E17="","",'Rekapitulace stavby'!E17)</f>
        <v>Architektonické studio Ing.arch.Kamil Mrva</v>
      </c>
      <c r="I21" s="103" t="s">
        <v>29</v>
      </c>
      <c r="J21" s="16" t="str">
        <f>IF('Rekapitulace stavby'!AN17="","",'Rekapitulace stavby'!AN17)</f>
        <v>CZ7407205289</v>
      </c>
      <c r="L21" s="37"/>
    </row>
    <row r="22" spans="2:12" s="1" customFormat="1" ht="6.95" customHeight="1">
      <c r="B22" s="37"/>
      <c r="I22" s="102"/>
      <c r="L22" s="37"/>
    </row>
    <row r="23" spans="2:12" s="1" customFormat="1" ht="12" customHeight="1">
      <c r="B23" s="37"/>
      <c r="D23" s="101" t="s">
        <v>37</v>
      </c>
      <c r="I23" s="103" t="s">
        <v>27</v>
      </c>
      <c r="J23" s="16" t="str">
        <f>IF('Rekapitulace stavby'!AN19="","",'Rekapitulace stavby'!AN19)</f>
        <v/>
      </c>
      <c r="L23" s="37"/>
    </row>
    <row r="24" spans="2:12" s="1" customFormat="1" ht="18" customHeight="1">
      <c r="B24" s="37"/>
      <c r="E24" s="16" t="str">
        <f>IF('Rekapitulace stavby'!E20="","",'Rekapitulace stavby'!E20)</f>
        <v xml:space="preserve"> </v>
      </c>
      <c r="I24" s="103" t="s">
        <v>29</v>
      </c>
      <c r="J24" s="16" t="str">
        <f>IF('Rekapitulace stavby'!AN20="","",'Rekapitulace stavby'!AN20)</f>
        <v/>
      </c>
      <c r="L24" s="37"/>
    </row>
    <row r="25" spans="2:12" s="1" customFormat="1" ht="6.95" customHeight="1">
      <c r="B25" s="37"/>
      <c r="I25" s="102"/>
      <c r="L25" s="37"/>
    </row>
    <row r="26" spans="2:12" s="1" customFormat="1" ht="12" customHeight="1">
      <c r="B26" s="37"/>
      <c r="D26" s="101" t="s">
        <v>38</v>
      </c>
      <c r="I26" s="102"/>
      <c r="L26" s="37"/>
    </row>
    <row r="27" spans="2:12" s="6" customFormat="1" ht="16.5" customHeight="1">
      <c r="B27" s="105"/>
      <c r="E27" s="293" t="s">
        <v>1</v>
      </c>
      <c r="F27" s="293"/>
      <c r="G27" s="293"/>
      <c r="H27" s="293"/>
      <c r="I27" s="106"/>
      <c r="L27" s="105"/>
    </row>
    <row r="28" spans="2:12" s="1" customFormat="1" ht="6.95" customHeight="1">
      <c r="B28" s="37"/>
      <c r="I28" s="102"/>
      <c r="L28" s="37"/>
    </row>
    <row r="29" spans="2:12" s="1" customFormat="1" ht="6.95" customHeight="1">
      <c r="B29" s="37"/>
      <c r="D29" s="55"/>
      <c r="E29" s="55"/>
      <c r="F29" s="55"/>
      <c r="G29" s="55"/>
      <c r="H29" s="55"/>
      <c r="I29" s="107"/>
      <c r="J29" s="55"/>
      <c r="K29" s="55"/>
      <c r="L29" s="37"/>
    </row>
    <row r="30" spans="2:12" s="1" customFormat="1" ht="25.35" customHeight="1">
      <c r="B30" s="37"/>
      <c r="D30" s="108" t="s">
        <v>39</v>
      </c>
      <c r="I30" s="102"/>
      <c r="J30" s="109">
        <f>ROUND(J85, 2)</f>
        <v>0</v>
      </c>
      <c r="L30" s="37"/>
    </row>
    <row r="31" spans="2:12" s="1" customFormat="1" ht="6.95" customHeight="1">
      <c r="B31" s="37"/>
      <c r="D31" s="55"/>
      <c r="E31" s="55"/>
      <c r="F31" s="55"/>
      <c r="G31" s="55"/>
      <c r="H31" s="55"/>
      <c r="I31" s="107"/>
      <c r="J31" s="55"/>
      <c r="K31" s="55"/>
      <c r="L31" s="37"/>
    </row>
    <row r="32" spans="2:12" s="1" customFormat="1" ht="14.45" customHeight="1">
      <c r="B32" s="37"/>
      <c r="F32" s="110" t="s">
        <v>41</v>
      </c>
      <c r="I32" s="111" t="s">
        <v>40</v>
      </c>
      <c r="J32" s="110" t="s">
        <v>42</v>
      </c>
      <c r="L32" s="37"/>
    </row>
    <row r="33" spans="2:12" s="1" customFormat="1" ht="14.45" customHeight="1">
      <c r="B33" s="37"/>
      <c r="D33" s="101" t="s">
        <v>43</v>
      </c>
      <c r="E33" s="101" t="s">
        <v>44</v>
      </c>
      <c r="F33" s="112">
        <f>ROUND((SUM(BE85:BE105)),  2)</f>
        <v>0</v>
      </c>
      <c r="I33" s="113">
        <v>0.21</v>
      </c>
      <c r="J33" s="112">
        <f>ROUND(((SUM(BE85:BE105))*I33),  2)</f>
        <v>0</v>
      </c>
      <c r="L33" s="37"/>
    </row>
    <row r="34" spans="2:12" s="1" customFormat="1" ht="14.45" customHeight="1">
      <c r="B34" s="37"/>
      <c r="E34" s="101" t="s">
        <v>45</v>
      </c>
      <c r="F34" s="112">
        <f>ROUND((SUM(BF85:BF105)),  2)</f>
        <v>0</v>
      </c>
      <c r="I34" s="113">
        <v>0.15</v>
      </c>
      <c r="J34" s="112">
        <f>ROUND(((SUM(BF85:BF105))*I34),  2)</f>
        <v>0</v>
      </c>
      <c r="L34" s="37"/>
    </row>
    <row r="35" spans="2:12" s="1" customFormat="1" ht="14.45" hidden="1" customHeight="1">
      <c r="B35" s="37"/>
      <c r="E35" s="101" t="s">
        <v>46</v>
      </c>
      <c r="F35" s="112">
        <f>ROUND((SUM(BG85:BG105)),  2)</f>
        <v>0</v>
      </c>
      <c r="I35" s="113">
        <v>0.21</v>
      </c>
      <c r="J35" s="112">
        <f>0</f>
        <v>0</v>
      </c>
      <c r="L35" s="37"/>
    </row>
    <row r="36" spans="2:12" s="1" customFormat="1" ht="14.45" hidden="1" customHeight="1">
      <c r="B36" s="37"/>
      <c r="E36" s="101" t="s">
        <v>47</v>
      </c>
      <c r="F36" s="112">
        <f>ROUND((SUM(BH85:BH105)),  2)</f>
        <v>0</v>
      </c>
      <c r="I36" s="113">
        <v>0.15</v>
      </c>
      <c r="J36" s="112">
        <f>0</f>
        <v>0</v>
      </c>
      <c r="L36" s="37"/>
    </row>
    <row r="37" spans="2:12" s="1" customFormat="1" ht="14.45" hidden="1" customHeight="1">
      <c r="B37" s="37"/>
      <c r="E37" s="101" t="s">
        <v>48</v>
      </c>
      <c r="F37" s="112">
        <f>ROUND((SUM(BI85:BI105)),  2)</f>
        <v>0</v>
      </c>
      <c r="I37" s="113">
        <v>0</v>
      </c>
      <c r="J37" s="112">
        <f>0</f>
        <v>0</v>
      </c>
      <c r="L37" s="37"/>
    </row>
    <row r="38" spans="2:12" s="1" customFormat="1" ht="6.95" customHeight="1">
      <c r="B38" s="37"/>
      <c r="I38" s="102"/>
      <c r="L38" s="37"/>
    </row>
    <row r="39" spans="2:12" s="1" customFormat="1" ht="25.35" customHeight="1">
      <c r="B39" s="37"/>
      <c r="C39" s="114"/>
      <c r="D39" s="115" t="s">
        <v>49</v>
      </c>
      <c r="E39" s="116"/>
      <c r="F39" s="116"/>
      <c r="G39" s="117" t="s">
        <v>50</v>
      </c>
      <c r="H39" s="118" t="s">
        <v>51</v>
      </c>
      <c r="I39" s="119"/>
      <c r="J39" s="120">
        <f>SUM(J30:J37)</f>
        <v>0</v>
      </c>
      <c r="K39" s="121"/>
      <c r="L39" s="37"/>
    </row>
    <row r="40" spans="2:12" s="1" customFormat="1" ht="14.45" customHeight="1">
      <c r="B40" s="122"/>
      <c r="C40" s="123"/>
      <c r="D40" s="123"/>
      <c r="E40" s="123"/>
      <c r="F40" s="123"/>
      <c r="G40" s="123"/>
      <c r="H40" s="123"/>
      <c r="I40" s="124"/>
      <c r="J40" s="123"/>
      <c r="K40" s="123"/>
      <c r="L40" s="37"/>
    </row>
    <row r="44" spans="2:12" s="1" customFormat="1" ht="6.95" customHeight="1">
      <c r="B44" s="125"/>
      <c r="C44" s="126"/>
      <c r="D44" s="126"/>
      <c r="E44" s="126"/>
      <c r="F44" s="126"/>
      <c r="G44" s="126"/>
      <c r="H44" s="126"/>
      <c r="I44" s="127"/>
      <c r="J44" s="126"/>
      <c r="K44" s="126"/>
      <c r="L44" s="37"/>
    </row>
    <row r="45" spans="2:12" s="1" customFormat="1" ht="24.95" customHeight="1">
      <c r="B45" s="33"/>
      <c r="C45" s="22" t="s">
        <v>97</v>
      </c>
      <c r="D45" s="34"/>
      <c r="E45" s="34"/>
      <c r="F45" s="34"/>
      <c r="G45" s="34"/>
      <c r="H45" s="34"/>
      <c r="I45" s="102"/>
      <c r="J45" s="34"/>
      <c r="K45" s="34"/>
      <c r="L45" s="37"/>
    </row>
    <row r="46" spans="2:12" s="1" customFormat="1" ht="6.95" customHeight="1">
      <c r="B46" s="33"/>
      <c r="C46" s="34"/>
      <c r="D46" s="34"/>
      <c r="E46" s="34"/>
      <c r="F46" s="34"/>
      <c r="G46" s="34"/>
      <c r="H46" s="34"/>
      <c r="I46" s="102"/>
      <c r="J46" s="34"/>
      <c r="K46" s="34"/>
      <c r="L46" s="37"/>
    </row>
    <row r="47" spans="2:12" s="1" customFormat="1" ht="12" customHeight="1">
      <c r="B47" s="33"/>
      <c r="C47" s="28" t="s">
        <v>16</v>
      </c>
      <c r="D47" s="34"/>
      <c r="E47" s="34"/>
      <c r="F47" s="34"/>
      <c r="G47" s="34"/>
      <c r="H47" s="34"/>
      <c r="I47" s="102"/>
      <c r="J47" s="34"/>
      <c r="K47" s="34"/>
      <c r="L47" s="37"/>
    </row>
    <row r="48" spans="2:12" s="1" customFormat="1" ht="16.5" customHeight="1">
      <c r="B48" s="33"/>
      <c r="C48" s="34"/>
      <c r="D48" s="34"/>
      <c r="E48" s="294" t="str">
        <f>E7</f>
        <v>Energetická opatření MŠ Ignáce Šustaly</v>
      </c>
      <c r="F48" s="295"/>
      <c r="G48" s="295"/>
      <c r="H48" s="295"/>
      <c r="I48" s="102"/>
      <c r="J48" s="34"/>
      <c r="K48" s="34"/>
      <c r="L48" s="37"/>
    </row>
    <row r="49" spans="2:47" s="1" customFormat="1" ht="12" customHeight="1">
      <c r="B49" s="33"/>
      <c r="C49" s="28" t="s">
        <v>95</v>
      </c>
      <c r="D49" s="34"/>
      <c r="E49" s="34"/>
      <c r="F49" s="34"/>
      <c r="G49" s="34"/>
      <c r="H49" s="34"/>
      <c r="I49" s="102"/>
      <c r="J49" s="34"/>
      <c r="K49" s="34"/>
      <c r="L49" s="37"/>
    </row>
    <row r="50" spans="2:47" s="1" customFormat="1" ht="16.5" customHeight="1">
      <c r="B50" s="33"/>
      <c r="C50" s="34"/>
      <c r="D50" s="34"/>
      <c r="E50" s="266" t="str">
        <f>E9</f>
        <v>05 - Vedlejší rozpočtové náklady</v>
      </c>
      <c r="F50" s="265"/>
      <c r="G50" s="265"/>
      <c r="H50" s="265"/>
      <c r="I50" s="102"/>
      <c r="J50" s="34"/>
      <c r="K50" s="34"/>
      <c r="L50" s="37"/>
    </row>
    <row r="51" spans="2:47" s="1" customFormat="1" ht="6.95" customHeight="1">
      <c r="B51" s="33"/>
      <c r="C51" s="34"/>
      <c r="D51" s="34"/>
      <c r="E51" s="34"/>
      <c r="F51" s="34"/>
      <c r="G51" s="34"/>
      <c r="H51" s="34"/>
      <c r="I51" s="102"/>
      <c r="J51" s="34"/>
      <c r="K51" s="34"/>
      <c r="L51" s="37"/>
    </row>
    <row r="52" spans="2:47" s="1" customFormat="1" ht="12" customHeight="1">
      <c r="B52" s="33"/>
      <c r="C52" s="28" t="s">
        <v>22</v>
      </c>
      <c r="D52" s="34"/>
      <c r="E52" s="34"/>
      <c r="F52" s="26" t="str">
        <f>F12</f>
        <v>Kopřivnice</v>
      </c>
      <c r="G52" s="34"/>
      <c r="H52" s="34"/>
      <c r="I52" s="103" t="s">
        <v>24</v>
      </c>
      <c r="J52" s="54" t="str">
        <f>IF(J12="","",J12)</f>
        <v>4. 3. 2019</v>
      </c>
      <c r="K52" s="34"/>
      <c r="L52" s="37"/>
    </row>
    <row r="53" spans="2:47" s="1" customFormat="1" ht="6.95" customHeight="1">
      <c r="B53" s="33"/>
      <c r="C53" s="34"/>
      <c r="D53" s="34"/>
      <c r="E53" s="34"/>
      <c r="F53" s="34"/>
      <c r="G53" s="34"/>
      <c r="H53" s="34"/>
      <c r="I53" s="102"/>
      <c r="J53" s="34"/>
      <c r="K53" s="34"/>
      <c r="L53" s="37"/>
    </row>
    <row r="54" spans="2:47" s="1" customFormat="1" ht="24.95" customHeight="1">
      <c r="B54" s="33"/>
      <c r="C54" s="28" t="s">
        <v>26</v>
      </c>
      <c r="D54" s="34"/>
      <c r="E54" s="34"/>
      <c r="F54" s="26" t="str">
        <f>E15</f>
        <v xml:space="preserve"> </v>
      </c>
      <c r="G54" s="34"/>
      <c r="H54" s="34"/>
      <c r="I54" s="103" t="s">
        <v>32</v>
      </c>
      <c r="J54" s="31" t="str">
        <f>E21</f>
        <v>Architektonické studio Ing.arch.Kamil Mrva</v>
      </c>
      <c r="K54" s="34"/>
      <c r="L54" s="37"/>
    </row>
    <row r="55" spans="2:47" s="1" customFormat="1" ht="13.7" customHeight="1">
      <c r="B55" s="33"/>
      <c r="C55" s="28" t="s">
        <v>30</v>
      </c>
      <c r="D55" s="34"/>
      <c r="E55" s="34"/>
      <c r="F55" s="26" t="str">
        <f>IF(E18="","",E18)</f>
        <v>Vyplň údaj</v>
      </c>
      <c r="G55" s="34"/>
      <c r="H55" s="34"/>
      <c r="I55" s="103" t="s">
        <v>37</v>
      </c>
      <c r="J55" s="31" t="str">
        <f>E24</f>
        <v xml:space="preserve"> </v>
      </c>
      <c r="K55" s="34"/>
      <c r="L55" s="37"/>
    </row>
    <row r="56" spans="2:47" s="1" customFormat="1" ht="10.35" customHeight="1">
      <c r="B56" s="33"/>
      <c r="C56" s="34"/>
      <c r="D56" s="34"/>
      <c r="E56" s="34"/>
      <c r="F56" s="34"/>
      <c r="G56" s="34"/>
      <c r="H56" s="34"/>
      <c r="I56" s="102"/>
      <c r="J56" s="34"/>
      <c r="K56" s="34"/>
      <c r="L56" s="37"/>
    </row>
    <row r="57" spans="2:47" s="1" customFormat="1" ht="29.25" customHeight="1">
      <c r="B57" s="33"/>
      <c r="C57" s="128" t="s">
        <v>98</v>
      </c>
      <c r="D57" s="129"/>
      <c r="E57" s="129"/>
      <c r="F57" s="129"/>
      <c r="G57" s="129"/>
      <c r="H57" s="129"/>
      <c r="I57" s="130"/>
      <c r="J57" s="131" t="s">
        <v>99</v>
      </c>
      <c r="K57" s="129"/>
      <c r="L57" s="37"/>
    </row>
    <row r="58" spans="2:47" s="1" customFormat="1" ht="10.35" customHeight="1">
      <c r="B58" s="33"/>
      <c r="C58" s="34"/>
      <c r="D58" s="34"/>
      <c r="E58" s="34"/>
      <c r="F58" s="34"/>
      <c r="G58" s="34"/>
      <c r="H58" s="34"/>
      <c r="I58" s="102"/>
      <c r="J58" s="34"/>
      <c r="K58" s="34"/>
      <c r="L58" s="37"/>
    </row>
    <row r="59" spans="2:47" s="1" customFormat="1" ht="22.9" customHeight="1">
      <c r="B59" s="33"/>
      <c r="C59" s="132" t="s">
        <v>100</v>
      </c>
      <c r="D59" s="34"/>
      <c r="E59" s="34"/>
      <c r="F59" s="34"/>
      <c r="G59" s="34"/>
      <c r="H59" s="34"/>
      <c r="I59" s="102"/>
      <c r="J59" s="72">
        <f>J85</f>
        <v>0</v>
      </c>
      <c r="K59" s="34"/>
      <c r="L59" s="37"/>
      <c r="AU59" s="16" t="s">
        <v>101</v>
      </c>
    </row>
    <row r="60" spans="2:47" s="7" customFormat="1" ht="24.95" customHeight="1">
      <c r="B60" s="133"/>
      <c r="C60" s="134"/>
      <c r="D60" s="135" t="s">
        <v>1814</v>
      </c>
      <c r="E60" s="136"/>
      <c r="F60" s="136"/>
      <c r="G60" s="136"/>
      <c r="H60" s="136"/>
      <c r="I60" s="137"/>
      <c r="J60" s="138">
        <f>J86</f>
        <v>0</v>
      </c>
      <c r="K60" s="134"/>
      <c r="L60" s="139"/>
    </row>
    <row r="61" spans="2:47" s="8" customFormat="1" ht="19.899999999999999" customHeight="1">
      <c r="B61" s="140"/>
      <c r="C61" s="141"/>
      <c r="D61" s="142" t="s">
        <v>1815</v>
      </c>
      <c r="E61" s="143"/>
      <c r="F61" s="143"/>
      <c r="G61" s="143"/>
      <c r="H61" s="143"/>
      <c r="I61" s="144"/>
      <c r="J61" s="145">
        <f>J87</f>
        <v>0</v>
      </c>
      <c r="K61" s="141"/>
      <c r="L61" s="146"/>
    </row>
    <row r="62" spans="2:47" s="8" customFormat="1" ht="19.899999999999999" customHeight="1">
      <c r="B62" s="140"/>
      <c r="C62" s="141"/>
      <c r="D62" s="142" t="s">
        <v>1816</v>
      </c>
      <c r="E62" s="143"/>
      <c r="F62" s="143"/>
      <c r="G62" s="143"/>
      <c r="H62" s="143"/>
      <c r="I62" s="144"/>
      <c r="J62" s="145">
        <f>J90</f>
        <v>0</v>
      </c>
      <c r="K62" s="141"/>
      <c r="L62" s="146"/>
    </row>
    <row r="63" spans="2:47" s="8" customFormat="1" ht="19.899999999999999" customHeight="1">
      <c r="B63" s="140"/>
      <c r="C63" s="141"/>
      <c r="D63" s="142" t="s">
        <v>1817</v>
      </c>
      <c r="E63" s="143"/>
      <c r="F63" s="143"/>
      <c r="G63" s="143"/>
      <c r="H63" s="143"/>
      <c r="I63" s="144"/>
      <c r="J63" s="145">
        <f>J98</f>
        <v>0</v>
      </c>
      <c r="K63" s="141"/>
      <c r="L63" s="146"/>
    </row>
    <row r="64" spans="2:47" s="8" customFormat="1" ht="19.899999999999999" customHeight="1">
      <c r="B64" s="140"/>
      <c r="C64" s="141"/>
      <c r="D64" s="142" t="s">
        <v>1818</v>
      </c>
      <c r="E64" s="143"/>
      <c r="F64" s="143"/>
      <c r="G64" s="143"/>
      <c r="H64" s="143"/>
      <c r="I64" s="144"/>
      <c r="J64" s="145">
        <f>J102</f>
        <v>0</v>
      </c>
      <c r="K64" s="141"/>
      <c r="L64" s="146"/>
    </row>
    <row r="65" spans="2:12" s="8" customFormat="1" ht="19.899999999999999" customHeight="1">
      <c r="B65" s="140"/>
      <c r="C65" s="141"/>
      <c r="D65" s="142" t="s">
        <v>1819</v>
      </c>
      <c r="E65" s="143"/>
      <c r="F65" s="143"/>
      <c r="G65" s="143"/>
      <c r="H65" s="143"/>
      <c r="I65" s="144"/>
      <c r="J65" s="145">
        <f>J104</f>
        <v>0</v>
      </c>
      <c r="K65" s="141"/>
      <c r="L65" s="146"/>
    </row>
    <row r="66" spans="2:12" s="1" customFormat="1" ht="21.75" customHeight="1">
      <c r="B66" s="33"/>
      <c r="C66" s="34"/>
      <c r="D66" s="34"/>
      <c r="E66" s="34"/>
      <c r="F66" s="34"/>
      <c r="G66" s="34"/>
      <c r="H66" s="34"/>
      <c r="I66" s="102"/>
      <c r="J66" s="34"/>
      <c r="K66" s="34"/>
      <c r="L66" s="37"/>
    </row>
    <row r="67" spans="2:12" s="1" customFormat="1" ht="6.95" customHeight="1">
      <c r="B67" s="45"/>
      <c r="C67" s="46"/>
      <c r="D67" s="46"/>
      <c r="E67" s="46"/>
      <c r="F67" s="46"/>
      <c r="G67" s="46"/>
      <c r="H67" s="46"/>
      <c r="I67" s="124"/>
      <c r="J67" s="46"/>
      <c r="K67" s="46"/>
      <c r="L67" s="37"/>
    </row>
    <row r="71" spans="2:12" s="1" customFormat="1" ht="6.95" customHeight="1">
      <c r="B71" s="47"/>
      <c r="C71" s="48"/>
      <c r="D71" s="48"/>
      <c r="E71" s="48"/>
      <c r="F71" s="48"/>
      <c r="G71" s="48"/>
      <c r="H71" s="48"/>
      <c r="I71" s="127"/>
      <c r="J71" s="48"/>
      <c r="K71" s="48"/>
      <c r="L71" s="37"/>
    </row>
    <row r="72" spans="2:12" s="1" customFormat="1" ht="24.95" customHeight="1">
      <c r="B72" s="33"/>
      <c r="C72" s="22" t="s">
        <v>127</v>
      </c>
      <c r="D72" s="34"/>
      <c r="E72" s="34"/>
      <c r="F72" s="34"/>
      <c r="G72" s="34"/>
      <c r="H72" s="34"/>
      <c r="I72" s="102"/>
      <c r="J72" s="34"/>
      <c r="K72" s="34"/>
      <c r="L72" s="37"/>
    </row>
    <row r="73" spans="2:12" s="1" customFormat="1" ht="6.95" customHeight="1">
      <c r="B73" s="33"/>
      <c r="C73" s="34"/>
      <c r="D73" s="34"/>
      <c r="E73" s="34"/>
      <c r="F73" s="34"/>
      <c r="G73" s="34"/>
      <c r="H73" s="34"/>
      <c r="I73" s="102"/>
      <c r="J73" s="34"/>
      <c r="K73" s="34"/>
      <c r="L73" s="37"/>
    </row>
    <row r="74" spans="2:12" s="1" customFormat="1" ht="12" customHeight="1">
      <c r="B74" s="33"/>
      <c r="C74" s="28" t="s">
        <v>16</v>
      </c>
      <c r="D74" s="34"/>
      <c r="E74" s="34"/>
      <c r="F74" s="34"/>
      <c r="G74" s="34"/>
      <c r="H74" s="34"/>
      <c r="I74" s="102"/>
      <c r="J74" s="34"/>
      <c r="K74" s="34"/>
      <c r="L74" s="37"/>
    </row>
    <row r="75" spans="2:12" s="1" customFormat="1" ht="16.5" customHeight="1">
      <c r="B75" s="33"/>
      <c r="C75" s="34"/>
      <c r="D75" s="34"/>
      <c r="E75" s="294" t="str">
        <f>E7</f>
        <v>Energetická opatření MŠ Ignáce Šustaly</v>
      </c>
      <c r="F75" s="295"/>
      <c r="G75" s="295"/>
      <c r="H75" s="295"/>
      <c r="I75" s="102"/>
      <c r="J75" s="34"/>
      <c r="K75" s="34"/>
      <c r="L75" s="37"/>
    </row>
    <row r="76" spans="2:12" s="1" customFormat="1" ht="12" customHeight="1">
      <c r="B76" s="33"/>
      <c r="C76" s="28" t="s">
        <v>95</v>
      </c>
      <c r="D76" s="34"/>
      <c r="E76" s="34"/>
      <c r="F76" s="34"/>
      <c r="G76" s="34"/>
      <c r="H76" s="34"/>
      <c r="I76" s="102"/>
      <c r="J76" s="34"/>
      <c r="K76" s="34"/>
      <c r="L76" s="37"/>
    </row>
    <row r="77" spans="2:12" s="1" customFormat="1" ht="16.5" customHeight="1">
      <c r="B77" s="33"/>
      <c r="C77" s="34"/>
      <c r="D77" s="34"/>
      <c r="E77" s="266" t="str">
        <f>E9</f>
        <v>05 - Vedlejší rozpočtové náklady</v>
      </c>
      <c r="F77" s="265"/>
      <c r="G77" s="265"/>
      <c r="H77" s="265"/>
      <c r="I77" s="102"/>
      <c r="J77" s="34"/>
      <c r="K77" s="34"/>
      <c r="L77" s="37"/>
    </row>
    <row r="78" spans="2:12" s="1" customFormat="1" ht="6.95" customHeight="1">
      <c r="B78" s="33"/>
      <c r="C78" s="34"/>
      <c r="D78" s="34"/>
      <c r="E78" s="34"/>
      <c r="F78" s="34"/>
      <c r="G78" s="34"/>
      <c r="H78" s="34"/>
      <c r="I78" s="102"/>
      <c r="J78" s="34"/>
      <c r="K78" s="34"/>
      <c r="L78" s="37"/>
    </row>
    <row r="79" spans="2:12" s="1" customFormat="1" ht="12" customHeight="1">
      <c r="B79" s="33"/>
      <c r="C79" s="28" t="s">
        <v>22</v>
      </c>
      <c r="D79" s="34"/>
      <c r="E79" s="34"/>
      <c r="F79" s="26" t="str">
        <f>F12</f>
        <v>Kopřivnice</v>
      </c>
      <c r="G79" s="34"/>
      <c r="H79" s="34"/>
      <c r="I79" s="103" t="s">
        <v>24</v>
      </c>
      <c r="J79" s="54" t="str">
        <f>IF(J12="","",J12)</f>
        <v>4. 3. 2019</v>
      </c>
      <c r="K79" s="34"/>
      <c r="L79" s="37"/>
    </row>
    <row r="80" spans="2:12" s="1" customFormat="1" ht="6.95" customHeight="1">
      <c r="B80" s="33"/>
      <c r="C80" s="34"/>
      <c r="D80" s="34"/>
      <c r="E80" s="34"/>
      <c r="F80" s="34"/>
      <c r="G80" s="34"/>
      <c r="H80" s="34"/>
      <c r="I80" s="102"/>
      <c r="J80" s="34"/>
      <c r="K80" s="34"/>
      <c r="L80" s="37"/>
    </row>
    <row r="81" spans="2:65" s="1" customFormat="1" ht="24.95" customHeight="1">
      <c r="B81" s="33"/>
      <c r="C81" s="28" t="s">
        <v>26</v>
      </c>
      <c r="D81" s="34"/>
      <c r="E81" s="34"/>
      <c r="F81" s="26" t="str">
        <f>E15</f>
        <v xml:space="preserve"> </v>
      </c>
      <c r="G81" s="34"/>
      <c r="H81" s="34"/>
      <c r="I81" s="103" t="s">
        <v>32</v>
      </c>
      <c r="J81" s="31" t="str">
        <f>E21</f>
        <v>Architektonické studio Ing.arch.Kamil Mrva</v>
      </c>
      <c r="K81" s="34"/>
      <c r="L81" s="37"/>
    </row>
    <row r="82" spans="2:65" s="1" customFormat="1" ht="13.7" customHeight="1">
      <c r="B82" s="33"/>
      <c r="C82" s="28" t="s">
        <v>30</v>
      </c>
      <c r="D82" s="34"/>
      <c r="E82" s="34"/>
      <c r="F82" s="26" t="str">
        <f>IF(E18="","",E18)</f>
        <v>Vyplň údaj</v>
      </c>
      <c r="G82" s="34"/>
      <c r="H82" s="34"/>
      <c r="I82" s="103" t="s">
        <v>37</v>
      </c>
      <c r="J82" s="31" t="str">
        <f>E24</f>
        <v xml:space="preserve"> </v>
      </c>
      <c r="K82" s="34"/>
      <c r="L82" s="37"/>
    </row>
    <row r="83" spans="2:65" s="1" customFormat="1" ht="10.35" customHeight="1">
      <c r="B83" s="33"/>
      <c r="C83" s="34"/>
      <c r="D83" s="34"/>
      <c r="E83" s="34"/>
      <c r="F83" s="34"/>
      <c r="G83" s="34"/>
      <c r="H83" s="34"/>
      <c r="I83" s="102"/>
      <c r="J83" s="34"/>
      <c r="K83" s="34"/>
      <c r="L83" s="37"/>
    </row>
    <row r="84" spans="2:65" s="9" customFormat="1" ht="29.25" customHeight="1">
      <c r="B84" s="147"/>
      <c r="C84" s="148" t="s">
        <v>128</v>
      </c>
      <c r="D84" s="149" t="s">
        <v>58</v>
      </c>
      <c r="E84" s="149" t="s">
        <v>54</v>
      </c>
      <c r="F84" s="149" t="s">
        <v>55</v>
      </c>
      <c r="G84" s="149" t="s">
        <v>129</v>
      </c>
      <c r="H84" s="149" t="s">
        <v>130</v>
      </c>
      <c r="I84" s="150" t="s">
        <v>131</v>
      </c>
      <c r="J84" s="149" t="s">
        <v>99</v>
      </c>
      <c r="K84" s="151" t="s">
        <v>132</v>
      </c>
      <c r="L84" s="152"/>
      <c r="M84" s="63" t="s">
        <v>1</v>
      </c>
      <c r="N84" s="64" t="s">
        <v>43</v>
      </c>
      <c r="O84" s="64" t="s">
        <v>133</v>
      </c>
      <c r="P84" s="64" t="s">
        <v>134</v>
      </c>
      <c r="Q84" s="64" t="s">
        <v>135</v>
      </c>
      <c r="R84" s="64" t="s">
        <v>136</v>
      </c>
      <c r="S84" s="64" t="s">
        <v>137</v>
      </c>
      <c r="T84" s="65" t="s">
        <v>138</v>
      </c>
    </row>
    <row r="85" spans="2:65" s="1" customFormat="1" ht="22.9" customHeight="1">
      <c r="B85" s="33"/>
      <c r="C85" s="70" t="s">
        <v>139</v>
      </c>
      <c r="D85" s="34"/>
      <c r="E85" s="34"/>
      <c r="F85" s="34"/>
      <c r="G85" s="34"/>
      <c r="H85" s="34"/>
      <c r="I85" s="102"/>
      <c r="J85" s="153">
        <f>BK85</f>
        <v>0</v>
      </c>
      <c r="K85" s="34"/>
      <c r="L85" s="37"/>
      <c r="M85" s="66"/>
      <c r="N85" s="67"/>
      <c r="O85" s="67"/>
      <c r="P85" s="154">
        <f>P86</f>
        <v>0</v>
      </c>
      <c r="Q85" s="67"/>
      <c r="R85" s="154">
        <f>R86</f>
        <v>0</v>
      </c>
      <c r="S85" s="67"/>
      <c r="T85" s="155">
        <f>T86</f>
        <v>0</v>
      </c>
      <c r="AT85" s="16" t="s">
        <v>72</v>
      </c>
      <c r="AU85" s="16" t="s">
        <v>101</v>
      </c>
      <c r="BK85" s="156">
        <f>BK86</f>
        <v>0</v>
      </c>
    </row>
    <row r="86" spans="2:65" s="10" customFormat="1" ht="25.9" customHeight="1">
      <c r="B86" s="157"/>
      <c r="C86" s="158"/>
      <c r="D86" s="159" t="s">
        <v>72</v>
      </c>
      <c r="E86" s="160" t="s">
        <v>1820</v>
      </c>
      <c r="F86" s="160" t="s">
        <v>92</v>
      </c>
      <c r="G86" s="158"/>
      <c r="H86" s="158"/>
      <c r="I86" s="161"/>
      <c r="J86" s="162">
        <f>BK86</f>
        <v>0</v>
      </c>
      <c r="K86" s="158"/>
      <c r="L86" s="163"/>
      <c r="M86" s="164"/>
      <c r="N86" s="165"/>
      <c r="O86" s="165"/>
      <c r="P86" s="166">
        <f>P87+P90+P98+P102+P104</f>
        <v>0</v>
      </c>
      <c r="Q86" s="165"/>
      <c r="R86" s="166">
        <f>R87+R90+R98+R102+R104</f>
        <v>0</v>
      </c>
      <c r="S86" s="165"/>
      <c r="T86" s="167">
        <f>T87+T90+T98+T102+T104</f>
        <v>0</v>
      </c>
      <c r="AR86" s="168" t="s">
        <v>164</v>
      </c>
      <c r="AT86" s="169" t="s">
        <v>72</v>
      </c>
      <c r="AU86" s="169" t="s">
        <v>73</v>
      </c>
      <c r="AY86" s="168" t="s">
        <v>142</v>
      </c>
      <c r="BK86" s="170">
        <f>BK87+BK90+BK98+BK102+BK104</f>
        <v>0</v>
      </c>
    </row>
    <row r="87" spans="2:65" s="10" customFormat="1" ht="22.9" customHeight="1">
      <c r="B87" s="157"/>
      <c r="C87" s="158"/>
      <c r="D87" s="159" t="s">
        <v>72</v>
      </c>
      <c r="E87" s="171" t="s">
        <v>1821</v>
      </c>
      <c r="F87" s="171" t="s">
        <v>1822</v>
      </c>
      <c r="G87" s="158"/>
      <c r="H87" s="158"/>
      <c r="I87" s="161"/>
      <c r="J87" s="172">
        <f>BK87</f>
        <v>0</v>
      </c>
      <c r="K87" s="158"/>
      <c r="L87" s="163"/>
      <c r="M87" s="164"/>
      <c r="N87" s="165"/>
      <c r="O87" s="165"/>
      <c r="P87" s="166">
        <f>SUM(P88:P89)</f>
        <v>0</v>
      </c>
      <c r="Q87" s="165"/>
      <c r="R87" s="166">
        <f>SUM(R88:R89)</f>
        <v>0</v>
      </c>
      <c r="S87" s="165"/>
      <c r="T87" s="167">
        <f>SUM(T88:T89)</f>
        <v>0</v>
      </c>
      <c r="AR87" s="168" t="s">
        <v>164</v>
      </c>
      <c r="AT87" s="169" t="s">
        <v>72</v>
      </c>
      <c r="AU87" s="169" t="s">
        <v>21</v>
      </c>
      <c r="AY87" s="168" t="s">
        <v>142</v>
      </c>
      <c r="BK87" s="170">
        <f>SUM(BK88:BK89)</f>
        <v>0</v>
      </c>
    </row>
    <row r="88" spans="2:65" s="1" customFormat="1" ht="22.5" customHeight="1">
      <c r="B88" s="33"/>
      <c r="C88" s="173" t="s">
        <v>21</v>
      </c>
      <c r="D88" s="173" t="s">
        <v>144</v>
      </c>
      <c r="E88" s="174" t="s">
        <v>1823</v>
      </c>
      <c r="F88" s="175" t="s">
        <v>1824</v>
      </c>
      <c r="G88" s="176" t="s">
        <v>1825</v>
      </c>
      <c r="H88" s="177">
        <v>1</v>
      </c>
      <c r="I88" s="178"/>
      <c r="J88" s="179">
        <f>ROUND(I88*H88,2)</f>
        <v>0</v>
      </c>
      <c r="K88" s="175" t="s">
        <v>307</v>
      </c>
      <c r="L88" s="37"/>
      <c r="M88" s="180" t="s">
        <v>1</v>
      </c>
      <c r="N88" s="181" t="s">
        <v>44</v>
      </c>
      <c r="O88" s="59"/>
      <c r="P88" s="182">
        <f>O88*H88</f>
        <v>0</v>
      </c>
      <c r="Q88" s="182">
        <v>0</v>
      </c>
      <c r="R88" s="182">
        <f>Q88*H88</f>
        <v>0</v>
      </c>
      <c r="S88" s="182">
        <v>0</v>
      </c>
      <c r="T88" s="183">
        <f>S88*H88</f>
        <v>0</v>
      </c>
      <c r="AR88" s="16" t="s">
        <v>1826</v>
      </c>
      <c r="AT88" s="16" t="s">
        <v>144</v>
      </c>
      <c r="AU88" s="16" t="s">
        <v>82</v>
      </c>
      <c r="AY88" s="16" t="s">
        <v>142</v>
      </c>
      <c r="BE88" s="184">
        <f>IF(N88="základní",J88,0)</f>
        <v>0</v>
      </c>
      <c r="BF88" s="184">
        <f>IF(N88="snížená",J88,0)</f>
        <v>0</v>
      </c>
      <c r="BG88" s="184">
        <f>IF(N88="zákl. přenesená",J88,0)</f>
        <v>0</v>
      </c>
      <c r="BH88" s="184">
        <f>IF(N88="sníž. přenesená",J88,0)</f>
        <v>0</v>
      </c>
      <c r="BI88" s="184">
        <f>IF(N88="nulová",J88,0)</f>
        <v>0</v>
      </c>
      <c r="BJ88" s="16" t="s">
        <v>21</v>
      </c>
      <c r="BK88" s="184">
        <f>ROUND(I88*H88,2)</f>
        <v>0</v>
      </c>
      <c r="BL88" s="16" t="s">
        <v>1826</v>
      </c>
      <c r="BM88" s="16" t="s">
        <v>1827</v>
      </c>
    </row>
    <row r="89" spans="2:65" s="1" customFormat="1" ht="16.5" customHeight="1">
      <c r="B89" s="33"/>
      <c r="C89" s="173" t="s">
        <v>82</v>
      </c>
      <c r="D89" s="173" t="s">
        <v>144</v>
      </c>
      <c r="E89" s="174" t="s">
        <v>1828</v>
      </c>
      <c r="F89" s="175" t="s">
        <v>1829</v>
      </c>
      <c r="G89" s="176" t="s">
        <v>1825</v>
      </c>
      <c r="H89" s="177">
        <v>1</v>
      </c>
      <c r="I89" s="178"/>
      <c r="J89" s="179">
        <f>ROUND(I89*H89,2)</f>
        <v>0</v>
      </c>
      <c r="K89" s="175" t="s">
        <v>307</v>
      </c>
      <c r="L89" s="37"/>
      <c r="M89" s="180" t="s">
        <v>1</v>
      </c>
      <c r="N89" s="181" t="s">
        <v>44</v>
      </c>
      <c r="O89" s="59"/>
      <c r="P89" s="182">
        <f>O89*H89</f>
        <v>0</v>
      </c>
      <c r="Q89" s="182">
        <v>0</v>
      </c>
      <c r="R89" s="182">
        <f>Q89*H89</f>
        <v>0</v>
      </c>
      <c r="S89" s="182">
        <v>0</v>
      </c>
      <c r="T89" s="183">
        <f>S89*H89</f>
        <v>0</v>
      </c>
      <c r="AR89" s="16" t="s">
        <v>1826</v>
      </c>
      <c r="AT89" s="16" t="s">
        <v>144</v>
      </c>
      <c r="AU89" s="16" t="s">
        <v>82</v>
      </c>
      <c r="AY89" s="16" t="s">
        <v>142</v>
      </c>
      <c r="BE89" s="184">
        <f>IF(N89="základní",J89,0)</f>
        <v>0</v>
      </c>
      <c r="BF89" s="184">
        <f>IF(N89="snížená",J89,0)</f>
        <v>0</v>
      </c>
      <c r="BG89" s="184">
        <f>IF(N89="zákl. přenesená",J89,0)</f>
        <v>0</v>
      </c>
      <c r="BH89" s="184">
        <f>IF(N89="sníž. přenesená",J89,0)</f>
        <v>0</v>
      </c>
      <c r="BI89" s="184">
        <f>IF(N89="nulová",J89,0)</f>
        <v>0</v>
      </c>
      <c r="BJ89" s="16" t="s">
        <v>21</v>
      </c>
      <c r="BK89" s="184">
        <f>ROUND(I89*H89,2)</f>
        <v>0</v>
      </c>
      <c r="BL89" s="16" t="s">
        <v>1826</v>
      </c>
      <c r="BM89" s="16" t="s">
        <v>1830</v>
      </c>
    </row>
    <row r="90" spans="2:65" s="10" customFormat="1" ht="22.9" customHeight="1">
      <c r="B90" s="157"/>
      <c r="C90" s="158"/>
      <c r="D90" s="159" t="s">
        <v>72</v>
      </c>
      <c r="E90" s="171" t="s">
        <v>1831</v>
      </c>
      <c r="F90" s="171" t="s">
        <v>1832</v>
      </c>
      <c r="G90" s="158"/>
      <c r="H90" s="158"/>
      <c r="I90" s="161"/>
      <c r="J90" s="172">
        <f>BK90</f>
        <v>0</v>
      </c>
      <c r="K90" s="158"/>
      <c r="L90" s="163"/>
      <c r="M90" s="164"/>
      <c r="N90" s="165"/>
      <c r="O90" s="165"/>
      <c r="P90" s="166">
        <f>SUM(P91:P97)</f>
        <v>0</v>
      </c>
      <c r="Q90" s="165"/>
      <c r="R90" s="166">
        <f>SUM(R91:R97)</f>
        <v>0</v>
      </c>
      <c r="S90" s="165"/>
      <c r="T90" s="167">
        <f>SUM(T91:T97)</f>
        <v>0</v>
      </c>
      <c r="AR90" s="168" t="s">
        <v>164</v>
      </c>
      <c r="AT90" s="169" t="s">
        <v>72</v>
      </c>
      <c r="AU90" s="169" t="s">
        <v>21</v>
      </c>
      <c r="AY90" s="168" t="s">
        <v>142</v>
      </c>
      <c r="BK90" s="170">
        <f>SUM(BK91:BK97)</f>
        <v>0</v>
      </c>
    </row>
    <row r="91" spans="2:65" s="1" customFormat="1" ht="16.5" customHeight="1">
      <c r="B91" s="33"/>
      <c r="C91" s="173" t="s">
        <v>155</v>
      </c>
      <c r="D91" s="173" t="s">
        <v>144</v>
      </c>
      <c r="E91" s="174" t="s">
        <v>1833</v>
      </c>
      <c r="F91" s="175" t="s">
        <v>1834</v>
      </c>
      <c r="G91" s="176" t="s">
        <v>1825</v>
      </c>
      <c r="H91" s="177">
        <v>1</v>
      </c>
      <c r="I91" s="178"/>
      <c r="J91" s="179">
        <f t="shared" ref="J91:J97" si="0">ROUND(I91*H91,2)</f>
        <v>0</v>
      </c>
      <c r="K91" s="175" t="s">
        <v>307</v>
      </c>
      <c r="L91" s="37"/>
      <c r="M91" s="180" t="s">
        <v>1</v>
      </c>
      <c r="N91" s="181" t="s">
        <v>44</v>
      </c>
      <c r="O91" s="59"/>
      <c r="P91" s="182">
        <f t="shared" ref="P91:P97" si="1">O91*H91</f>
        <v>0</v>
      </c>
      <c r="Q91" s="182">
        <v>0</v>
      </c>
      <c r="R91" s="182">
        <f t="shared" ref="R91:R97" si="2">Q91*H91</f>
        <v>0</v>
      </c>
      <c r="S91" s="182">
        <v>0</v>
      </c>
      <c r="T91" s="183">
        <f t="shared" ref="T91:T97" si="3">S91*H91</f>
        <v>0</v>
      </c>
      <c r="AR91" s="16" t="s">
        <v>1826</v>
      </c>
      <c r="AT91" s="16" t="s">
        <v>144</v>
      </c>
      <c r="AU91" s="16" t="s">
        <v>82</v>
      </c>
      <c r="AY91" s="16" t="s">
        <v>142</v>
      </c>
      <c r="BE91" s="184">
        <f t="shared" ref="BE91:BE97" si="4">IF(N91="základní",J91,0)</f>
        <v>0</v>
      </c>
      <c r="BF91" s="184">
        <f t="shared" ref="BF91:BF97" si="5">IF(N91="snížená",J91,0)</f>
        <v>0</v>
      </c>
      <c r="BG91" s="184">
        <f t="shared" ref="BG91:BG97" si="6">IF(N91="zákl. přenesená",J91,0)</f>
        <v>0</v>
      </c>
      <c r="BH91" s="184">
        <f t="shared" ref="BH91:BH97" si="7">IF(N91="sníž. přenesená",J91,0)</f>
        <v>0</v>
      </c>
      <c r="BI91" s="184">
        <f t="shared" ref="BI91:BI97" si="8">IF(N91="nulová",J91,0)</f>
        <v>0</v>
      </c>
      <c r="BJ91" s="16" t="s">
        <v>21</v>
      </c>
      <c r="BK91" s="184">
        <f t="shared" ref="BK91:BK97" si="9">ROUND(I91*H91,2)</f>
        <v>0</v>
      </c>
      <c r="BL91" s="16" t="s">
        <v>1826</v>
      </c>
      <c r="BM91" s="16" t="s">
        <v>1835</v>
      </c>
    </row>
    <row r="92" spans="2:65" s="1" customFormat="1" ht="16.5" customHeight="1">
      <c r="B92" s="33"/>
      <c r="C92" s="173" t="s">
        <v>149</v>
      </c>
      <c r="D92" s="173" t="s">
        <v>144</v>
      </c>
      <c r="E92" s="174" t="s">
        <v>1836</v>
      </c>
      <c r="F92" s="175" t="s">
        <v>1837</v>
      </c>
      <c r="G92" s="176" t="s">
        <v>1825</v>
      </c>
      <c r="H92" s="177">
        <v>1</v>
      </c>
      <c r="I92" s="178"/>
      <c r="J92" s="179">
        <f t="shared" si="0"/>
        <v>0</v>
      </c>
      <c r="K92" s="175" t="s">
        <v>307</v>
      </c>
      <c r="L92" s="37"/>
      <c r="M92" s="180" t="s">
        <v>1</v>
      </c>
      <c r="N92" s="181" t="s">
        <v>44</v>
      </c>
      <c r="O92" s="59"/>
      <c r="P92" s="182">
        <f t="shared" si="1"/>
        <v>0</v>
      </c>
      <c r="Q92" s="182">
        <v>0</v>
      </c>
      <c r="R92" s="182">
        <f t="shared" si="2"/>
        <v>0</v>
      </c>
      <c r="S92" s="182">
        <v>0</v>
      </c>
      <c r="T92" s="183">
        <f t="shared" si="3"/>
        <v>0</v>
      </c>
      <c r="AR92" s="16" t="s">
        <v>1826</v>
      </c>
      <c r="AT92" s="16" t="s">
        <v>144</v>
      </c>
      <c r="AU92" s="16" t="s">
        <v>82</v>
      </c>
      <c r="AY92" s="16" t="s">
        <v>142</v>
      </c>
      <c r="BE92" s="184">
        <f t="shared" si="4"/>
        <v>0</v>
      </c>
      <c r="BF92" s="184">
        <f t="shared" si="5"/>
        <v>0</v>
      </c>
      <c r="BG92" s="184">
        <f t="shared" si="6"/>
        <v>0</v>
      </c>
      <c r="BH92" s="184">
        <f t="shared" si="7"/>
        <v>0</v>
      </c>
      <c r="BI92" s="184">
        <f t="shared" si="8"/>
        <v>0</v>
      </c>
      <c r="BJ92" s="16" t="s">
        <v>21</v>
      </c>
      <c r="BK92" s="184">
        <f t="shared" si="9"/>
        <v>0</v>
      </c>
      <c r="BL92" s="16" t="s">
        <v>1826</v>
      </c>
      <c r="BM92" s="16" t="s">
        <v>1838</v>
      </c>
    </row>
    <row r="93" spans="2:65" s="1" customFormat="1" ht="16.5" customHeight="1">
      <c r="B93" s="33"/>
      <c r="C93" s="173" t="s">
        <v>164</v>
      </c>
      <c r="D93" s="173" t="s">
        <v>144</v>
      </c>
      <c r="E93" s="174" t="s">
        <v>1839</v>
      </c>
      <c r="F93" s="175" t="s">
        <v>1840</v>
      </c>
      <c r="G93" s="176" t="s">
        <v>1825</v>
      </c>
      <c r="H93" s="177">
        <v>1</v>
      </c>
      <c r="I93" s="178"/>
      <c r="J93" s="179">
        <f t="shared" si="0"/>
        <v>0</v>
      </c>
      <c r="K93" s="175" t="s">
        <v>307</v>
      </c>
      <c r="L93" s="37"/>
      <c r="M93" s="180" t="s">
        <v>1</v>
      </c>
      <c r="N93" s="181" t="s">
        <v>44</v>
      </c>
      <c r="O93" s="59"/>
      <c r="P93" s="182">
        <f t="shared" si="1"/>
        <v>0</v>
      </c>
      <c r="Q93" s="182">
        <v>0</v>
      </c>
      <c r="R93" s="182">
        <f t="shared" si="2"/>
        <v>0</v>
      </c>
      <c r="S93" s="182">
        <v>0</v>
      </c>
      <c r="T93" s="183">
        <f t="shared" si="3"/>
        <v>0</v>
      </c>
      <c r="AR93" s="16" t="s">
        <v>1826</v>
      </c>
      <c r="AT93" s="16" t="s">
        <v>144</v>
      </c>
      <c r="AU93" s="16" t="s">
        <v>82</v>
      </c>
      <c r="AY93" s="16" t="s">
        <v>142</v>
      </c>
      <c r="BE93" s="184">
        <f t="shared" si="4"/>
        <v>0</v>
      </c>
      <c r="BF93" s="184">
        <f t="shared" si="5"/>
        <v>0</v>
      </c>
      <c r="BG93" s="184">
        <f t="shared" si="6"/>
        <v>0</v>
      </c>
      <c r="BH93" s="184">
        <f t="shared" si="7"/>
        <v>0</v>
      </c>
      <c r="BI93" s="184">
        <f t="shared" si="8"/>
        <v>0</v>
      </c>
      <c r="BJ93" s="16" t="s">
        <v>21</v>
      </c>
      <c r="BK93" s="184">
        <f t="shared" si="9"/>
        <v>0</v>
      </c>
      <c r="BL93" s="16" t="s">
        <v>1826</v>
      </c>
      <c r="BM93" s="16" t="s">
        <v>1841</v>
      </c>
    </row>
    <row r="94" spans="2:65" s="1" customFormat="1" ht="16.5" customHeight="1">
      <c r="B94" s="33"/>
      <c r="C94" s="173" t="s">
        <v>169</v>
      </c>
      <c r="D94" s="173" t="s">
        <v>144</v>
      </c>
      <c r="E94" s="174" t="s">
        <v>1842</v>
      </c>
      <c r="F94" s="175" t="s">
        <v>1843</v>
      </c>
      <c r="G94" s="176" t="s">
        <v>1825</v>
      </c>
      <c r="H94" s="177">
        <v>1</v>
      </c>
      <c r="I94" s="178"/>
      <c r="J94" s="179">
        <f t="shared" si="0"/>
        <v>0</v>
      </c>
      <c r="K94" s="175" t="s">
        <v>307</v>
      </c>
      <c r="L94" s="37"/>
      <c r="M94" s="180" t="s">
        <v>1</v>
      </c>
      <c r="N94" s="181" t="s">
        <v>44</v>
      </c>
      <c r="O94" s="59"/>
      <c r="P94" s="182">
        <f t="shared" si="1"/>
        <v>0</v>
      </c>
      <c r="Q94" s="182">
        <v>0</v>
      </c>
      <c r="R94" s="182">
        <f t="shared" si="2"/>
        <v>0</v>
      </c>
      <c r="S94" s="182">
        <v>0</v>
      </c>
      <c r="T94" s="183">
        <f t="shared" si="3"/>
        <v>0</v>
      </c>
      <c r="AR94" s="16" t="s">
        <v>1826</v>
      </c>
      <c r="AT94" s="16" t="s">
        <v>144</v>
      </c>
      <c r="AU94" s="16" t="s">
        <v>82</v>
      </c>
      <c r="AY94" s="16" t="s">
        <v>142</v>
      </c>
      <c r="BE94" s="184">
        <f t="shared" si="4"/>
        <v>0</v>
      </c>
      <c r="BF94" s="184">
        <f t="shared" si="5"/>
        <v>0</v>
      </c>
      <c r="BG94" s="184">
        <f t="shared" si="6"/>
        <v>0</v>
      </c>
      <c r="BH94" s="184">
        <f t="shared" si="7"/>
        <v>0</v>
      </c>
      <c r="BI94" s="184">
        <f t="shared" si="8"/>
        <v>0</v>
      </c>
      <c r="BJ94" s="16" t="s">
        <v>21</v>
      </c>
      <c r="BK94" s="184">
        <f t="shared" si="9"/>
        <v>0</v>
      </c>
      <c r="BL94" s="16" t="s">
        <v>1826</v>
      </c>
      <c r="BM94" s="16" t="s">
        <v>1844</v>
      </c>
    </row>
    <row r="95" spans="2:65" s="1" customFormat="1" ht="16.5" customHeight="1">
      <c r="B95" s="33"/>
      <c r="C95" s="173" t="s">
        <v>173</v>
      </c>
      <c r="D95" s="173" t="s">
        <v>144</v>
      </c>
      <c r="E95" s="174" t="s">
        <v>1845</v>
      </c>
      <c r="F95" s="175" t="s">
        <v>1846</v>
      </c>
      <c r="G95" s="176" t="s">
        <v>1825</v>
      </c>
      <c r="H95" s="177">
        <v>1</v>
      </c>
      <c r="I95" s="178"/>
      <c r="J95" s="179">
        <f t="shared" si="0"/>
        <v>0</v>
      </c>
      <c r="K95" s="175" t="s">
        <v>307</v>
      </c>
      <c r="L95" s="37"/>
      <c r="M95" s="180" t="s">
        <v>1</v>
      </c>
      <c r="N95" s="181" t="s">
        <v>44</v>
      </c>
      <c r="O95" s="59"/>
      <c r="P95" s="182">
        <f t="shared" si="1"/>
        <v>0</v>
      </c>
      <c r="Q95" s="182">
        <v>0</v>
      </c>
      <c r="R95" s="182">
        <f t="shared" si="2"/>
        <v>0</v>
      </c>
      <c r="S95" s="182">
        <v>0</v>
      </c>
      <c r="T95" s="183">
        <f t="shared" si="3"/>
        <v>0</v>
      </c>
      <c r="AR95" s="16" t="s">
        <v>1826</v>
      </c>
      <c r="AT95" s="16" t="s">
        <v>144</v>
      </c>
      <c r="AU95" s="16" t="s">
        <v>82</v>
      </c>
      <c r="AY95" s="16" t="s">
        <v>142</v>
      </c>
      <c r="BE95" s="184">
        <f t="shared" si="4"/>
        <v>0</v>
      </c>
      <c r="BF95" s="184">
        <f t="shared" si="5"/>
        <v>0</v>
      </c>
      <c r="BG95" s="184">
        <f t="shared" si="6"/>
        <v>0</v>
      </c>
      <c r="BH95" s="184">
        <f t="shared" si="7"/>
        <v>0</v>
      </c>
      <c r="BI95" s="184">
        <f t="shared" si="8"/>
        <v>0</v>
      </c>
      <c r="BJ95" s="16" t="s">
        <v>21</v>
      </c>
      <c r="BK95" s="184">
        <f t="shared" si="9"/>
        <v>0</v>
      </c>
      <c r="BL95" s="16" t="s">
        <v>1826</v>
      </c>
      <c r="BM95" s="16" t="s">
        <v>1847</v>
      </c>
    </row>
    <row r="96" spans="2:65" s="1" customFormat="1" ht="16.5" customHeight="1">
      <c r="B96" s="33"/>
      <c r="C96" s="173" t="s">
        <v>178</v>
      </c>
      <c r="D96" s="173" t="s">
        <v>144</v>
      </c>
      <c r="E96" s="174" t="s">
        <v>1848</v>
      </c>
      <c r="F96" s="175" t="s">
        <v>1849</v>
      </c>
      <c r="G96" s="176" t="s">
        <v>1825</v>
      </c>
      <c r="H96" s="177">
        <v>1</v>
      </c>
      <c r="I96" s="178"/>
      <c r="J96" s="179">
        <f t="shared" si="0"/>
        <v>0</v>
      </c>
      <c r="K96" s="175" t="s">
        <v>307</v>
      </c>
      <c r="L96" s="37"/>
      <c r="M96" s="180" t="s">
        <v>1</v>
      </c>
      <c r="N96" s="181" t="s">
        <v>44</v>
      </c>
      <c r="O96" s="59"/>
      <c r="P96" s="182">
        <f t="shared" si="1"/>
        <v>0</v>
      </c>
      <c r="Q96" s="182">
        <v>0</v>
      </c>
      <c r="R96" s="182">
        <f t="shared" si="2"/>
        <v>0</v>
      </c>
      <c r="S96" s="182">
        <v>0</v>
      </c>
      <c r="T96" s="183">
        <f t="shared" si="3"/>
        <v>0</v>
      </c>
      <c r="AR96" s="16" t="s">
        <v>1826</v>
      </c>
      <c r="AT96" s="16" t="s">
        <v>144</v>
      </c>
      <c r="AU96" s="16" t="s">
        <v>82</v>
      </c>
      <c r="AY96" s="16" t="s">
        <v>142</v>
      </c>
      <c r="BE96" s="184">
        <f t="shared" si="4"/>
        <v>0</v>
      </c>
      <c r="BF96" s="184">
        <f t="shared" si="5"/>
        <v>0</v>
      </c>
      <c r="BG96" s="184">
        <f t="shared" si="6"/>
        <v>0</v>
      </c>
      <c r="BH96" s="184">
        <f t="shared" si="7"/>
        <v>0</v>
      </c>
      <c r="BI96" s="184">
        <f t="shared" si="8"/>
        <v>0</v>
      </c>
      <c r="BJ96" s="16" t="s">
        <v>21</v>
      </c>
      <c r="BK96" s="184">
        <f t="shared" si="9"/>
        <v>0</v>
      </c>
      <c r="BL96" s="16" t="s">
        <v>1826</v>
      </c>
      <c r="BM96" s="16" t="s">
        <v>1850</v>
      </c>
    </row>
    <row r="97" spans="2:65" s="1" customFormat="1" ht="16.5" customHeight="1">
      <c r="B97" s="33"/>
      <c r="C97" s="173" t="s">
        <v>184</v>
      </c>
      <c r="D97" s="173" t="s">
        <v>144</v>
      </c>
      <c r="E97" s="174" t="s">
        <v>1851</v>
      </c>
      <c r="F97" s="175" t="s">
        <v>1852</v>
      </c>
      <c r="G97" s="176" t="s">
        <v>1825</v>
      </c>
      <c r="H97" s="177">
        <v>1</v>
      </c>
      <c r="I97" s="178"/>
      <c r="J97" s="179">
        <f t="shared" si="0"/>
        <v>0</v>
      </c>
      <c r="K97" s="175" t="s">
        <v>307</v>
      </c>
      <c r="L97" s="37"/>
      <c r="M97" s="180" t="s">
        <v>1</v>
      </c>
      <c r="N97" s="181" t="s">
        <v>44</v>
      </c>
      <c r="O97" s="59"/>
      <c r="P97" s="182">
        <f t="shared" si="1"/>
        <v>0</v>
      </c>
      <c r="Q97" s="182">
        <v>0</v>
      </c>
      <c r="R97" s="182">
        <f t="shared" si="2"/>
        <v>0</v>
      </c>
      <c r="S97" s="182">
        <v>0</v>
      </c>
      <c r="T97" s="183">
        <f t="shared" si="3"/>
        <v>0</v>
      </c>
      <c r="AR97" s="16" t="s">
        <v>1826</v>
      </c>
      <c r="AT97" s="16" t="s">
        <v>144</v>
      </c>
      <c r="AU97" s="16" t="s">
        <v>82</v>
      </c>
      <c r="AY97" s="16" t="s">
        <v>142</v>
      </c>
      <c r="BE97" s="184">
        <f t="shared" si="4"/>
        <v>0</v>
      </c>
      <c r="BF97" s="184">
        <f t="shared" si="5"/>
        <v>0</v>
      </c>
      <c r="BG97" s="184">
        <f t="shared" si="6"/>
        <v>0</v>
      </c>
      <c r="BH97" s="184">
        <f t="shared" si="7"/>
        <v>0</v>
      </c>
      <c r="BI97" s="184">
        <f t="shared" si="8"/>
        <v>0</v>
      </c>
      <c r="BJ97" s="16" t="s">
        <v>21</v>
      </c>
      <c r="BK97" s="184">
        <f t="shared" si="9"/>
        <v>0</v>
      </c>
      <c r="BL97" s="16" t="s">
        <v>1826</v>
      </c>
      <c r="BM97" s="16" t="s">
        <v>1853</v>
      </c>
    </row>
    <row r="98" spans="2:65" s="10" customFormat="1" ht="22.9" customHeight="1">
      <c r="B98" s="157"/>
      <c r="C98" s="158"/>
      <c r="D98" s="159" t="s">
        <v>72</v>
      </c>
      <c r="E98" s="171" t="s">
        <v>1854</v>
      </c>
      <c r="F98" s="171" t="s">
        <v>1855</v>
      </c>
      <c r="G98" s="158"/>
      <c r="H98" s="158"/>
      <c r="I98" s="161"/>
      <c r="J98" s="172">
        <f>BK98</f>
        <v>0</v>
      </c>
      <c r="K98" s="158"/>
      <c r="L98" s="163"/>
      <c r="M98" s="164"/>
      <c r="N98" s="165"/>
      <c r="O98" s="165"/>
      <c r="P98" s="166">
        <f>SUM(P99:P101)</f>
        <v>0</v>
      </c>
      <c r="Q98" s="165"/>
      <c r="R98" s="166">
        <f>SUM(R99:R101)</f>
        <v>0</v>
      </c>
      <c r="S98" s="165"/>
      <c r="T98" s="167">
        <f>SUM(T99:T101)</f>
        <v>0</v>
      </c>
      <c r="AR98" s="168" t="s">
        <v>164</v>
      </c>
      <c r="AT98" s="169" t="s">
        <v>72</v>
      </c>
      <c r="AU98" s="169" t="s">
        <v>21</v>
      </c>
      <c r="AY98" s="168" t="s">
        <v>142</v>
      </c>
      <c r="BK98" s="170">
        <f>SUM(BK99:BK101)</f>
        <v>0</v>
      </c>
    </row>
    <row r="99" spans="2:65" s="1" customFormat="1" ht="16.5" customHeight="1">
      <c r="B99" s="33"/>
      <c r="C99" s="173" t="s">
        <v>189</v>
      </c>
      <c r="D99" s="173" t="s">
        <v>144</v>
      </c>
      <c r="E99" s="174" t="s">
        <v>1856</v>
      </c>
      <c r="F99" s="175" t="s">
        <v>1857</v>
      </c>
      <c r="G99" s="176" t="s">
        <v>1825</v>
      </c>
      <c r="H99" s="177">
        <v>1</v>
      </c>
      <c r="I99" s="178"/>
      <c r="J99" s="179">
        <f>ROUND(I99*H99,2)</f>
        <v>0</v>
      </c>
      <c r="K99" s="175" t="s">
        <v>307</v>
      </c>
      <c r="L99" s="37"/>
      <c r="M99" s="180" t="s">
        <v>1</v>
      </c>
      <c r="N99" s="181" t="s">
        <v>44</v>
      </c>
      <c r="O99" s="59"/>
      <c r="P99" s="182">
        <f>O99*H99</f>
        <v>0</v>
      </c>
      <c r="Q99" s="182">
        <v>0</v>
      </c>
      <c r="R99" s="182">
        <f>Q99*H99</f>
        <v>0</v>
      </c>
      <c r="S99" s="182">
        <v>0</v>
      </c>
      <c r="T99" s="183">
        <f>S99*H99</f>
        <v>0</v>
      </c>
      <c r="AR99" s="16" t="s">
        <v>1826</v>
      </c>
      <c r="AT99" s="16" t="s">
        <v>144</v>
      </c>
      <c r="AU99" s="16" t="s">
        <v>82</v>
      </c>
      <c r="AY99" s="16" t="s">
        <v>142</v>
      </c>
      <c r="BE99" s="184">
        <f>IF(N99="základní",J99,0)</f>
        <v>0</v>
      </c>
      <c r="BF99" s="184">
        <f>IF(N99="snížená",J99,0)</f>
        <v>0</v>
      </c>
      <c r="BG99" s="184">
        <f>IF(N99="zákl. přenesená",J99,0)</f>
        <v>0</v>
      </c>
      <c r="BH99" s="184">
        <f>IF(N99="sníž. přenesená",J99,0)</f>
        <v>0</v>
      </c>
      <c r="BI99" s="184">
        <f>IF(N99="nulová",J99,0)</f>
        <v>0</v>
      </c>
      <c r="BJ99" s="16" t="s">
        <v>21</v>
      </c>
      <c r="BK99" s="184">
        <f>ROUND(I99*H99,2)</f>
        <v>0</v>
      </c>
      <c r="BL99" s="16" t="s">
        <v>1826</v>
      </c>
      <c r="BM99" s="16" t="s">
        <v>1858</v>
      </c>
    </row>
    <row r="100" spans="2:65" s="1" customFormat="1" ht="16.5" customHeight="1">
      <c r="B100" s="33"/>
      <c r="C100" s="173" t="s">
        <v>193</v>
      </c>
      <c r="D100" s="173" t="s">
        <v>144</v>
      </c>
      <c r="E100" s="174" t="s">
        <v>1859</v>
      </c>
      <c r="F100" s="175" t="s">
        <v>1860</v>
      </c>
      <c r="G100" s="176" t="s">
        <v>1825</v>
      </c>
      <c r="H100" s="177">
        <v>1</v>
      </c>
      <c r="I100" s="178"/>
      <c r="J100" s="179">
        <f>ROUND(I100*H100,2)</f>
        <v>0</v>
      </c>
      <c r="K100" s="175" t="s">
        <v>307</v>
      </c>
      <c r="L100" s="37"/>
      <c r="M100" s="180" t="s">
        <v>1</v>
      </c>
      <c r="N100" s="181" t="s">
        <v>44</v>
      </c>
      <c r="O100" s="59"/>
      <c r="P100" s="182">
        <f>O100*H100</f>
        <v>0</v>
      </c>
      <c r="Q100" s="182">
        <v>0</v>
      </c>
      <c r="R100" s="182">
        <f>Q100*H100</f>
        <v>0</v>
      </c>
      <c r="S100" s="182">
        <v>0</v>
      </c>
      <c r="T100" s="183">
        <f>S100*H100</f>
        <v>0</v>
      </c>
      <c r="AR100" s="16" t="s">
        <v>1826</v>
      </c>
      <c r="AT100" s="16" t="s">
        <v>144</v>
      </c>
      <c r="AU100" s="16" t="s">
        <v>82</v>
      </c>
      <c r="AY100" s="16" t="s">
        <v>142</v>
      </c>
      <c r="BE100" s="184">
        <f>IF(N100="základní",J100,0)</f>
        <v>0</v>
      </c>
      <c r="BF100" s="184">
        <f>IF(N100="snížená",J100,0)</f>
        <v>0</v>
      </c>
      <c r="BG100" s="184">
        <f>IF(N100="zákl. přenesená",J100,0)</f>
        <v>0</v>
      </c>
      <c r="BH100" s="184">
        <f>IF(N100="sníž. přenesená",J100,0)</f>
        <v>0</v>
      </c>
      <c r="BI100" s="184">
        <f>IF(N100="nulová",J100,0)</f>
        <v>0</v>
      </c>
      <c r="BJ100" s="16" t="s">
        <v>21</v>
      </c>
      <c r="BK100" s="184">
        <f>ROUND(I100*H100,2)</f>
        <v>0</v>
      </c>
      <c r="BL100" s="16" t="s">
        <v>1826</v>
      </c>
      <c r="BM100" s="16" t="s">
        <v>1861</v>
      </c>
    </row>
    <row r="101" spans="2:65" s="1" customFormat="1" ht="22.5" customHeight="1">
      <c r="B101" s="33"/>
      <c r="C101" s="173" t="s">
        <v>198</v>
      </c>
      <c r="D101" s="173" t="s">
        <v>144</v>
      </c>
      <c r="E101" s="174" t="s">
        <v>1862</v>
      </c>
      <c r="F101" s="175" t="s">
        <v>1863</v>
      </c>
      <c r="G101" s="176" t="s">
        <v>1825</v>
      </c>
      <c r="H101" s="177">
        <v>1</v>
      </c>
      <c r="I101" s="178"/>
      <c r="J101" s="179">
        <f>ROUND(I101*H101,2)</f>
        <v>0</v>
      </c>
      <c r="K101" s="175" t="s">
        <v>307</v>
      </c>
      <c r="L101" s="37"/>
      <c r="M101" s="180" t="s">
        <v>1</v>
      </c>
      <c r="N101" s="181" t="s">
        <v>44</v>
      </c>
      <c r="O101" s="59"/>
      <c r="P101" s="182">
        <f>O101*H101</f>
        <v>0</v>
      </c>
      <c r="Q101" s="182">
        <v>0</v>
      </c>
      <c r="R101" s="182">
        <f>Q101*H101</f>
        <v>0</v>
      </c>
      <c r="S101" s="182">
        <v>0</v>
      </c>
      <c r="T101" s="183">
        <f>S101*H101</f>
        <v>0</v>
      </c>
      <c r="AR101" s="16" t="s">
        <v>1826</v>
      </c>
      <c r="AT101" s="16" t="s">
        <v>144</v>
      </c>
      <c r="AU101" s="16" t="s">
        <v>82</v>
      </c>
      <c r="AY101" s="16" t="s">
        <v>142</v>
      </c>
      <c r="BE101" s="184">
        <f>IF(N101="základní",J101,0)</f>
        <v>0</v>
      </c>
      <c r="BF101" s="184">
        <f>IF(N101="snížená",J101,0)</f>
        <v>0</v>
      </c>
      <c r="BG101" s="184">
        <f>IF(N101="zákl. přenesená",J101,0)</f>
        <v>0</v>
      </c>
      <c r="BH101" s="184">
        <f>IF(N101="sníž. přenesená",J101,0)</f>
        <v>0</v>
      </c>
      <c r="BI101" s="184">
        <f>IF(N101="nulová",J101,0)</f>
        <v>0</v>
      </c>
      <c r="BJ101" s="16" t="s">
        <v>21</v>
      </c>
      <c r="BK101" s="184">
        <f>ROUND(I101*H101,2)</f>
        <v>0</v>
      </c>
      <c r="BL101" s="16" t="s">
        <v>1826</v>
      </c>
      <c r="BM101" s="16" t="s">
        <v>1864</v>
      </c>
    </row>
    <row r="102" spans="2:65" s="10" customFormat="1" ht="22.9" customHeight="1">
      <c r="B102" s="157"/>
      <c r="C102" s="158"/>
      <c r="D102" s="159" t="s">
        <v>72</v>
      </c>
      <c r="E102" s="171" t="s">
        <v>1865</v>
      </c>
      <c r="F102" s="171" t="s">
        <v>1866</v>
      </c>
      <c r="G102" s="158"/>
      <c r="H102" s="158"/>
      <c r="I102" s="161"/>
      <c r="J102" s="172">
        <f>BK102</f>
        <v>0</v>
      </c>
      <c r="K102" s="158"/>
      <c r="L102" s="163"/>
      <c r="M102" s="164"/>
      <c r="N102" s="165"/>
      <c r="O102" s="165"/>
      <c r="P102" s="166">
        <f>P103</f>
        <v>0</v>
      </c>
      <c r="Q102" s="165"/>
      <c r="R102" s="166">
        <f>R103</f>
        <v>0</v>
      </c>
      <c r="S102" s="165"/>
      <c r="T102" s="167">
        <f>T103</f>
        <v>0</v>
      </c>
      <c r="AR102" s="168" t="s">
        <v>164</v>
      </c>
      <c r="AT102" s="169" t="s">
        <v>72</v>
      </c>
      <c r="AU102" s="169" t="s">
        <v>21</v>
      </c>
      <c r="AY102" s="168" t="s">
        <v>142</v>
      </c>
      <c r="BK102" s="170">
        <f>BK103</f>
        <v>0</v>
      </c>
    </row>
    <row r="103" spans="2:65" s="1" customFormat="1" ht="22.5" customHeight="1">
      <c r="B103" s="33"/>
      <c r="C103" s="173" t="s">
        <v>202</v>
      </c>
      <c r="D103" s="173" t="s">
        <v>144</v>
      </c>
      <c r="E103" s="174" t="s">
        <v>1867</v>
      </c>
      <c r="F103" s="175" t="s">
        <v>1868</v>
      </c>
      <c r="G103" s="176" t="s">
        <v>1825</v>
      </c>
      <c r="H103" s="177">
        <v>1</v>
      </c>
      <c r="I103" s="178"/>
      <c r="J103" s="179">
        <f>ROUND(I103*H103,2)</f>
        <v>0</v>
      </c>
      <c r="K103" s="175" t="s">
        <v>307</v>
      </c>
      <c r="L103" s="37"/>
      <c r="M103" s="180" t="s">
        <v>1</v>
      </c>
      <c r="N103" s="181" t="s">
        <v>44</v>
      </c>
      <c r="O103" s="59"/>
      <c r="P103" s="182">
        <f>O103*H103</f>
        <v>0</v>
      </c>
      <c r="Q103" s="182">
        <v>0</v>
      </c>
      <c r="R103" s="182">
        <f>Q103*H103</f>
        <v>0</v>
      </c>
      <c r="S103" s="182">
        <v>0</v>
      </c>
      <c r="T103" s="183">
        <f>S103*H103</f>
        <v>0</v>
      </c>
      <c r="AR103" s="16" t="s">
        <v>1826</v>
      </c>
      <c r="AT103" s="16" t="s">
        <v>144</v>
      </c>
      <c r="AU103" s="16" t="s">
        <v>82</v>
      </c>
      <c r="AY103" s="16" t="s">
        <v>142</v>
      </c>
      <c r="BE103" s="184">
        <f>IF(N103="základní",J103,0)</f>
        <v>0</v>
      </c>
      <c r="BF103" s="184">
        <f>IF(N103="snížená",J103,0)</f>
        <v>0</v>
      </c>
      <c r="BG103" s="184">
        <f>IF(N103="zákl. přenesená",J103,0)</f>
        <v>0</v>
      </c>
      <c r="BH103" s="184">
        <f>IF(N103="sníž. přenesená",J103,0)</f>
        <v>0</v>
      </c>
      <c r="BI103" s="184">
        <f>IF(N103="nulová",J103,0)</f>
        <v>0</v>
      </c>
      <c r="BJ103" s="16" t="s">
        <v>21</v>
      </c>
      <c r="BK103" s="184">
        <f>ROUND(I103*H103,2)</f>
        <v>0</v>
      </c>
      <c r="BL103" s="16" t="s">
        <v>1826</v>
      </c>
      <c r="BM103" s="16" t="s">
        <v>1869</v>
      </c>
    </row>
    <row r="104" spans="2:65" s="10" customFormat="1" ht="22.9" customHeight="1">
      <c r="B104" s="157"/>
      <c r="C104" s="158"/>
      <c r="D104" s="159" t="s">
        <v>72</v>
      </c>
      <c r="E104" s="171" t="s">
        <v>1870</v>
      </c>
      <c r="F104" s="171" t="s">
        <v>1871</v>
      </c>
      <c r="G104" s="158"/>
      <c r="H104" s="158"/>
      <c r="I104" s="161"/>
      <c r="J104" s="172">
        <f>BK104</f>
        <v>0</v>
      </c>
      <c r="K104" s="158"/>
      <c r="L104" s="163"/>
      <c r="M104" s="164"/>
      <c r="N104" s="165"/>
      <c r="O104" s="165"/>
      <c r="P104" s="166">
        <f>P105</f>
        <v>0</v>
      </c>
      <c r="Q104" s="165"/>
      <c r="R104" s="166">
        <f>R105</f>
        <v>0</v>
      </c>
      <c r="S104" s="165"/>
      <c r="T104" s="167">
        <f>T105</f>
        <v>0</v>
      </c>
      <c r="AR104" s="168" t="s">
        <v>164</v>
      </c>
      <c r="AT104" s="169" t="s">
        <v>72</v>
      </c>
      <c r="AU104" s="169" t="s">
        <v>21</v>
      </c>
      <c r="AY104" s="168" t="s">
        <v>142</v>
      </c>
      <c r="BK104" s="170">
        <f>BK105</f>
        <v>0</v>
      </c>
    </row>
    <row r="105" spans="2:65" s="1" customFormat="1" ht="16.5" customHeight="1">
      <c r="B105" s="33"/>
      <c r="C105" s="173" t="s">
        <v>206</v>
      </c>
      <c r="D105" s="173" t="s">
        <v>144</v>
      </c>
      <c r="E105" s="174" t="s">
        <v>1872</v>
      </c>
      <c r="F105" s="175" t="s">
        <v>1873</v>
      </c>
      <c r="G105" s="176" t="s">
        <v>1825</v>
      </c>
      <c r="H105" s="177">
        <v>1</v>
      </c>
      <c r="I105" s="178"/>
      <c r="J105" s="179">
        <f>ROUND(I105*H105,2)</f>
        <v>0</v>
      </c>
      <c r="K105" s="175" t="s">
        <v>307</v>
      </c>
      <c r="L105" s="37"/>
      <c r="M105" s="242" t="s">
        <v>1</v>
      </c>
      <c r="N105" s="243" t="s">
        <v>44</v>
      </c>
      <c r="O105" s="244"/>
      <c r="P105" s="245">
        <f>O105*H105</f>
        <v>0</v>
      </c>
      <c r="Q105" s="245">
        <v>0</v>
      </c>
      <c r="R105" s="245">
        <f>Q105*H105</f>
        <v>0</v>
      </c>
      <c r="S105" s="245">
        <v>0</v>
      </c>
      <c r="T105" s="246">
        <f>S105*H105</f>
        <v>0</v>
      </c>
      <c r="AR105" s="16" t="s">
        <v>1826</v>
      </c>
      <c r="AT105" s="16" t="s">
        <v>144</v>
      </c>
      <c r="AU105" s="16" t="s">
        <v>82</v>
      </c>
      <c r="AY105" s="16" t="s">
        <v>142</v>
      </c>
      <c r="BE105" s="184">
        <f>IF(N105="základní",J105,0)</f>
        <v>0</v>
      </c>
      <c r="BF105" s="184">
        <f>IF(N105="snížená",J105,0)</f>
        <v>0</v>
      </c>
      <c r="BG105" s="184">
        <f>IF(N105="zákl. přenesená",J105,0)</f>
        <v>0</v>
      </c>
      <c r="BH105" s="184">
        <f>IF(N105="sníž. přenesená",J105,0)</f>
        <v>0</v>
      </c>
      <c r="BI105" s="184">
        <f>IF(N105="nulová",J105,0)</f>
        <v>0</v>
      </c>
      <c r="BJ105" s="16" t="s">
        <v>21</v>
      </c>
      <c r="BK105" s="184">
        <f>ROUND(I105*H105,2)</f>
        <v>0</v>
      </c>
      <c r="BL105" s="16" t="s">
        <v>1826</v>
      </c>
      <c r="BM105" s="16" t="s">
        <v>1874</v>
      </c>
    </row>
    <row r="106" spans="2:65" s="1" customFormat="1" ht="6.95" customHeight="1">
      <c r="B106" s="45"/>
      <c r="C106" s="46"/>
      <c r="D106" s="46"/>
      <c r="E106" s="46"/>
      <c r="F106" s="46"/>
      <c r="G106" s="46"/>
      <c r="H106" s="46"/>
      <c r="I106" s="124"/>
      <c r="J106" s="46"/>
      <c r="K106" s="46"/>
      <c r="L106" s="37"/>
    </row>
  </sheetData>
  <sheetProtection algorithmName="SHA-512" hashValue="CgF4Ut8X9ngdTPpdiiv+/u6Hl8LefJ3KU52ThxEmEil0xO9DMcQvC2D4LfvL/IUBLDZbNc7SJ0xMBNeQ6Zq73Q==" saltValue="PcSB60/8UijbKFzb4mVlYixEUzWwY3BY8HUdyTCvkhFKQulI+/g/PgOS7jvaf2jpbiKOxeqqCBrfAzXcB+Q07Q==" spinCount="100000" sheet="1" objects="1" scenarios="1" formatColumns="0" formatRows="0" autoFilter="0"/>
  <autoFilter ref="C84:K105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12</vt:i4>
      </vt:variant>
    </vt:vector>
  </HeadingPairs>
  <TitlesOfParts>
    <vt:vector size="18" baseType="lpstr">
      <vt:lpstr>Rekapitulace stavby</vt:lpstr>
      <vt:lpstr>01 - Stavební část</vt:lpstr>
      <vt:lpstr>02 - Vzduchotechnika </vt:lpstr>
      <vt:lpstr>03 - Elektroinstalace</vt:lpstr>
      <vt:lpstr>04 - Venkovní úpravy</vt:lpstr>
      <vt:lpstr>05 - Vedlejší rozpočtové ...</vt:lpstr>
      <vt:lpstr>'01 - Stavební část'!Názvy_tisku</vt:lpstr>
      <vt:lpstr>'02 - Vzduchotechnika '!Názvy_tisku</vt:lpstr>
      <vt:lpstr>'03 - Elektroinstalace'!Názvy_tisku</vt:lpstr>
      <vt:lpstr>'04 - Venkovní úpravy'!Názvy_tisku</vt:lpstr>
      <vt:lpstr>'05 - Vedlejší rozpočtové ...'!Názvy_tisku</vt:lpstr>
      <vt:lpstr>'Rekapitulace stavby'!Názvy_tisku</vt:lpstr>
      <vt:lpstr>'01 - Stavební část'!Oblast_tisku</vt:lpstr>
      <vt:lpstr>'02 - Vzduchotechnika '!Oblast_tisku</vt:lpstr>
      <vt:lpstr>'03 - Elektroinstalace'!Oblast_tisku</vt:lpstr>
      <vt:lpstr>'04 - Venkovní úpravy'!Oblast_tisku</vt:lpstr>
      <vt:lpstr>'05 - Vedlejší rozpočtové ...'!Oblast_tisku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Prace\Marie</dc:creator>
  <cp:lastModifiedBy>pechovji</cp:lastModifiedBy>
  <dcterms:created xsi:type="dcterms:W3CDTF">2019-03-25T14:06:54Z</dcterms:created>
  <dcterms:modified xsi:type="dcterms:W3CDTF">2019-03-25T14:42:27Z</dcterms:modified>
</cp:coreProperties>
</file>