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KADLEC2019\Bazén Kopřivnice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D1.1 2019108D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'D1.1 2019108D1.1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'D1.1 2019108D1.1 Pol'!$A$1:$W$233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32" i="12"/>
  <c r="BA201" i="12"/>
  <c r="BA125" i="12"/>
  <c r="BA76" i="12"/>
  <c r="BA38" i="12"/>
  <c r="BA22" i="12"/>
  <c r="BA18" i="12"/>
  <c r="BA13" i="12"/>
  <c r="I8" i="12"/>
  <c r="K8" i="12"/>
  <c r="Q8" i="12"/>
  <c r="V8" i="12"/>
  <c r="G9" i="12"/>
  <c r="I9" i="12"/>
  <c r="K9" i="12"/>
  <c r="M9" i="12"/>
  <c r="O9" i="12"/>
  <c r="Q9" i="12"/>
  <c r="V9" i="12"/>
  <c r="G12" i="12"/>
  <c r="M12" i="12" s="1"/>
  <c r="I12" i="12"/>
  <c r="K12" i="12"/>
  <c r="O12" i="12"/>
  <c r="O8" i="12" s="1"/>
  <c r="Q12" i="12"/>
  <c r="V12" i="12"/>
  <c r="G16" i="12"/>
  <c r="O16" i="12"/>
  <c r="G17" i="12"/>
  <c r="M17" i="12" s="1"/>
  <c r="M16" i="12" s="1"/>
  <c r="I17" i="12"/>
  <c r="I16" i="12" s="1"/>
  <c r="K17" i="12"/>
  <c r="K16" i="12" s="1"/>
  <c r="O17" i="12"/>
  <c r="Q17" i="12"/>
  <c r="Q16" i="12" s="1"/>
  <c r="V17" i="12"/>
  <c r="V16" i="12" s="1"/>
  <c r="G21" i="12"/>
  <c r="I21" i="12"/>
  <c r="K21" i="12"/>
  <c r="M21" i="12"/>
  <c r="O21" i="12"/>
  <c r="Q21" i="12"/>
  <c r="V21" i="12"/>
  <c r="G25" i="12"/>
  <c r="O25" i="12"/>
  <c r="G26" i="12"/>
  <c r="M26" i="12" s="1"/>
  <c r="I26" i="12"/>
  <c r="I25" i="12" s="1"/>
  <c r="K26" i="12"/>
  <c r="O26" i="12"/>
  <c r="Q26" i="12"/>
  <c r="Q25" i="12" s="1"/>
  <c r="V26" i="12"/>
  <c r="G30" i="12"/>
  <c r="M30" i="12" s="1"/>
  <c r="I30" i="12"/>
  <c r="K30" i="12"/>
  <c r="K25" i="12" s="1"/>
  <c r="O30" i="12"/>
  <c r="Q30" i="12"/>
  <c r="V30" i="12"/>
  <c r="V25" i="12" s="1"/>
  <c r="G33" i="12"/>
  <c r="I33" i="12"/>
  <c r="K33" i="12"/>
  <c r="M33" i="12"/>
  <c r="O33" i="12"/>
  <c r="Q33" i="12"/>
  <c r="V33" i="12"/>
  <c r="G36" i="12"/>
  <c r="K36" i="12"/>
  <c r="O36" i="12"/>
  <c r="V36" i="12"/>
  <c r="G37" i="12"/>
  <c r="M37" i="12" s="1"/>
  <c r="M36" i="12" s="1"/>
  <c r="I37" i="12"/>
  <c r="I36" i="12" s="1"/>
  <c r="K37" i="12"/>
  <c r="O37" i="12"/>
  <c r="Q37" i="12"/>
  <c r="Q36" i="12" s="1"/>
  <c r="V37" i="12"/>
  <c r="G41" i="12"/>
  <c r="I41" i="12"/>
  <c r="K41" i="12"/>
  <c r="M41" i="12"/>
  <c r="O41" i="12"/>
  <c r="Q41" i="12"/>
  <c r="V41" i="12"/>
  <c r="G45" i="12"/>
  <c r="M45" i="12" s="1"/>
  <c r="I45" i="12"/>
  <c r="K45" i="12"/>
  <c r="O45" i="12"/>
  <c r="O40" i="12" s="1"/>
  <c r="Q45" i="12"/>
  <c r="V45" i="12"/>
  <c r="G49" i="12"/>
  <c r="M49" i="12" s="1"/>
  <c r="I49" i="12"/>
  <c r="I40" i="12" s="1"/>
  <c r="K49" i="12"/>
  <c r="O49" i="12"/>
  <c r="Q49" i="12"/>
  <c r="Q40" i="12" s="1"/>
  <c r="V49" i="12"/>
  <c r="G53" i="12"/>
  <c r="M53" i="12" s="1"/>
  <c r="I53" i="12"/>
  <c r="K53" i="12"/>
  <c r="K40" i="12" s="1"/>
  <c r="O53" i="12"/>
  <c r="Q53" i="12"/>
  <c r="V53" i="12"/>
  <c r="V40" i="12" s="1"/>
  <c r="G57" i="12"/>
  <c r="I57" i="12"/>
  <c r="K57" i="12"/>
  <c r="M57" i="12"/>
  <c r="O57" i="12"/>
  <c r="Q57" i="12"/>
  <c r="V57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74" i="12"/>
  <c r="I74" i="12"/>
  <c r="K74" i="12"/>
  <c r="O74" i="12"/>
  <c r="Q74" i="12"/>
  <c r="V74" i="12"/>
  <c r="G75" i="12"/>
  <c r="I75" i="12"/>
  <c r="K75" i="12"/>
  <c r="M75" i="12"/>
  <c r="M74" i="12" s="1"/>
  <c r="O75" i="12"/>
  <c r="Q75" i="12"/>
  <c r="V75" i="12"/>
  <c r="G83" i="12"/>
  <c r="M83" i="12" s="1"/>
  <c r="M82" i="12" s="1"/>
  <c r="I83" i="12"/>
  <c r="I82" i="12" s="1"/>
  <c r="K83" i="12"/>
  <c r="O83" i="12"/>
  <c r="Q83" i="12"/>
  <c r="Q82" i="12" s="1"/>
  <c r="V83" i="12"/>
  <c r="G86" i="12"/>
  <c r="M86" i="12" s="1"/>
  <c r="I86" i="12"/>
  <c r="K86" i="12"/>
  <c r="K82" i="12" s="1"/>
  <c r="O86" i="12"/>
  <c r="Q86" i="12"/>
  <c r="V86" i="12"/>
  <c r="V82" i="12" s="1"/>
  <c r="G89" i="12"/>
  <c r="I89" i="12"/>
  <c r="K89" i="12"/>
  <c r="M89" i="12"/>
  <c r="O89" i="12"/>
  <c r="Q89" i="12"/>
  <c r="V89" i="12"/>
  <c r="G92" i="12"/>
  <c r="M92" i="12" s="1"/>
  <c r="I92" i="12"/>
  <c r="K92" i="12"/>
  <c r="O92" i="12"/>
  <c r="O82" i="12" s="1"/>
  <c r="Q92" i="12"/>
  <c r="V92" i="12"/>
  <c r="G95" i="12"/>
  <c r="M95" i="12" s="1"/>
  <c r="I95" i="12"/>
  <c r="K95" i="12"/>
  <c r="K94" i="12" s="1"/>
  <c r="O95" i="12"/>
  <c r="Q95" i="12"/>
  <c r="V95" i="12"/>
  <c r="V94" i="12" s="1"/>
  <c r="G98" i="12"/>
  <c r="I98" i="12"/>
  <c r="K98" i="12"/>
  <c r="M98" i="12"/>
  <c r="O98" i="12"/>
  <c r="Q98" i="12"/>
  <c r="V98" i="12"/>
  <c r="G101" i="12"/>
  <c r="G94" i="12" s="1"/>
  <c r="I101" i="12"/>
  <c r="K101" i="12"/>
  <c r="O101" i="12"/>
  <c r="O94" i="12" s="1"/>
  <c r="Q101" i="12"/>
  <c r="V101" i="12"/>
  <c r="G105" i="12"/>
  <c r="M105" i="12" s="1"/>
  <c r="I105" i="12"/>
  <c r="I94" i="12" s="1"/>
  <c r="K105" i="12"/>
  <c r="O105" i="12"/>
  <c r="Q105" i="12"/>
  <c r="Q94" i="12" s="1"/>
  <c r="V105" i="12"/>
  <c r="G109" i="12"/>
  <c r="M109" i="12" s="1"/>
  <c r="I109" i="12"/>
  <c r="K109" i="12"/>
  <c r="O109" i="12"/>
  <c r="Q109" i="12"/>
  <c r="V109" i="12"/>
  <c r="G112" i="12"/>
  <c r="I112" i="12"/>
  <c r="K112" i="12"/>
  <c r="M112" i="12"/>
  <c r="O112" i="12"/>
  <c r="Q112" i="12"/>
  <c r="V112" i="12"/>
  <c r="G115" i="12"/>
  <c r="M115" i="12" s="1"/>
  <c r="I115" i="12"/>
  <c r="K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M121" i="12" s="1"/>
  <c r="I121" i="12"/>
  <c r="K121" i="12"/>
  <c r="O121" i="12"/>
  <c r="Q121" i="12"/>
  <c r="V121" i="12"/>
  <c r="G124" i="12"/>
  <c r="I124" i="12"/>
  <c r="K124" i="12"/>
  <c r="M124" i="12"/>
  <c r="O124" i="12"/>
  <c r="Q124" i="12"/>
  <c r="V124" i="12"/>
  <c r="G128" i="12"/>
  <c r="M128" i="12" s="1"/>
  <c r="I128" i="12"/>
  <c r="K128" i="12"/>
  <c r="O128" i="12"/>
  <c r="Q128" i="12"/>
  <c r="V128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I138" i="12"/>
  <c r="K138" i="12"/>
  <c r="Q138" i="12"/>
  <c r="V138" i="12"/>
  <c r="G139" i="12"/>
  <c r="M139" i="12" s="1"/>
  <c r="M138" i="12" s="1"/>
  <c r="I139" i="12"/>
  <c r="K139" i="12"/>
  <c r="O139" i="12"/>
  <c r="O138" i="12" s="1"/>
  <c r="Q139" i="12"/>
  <c r="V139" i="12"/>
  <c r="G143" i="12"/>
  <c r="M143" i="12" s="1"/>
  <c r="M142" i="12" s="1"/>
  <c r="I143" i="12"/>
  <c r="K143" i="12"/>
  <c r="K142" i="12" s="1"/>
  <c r="O143" i="12"/>
  <c r="Q143" i="12"/>
  <c r="V143" i="12"/>
  <c r="V142" i="12" s="1"/>
  <c r="G147" i="12"/>
  <c r="I147" i="12"/>
  <c r="K147" i="12"/>
  <c r="M147" i="12"/>
  <c r="O147" i="12"/>
  <c r="Q147" i="12"/>
  <c r="V147" i="12"/>
  <c r="G151" i="12"/>
  <c r="M151" i="12" s="1"/>
  <c r="I151" i="12"/>
  <c r="K151" i="12"/>
  <c r="O151" i="12"/>
  <c r="O142" i="12" s="1"/>
  <c r="Q151" i="12"/>
  <c r="V151" i="12"/>
  <c r="G155" i="12"/>
  <c r="M155" i="12" s="1"/>
  <c r="I155" i="12"/>
  <c r="I142" i="12" s="1"/>
  <c r="K155" i="12"/>
  <c r="O155" i="12"/>
  <c r="Q155" i="12"/>
  <c r="Q142" i="12" s="1"/>
  <c r="V155" i="12"/>
  <c r="G158" i="12"/>
  <c r="M158" i="12" s="1"/>
  <c r="I158" i="12"/>
  <c r="K158" i="12"/>
  <c r="O158" i="12"/>
  <c r="Q158" i="12"/>
  <c r="V158" i="12"/>
  <c r="G161" i="12"/>
  <c r="I161" i="12"/>
  <c r="K161" i="12"/>
  <c r="M161" i="12"/>
  <c r="O161" i="12"/>
  <c r="Q161" i="12"/>
  <c r="V161" i="12"/>
  <c r="G164" i="12"/>
  <c r="O164" i="12"/>
  <c r="G165" i="12"/>
  <c r="M165" i="12" s="1"/>
  <c r="M164" i="12" s="1"/>
  <c r="I165" i="12"/>
  <c r="I164" i="12" s="1"/>
  <c r="K165" i="12"/>
  <c r="O165" i="12"/>
  <c r="Q165" i="12"/>
  <c r="Q164" i="12" s="1"/>
  <c r="V165" i="12"/>
  <c r="G168" i="12"/>
  <c r="M168" i="12" s="1"/>
  <c r="I168" i="12"/>
  <c r="K168" i="12"/>
  <c r="K164" i="12" s="1"/>
  <c r="O168" i="12"/>
  <c r="Q168" i="12"/>
  <c r="V168" i="12"/>
  <c r="V164" i="12" s="1"/>
  <c r="G172" i="12"/>
  <c r="M172" i="12" s="1"/>
  <c r="I172" i="12"/>
  <c r="I171" i="12" s="1"/>
  <c r="K172" i="12"/>
  <c r="O172" i="12"/>
  <c r="O171" i="12" s="1"/>
  <c r="Q172" i="12"/>
  <c r="Q171" i="12" s="1"/>
  <c r="V172" i="12"/>
  <c r="G175" i="12"/>
  <c r="M175" i="12" s="1"/>
  <c r="I175" i="12"/>
  <c r="K175" i="12"/>
  <c r="O175" i="12"/>
  <c r="Q175" i="12"/>
  <c r="V175" i="12"/>
  <c r="G179" i="12"/>
  <c r="M179" i="12" s="1"/>
  <c r="I179" i="12"/>
  <c r="K179" i="12"/>
  <c r="K171" i="12" s="1"/>
  <c r="O179" i="12"/>
  <c r="Q179" i="12"/>
  <c r="V179" i="12"/>
  <c r="V171" i="12" s="1"/>
  <c r="G184" i="12"/>
  <c r="I184" i="12"/>
  <c r="K184" i="12"/>
  <c r="M184" i="12"/>
  <c r="O184" i="12"/>
  <c r="Q184" i="12"/>
  <c r="V184" i="12"/>
  <c r="G190" i="12"/>
  <c r="M190" i="12" s="1"/>
  <c r="I190" i="12"/>
  <c r="K190" i="12"/>
  <c r="O190" i="12"/>
  <c r="Q190" i="12"/>
  <c r="V190" i="12"/>
  <c r="G193" i="12"/>
  <c r="I193" i="12"/>
  <c r="O193" i="12"/>
  <c r="Q193" i="12"/>
  <c r="G194" i="12"/>
  <c r="M194" i="12" s="1"/>
  <c r="M193" i="12" s="1"/>
  <c r="I194" i="12"/>
  <c r="K194" i="12"/>
  <c r="K193" i="12" s="1"/>
  <c r="O194" i="12"/>
  <c r="Q194" i="12"/>
  <c r="V194" i="12"/>
  <c r="V193" i="12" s="1"/>
  <c r="G197" i="12"/>
  <c r="I197" i="12"/>
  <c r="K197" i="12"/>
  <c r="M197" i="12"/>
  <c r="O197" i="12"/>
  <c r="Q197" i="12"/>
  <c r="V197" i="12"/>
  <c r="G199" i="12"/>
  <c r="G200" i="12"/>
  <c r="M200" i="12" s="1"/>
  <c r="I200" i="12"/>
  <c r="I199" i="12" s="1"/>
  <c r="K200" i="12"/>
  <c r="K199" i="12" s="1"/>
  <c r="O200" i="12"/>
  <c r="Q200" i="12"/>
  <c r="Q199" i="12" s="1"/>
  <c r="V200" i="12"/>
  <c r="V199" i="12" s="1"/>
  <c r="G203" i="12"/>
  <c r="I203" i="12"/>
  <c r="K203" i="12"/>
  <c r="M203" i="12"/>
  <c r="O203" i="12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O199" i="12" s="1"/>
  <c r="Q207" i="12"/>
  <c r="V207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15" i="12"/>
  <c r="G216" i="12"/>
  <c r="M216" i="12" s="1"/>
  <c r="I216" i="12"/>
  <c r="I215" i="12" s="1"/>
  <c r="K216" i="12"/>
  <c r="K215" i="12" s="1"/>
  <c r="O216" i="12"/>
  <c r="Q216" i="12"/>
  <c r="Q215" i="12" s="1"/>
  <c r="V216" i="12"/>
  <c r="V215" i="12" s="1"/>
  <c r="G218" i="12"/>
  <c r="I218" i="12"/>
  <c r="K218" i="12"/>
  <c r="M218" i="12"/>
  <c r="O218" i="12"/>
  <c r="Q218" i="12"/>
  <c r="V218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O215" i="12" s="1"/>
  <c r="Q222" i="12"/>
  <c r="V222" i="12"/>
  <c r="I224" i="12"/>
  <c r="Q224" i="12"/>
  <c r="G225" i="12"/>
  <c r="I225" i="12"/>
  <c r="K225" i="12"/>
  <c r="K224" i="12" s="1"/>
  <c r="M225" i="12"/>
  <c r="O225" i="12"/>
  <c r="Q225" i="12"/>
  <c r="V225" i="12"/>
  <c r="V224" i="12" s="1"/>
  <c r="G227" i="12"/>
  <c r="I227" i="12"/>
  <c r="K227" i="12"/>
  <c r="M227" i="12"/>
  <c r="O227" i="12"/>
  <c r="Q227" i="12"/>
  <c r="V227" i="12"/>
  <c r="G229" i="12"/>
  <c r="G224" i="12" s="1"/>
  <c r="I229" i="12"/>
  <c r="K229" i="12"/>
  <c r="O229" i="12"/>
  <c r="O224" i="12" s="1"/>
  <c r="Q229" i="12"/>
  <c r="V229" i="12"/>
  <c r="AE232" i="12"/>
  <c r="AF232" i="12"/>
  <c r="I20" i="1"/>
  <c r="I19" i="1"/>
  <c r="I18" i="1"/>
  <c r="I17" i="1"/>
  <c r="I16" i="1"/>
  <c r="I65" i="1"/>
  <c r="J49" i="1" s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J64" i="1" l="1"/>
  <c r="J62" i="1"/>
  <c r="J54" i="1"/>
  <c r="J56" i="1"/>
  <c r="J50" i="1"/>
  <c r="J60" i="1"/>
  <c r="J52" i="1"/>
  <c r="J58" i="1"/>
  <c r="J51" i="1"/>
  <c r="J53" i="1"/>
  <c r="J55" i="1"/>
  <c r="J57" i="1"/>
  <c r="J59" i="1"/>
  <c r="J61" i="1"/>
  <c r="J63" i="1"/>
  <c r="A23" i="1"/>
  <c r="A24" i="1" s="1"/>
  <c r="G24" i="1" s="1"/>
  <c r="A27" i="1" s="1"/>
  <c r="A29" i="1" s="1"/>
  <c r="G29" i="1" s="1"/>
  <c r="G27" i="1" s="1"/>
  <c r="G28" i="1"/>
  <c r="H42" i="1"/>
  <c r="M40" i="12"/>
  <c r="M25" i="12"/>
  <c r="M215" i="12"/>
  <c r="M171" i="12"/>
  <c r="M8" i="12"/>
  <c r="M199" i="12"/>
  <c r="G40" i="12"/>
  <c r="G8" i="12"/>
  <c r="M229" i="12"/>
  <c r="M224" i="12" s="1"/>
  <c r="G142" i="12"/>
  <c r="G171" i="12"/>
  <c r="G138" i="12"/>
  <c r="G82" i="12"/>
  <c r="M101" i="12"/>
  <c r="M94" i="12" s="1"/>
  <c r="J40" i="1"/>
  <c r="J39" i="1"/>
  <c r="J42" i="1" s="1"/>
  <c r="J41" i="1"/>
  <c r="I21" i="1"/>
  <c r="J28" i="1"/>
  <c r="J26" i="1"/>
  <c r="G38" i="1"/>
  <c r="F38" i="1"/>
  <c r="H32" i="1"/>
  <c r="J23" i="1"/>
  <c r="J24" i="1"/>
  <c r="J25" i="1"/>
  <c r="J27" i="1"/>
  <c r="E24" i="1"/>
  <c r="E26" i="1"/>
  <c r="J6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<sst xmlns="http://schemas.openxmlformats.org/spreadsheetml/2006/main" count="883" uniqueCount="334">
  <si>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</si>
  <si>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</si>
  <si>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</si>
  <si>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</si>
  <si>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</si>
  <si>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</si>
  <si>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</si>
  <si>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</si>
  <si>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</si>
  <si>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</si>
  <si>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</si>
  <si>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</si>
  <si>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</si>
  <si>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</si>
  <si>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</si>
  <si>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</si>
  <si>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</si>
  <si>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</si>
  <si>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</si>
  <si>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</si>
  <si>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</si>
  <si>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</si>
  <si>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</si>
  <si>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</si>
  <si>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</si>
  <si>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</si>
  <si>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</si>
  <si>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</si>
  <si>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</si>
  <si>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</si>
  <si>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</si>
  <si>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</si>
  <si>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</si>
  <si>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</si>
  <si>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</si>
  <si>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</si>
  <si>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</si>
  <si>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</si>
  <si>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</si>
  <si>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</si>
  <si>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</si>
  <si>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</si>
  <si>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</si>
  <si>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2019108D1.1</t>
  </si>
  <si>
    <t>ARCHITEKTONICKO-STAVEBNÍ ŘEŠENÍ</t>
  </si>
  <si>
    <t>D1.1</t>
  </si>
  <si>
    <t xml:space="preserve"> VÝMĚNA POTRUBNÍCH ROZVODŮ VE DNĚ PLAVECKÉHO BAZÉNU</t>
  </si>
  <si>
    <t>Objekt:</t>
  </si>
  <si>
    <t>Rozpočet:</t>
  </si>
  <si>
    <t>2019108</t>
  </si>
  <si>
    <t>KRYTÝ BAZÉN KOPŘIVNICE - VÝMĚNA POTRUBNÍCH ROZVODŮ VE DNĚ PLAVECKÉHO BAZÉNU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</si>
  <si>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</si>
  <si>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</si>
  <si>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</si>
  <si>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</si>
  <si>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</si>
  <si>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</si>
  <si>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</si>
  <si>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</si>
  <si>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</si>
  <si>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</si>
  <si>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</si>
  <si>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</si>
  <si>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</si>
  <si>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</si>
  <si>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</si>
  <si>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</si>
  <si>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</si>
  <si>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</si>
  <si>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</si>
  <si>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</si>
  <si>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</si>
  <si>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</si>
  <si>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</si>
  <si>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</si>
  <si>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</si>
  <si>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</si>
  <si>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</si>
  <si>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</si>
  <si>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</si>
  <si>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</si>
  <si>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</si>
  <si>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</si>
  <si>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</si>
  <si>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</si>
  <si>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</si>
  <si>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</si>
  <si>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</si>
  <si>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</si>
  <si>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</si>
  <si>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</si>
  <si>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</si>
  <si>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</si>
  <si>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</si>
  <si>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</si>
  <si>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</si>
  <si>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</si>
  <si>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</si>
  <si>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</si>
  <si>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</si>
  <si>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</si>
  <si>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</si>
  <si>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</si>
  <si>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</si>
  <si>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</si>
  <si>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</si>
  <si>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</si>
  <si>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</si>
  <si>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</si>
  <si>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</si>
  <si>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</si>
  <si>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</si>
  <si>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</si>
  <si>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</si>
  <si>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113108320R00</t>
  </si>
  <si>
    <t>Odstranění podkladů nebo krytů živičných, v ploše jednotlivě do 50 m2, tloušťka vrstvy 200 mm</t>
  </si>
  <si>
    <t>m2</t>
  </si>
  <si>
    <t>822-1</t>
  </si>
  <si>
    <t>RTS 19/ I</t>
  </si>
  <si>
    <t>POL1_</t>
  </si>
  <si>
    <t>(25,0+4,615)*0,90</t>
  </si>
  <si>
    <t>VV</t>
  </si>
  <si>
    <t>SPU</t>
  </si>
  <si>
    <t>175101101RT2</t>
  </si>
  <si>
    <t>Obsyp potrubí bez prohození sypaniny, s dodáním štěrkopísku frakce 0 - 22 mm</t>
  </si>
  <si>
    <t>m3</t>
  </si>
  <si>
    <t>800-1</t>
  </si>
  <si>
    <t>sypaninou z vhodných hornin tř. 1 - 4 nebo materiálem připraveným podél výkopu ve vzdálenosti do 3 m od jeho kraje, pro jakoukoliv hloubku výkopu a jakoukoliv míru zhutnění,</t>
  </si>
  <si>
    <t>SPI</t>
  </si>
  <si>
    <t>po uložení nového tech. potrubí : (25,0+4,615)*0,90*0,20</t>
  </si>
  <si>
    <t>278381126R00</t>
  </si>
  <si>
    <t>Základy z betonu pod zařízení půdorysná plocha základu do 0,9 m2, z betonu C 25/30</t>
  </si>
  <si>
    <t>801-1</t>
  </si>
  <si>
    <t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t>
  </si>
  <si>
    <t>zalití dnových trysek po osazení : 0,30*0,30*0,150*8</t>
  </si>
  <si>
    <t>278381166R00</t>
  </si>
  <si>
    <t>Základy z betonu pod zařízení půdorysná plocha základu přes 1,00 do 2,00 m2, z betonu C 25/30</t>
  </si>
  <si>
    <t>zalití dnových výpustí po osazení : 1,30*0,90*0,150*2</t>
  </si>
  <si>
    <t>310238211RT1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</si>
  <si>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</si>
  <si>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</si>
  <si>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</si>
  <si>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Prostupy po montáži technologie : 0,25*2</t>
  </si>
  <si>
    <t>380932214R00</t>
  </si>
  <si>
    <t>Dodatečné vlepování betonářské výztuže vlepení betonářské výztuže, D 10 mm, beton, malta 71,6 MPa</t>
  </si>
  <si>
    <t>m</t>
  </si>
  <si>
    <t>96*0,30</t>
  </si>
  <si>
    <t>392571111R00</t>
  </si>
  <si>
    <t>Otryskání pískem líce obezdívky v opěře</t>
  </si>
  <si>
    <t>po odstranění asf.zálivky : (25,0+4,615)*(0,90+0,20*2)</t>
  </si>
  <si>
    <t>612401391RT2</t>
  </si>
  <si>
    <t>Omítky malých ploch vnitřních stěn přes 0,25 do 1 m2, vápennou štukovou omítkou</t>
  </si>
  <si>
    <t>kus</t>
  </si>
  <si>
    <t>jakoukoliv maltou, z pomocného pracovního lešení o výšce podlahy do 1900 mm a pro zatížení do 1,5 kPa,</t>
  </si>
  <si>
    <t>631312711RN5</t>
  </si>
  <si>
    <t>Mazanina z betonu prostého tl. přes 50 do 80 mm třídy C 25/30, stupeň vlivu prostředí XC2, pro průmyslové podlahy s urychlenou možností finální úpravy leštěním</t>
  </si>
  <si>
    <t>(z kameniva) hlazená dřevěným hladítkem</t>
  </si>
  <si>
    <t>nad tech. potrubím v tl 30 mm + rozšíření : 25,0*(0,90+0,30*2)*0,030+4,615*(0,90+0,30)*0,030</t>
  </si>
  <si>
    <t>631315711RN5</t>
  </si>
  <si>
    <t>Mazanina z betonu prostého tl. přes 120 do 240 mm třídy C 25/30, stupeň vlivu prostředí XC2, pro průmyslové podlahy s urychlenou možností finální úpravy leštěním</t>
  </si>
  <si>
    <t>nad tech. potrubím v tl 150 mm : (25,0+4,615)*0,90*0,150</t>
  </si>
  <si>
    <t>631319151R00</t>
  </si>
  <si>
    <t xml:space="preserve">Příplatek za přehlazení povrchu tloušťka mazaniny do 80 mm </t>
  </si>
  <si>
    <t>betonové mazaniny min. B 10 ocelovým hladítkem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</si>
  <si>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</si>
  <si>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</si>
  <si>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</si>
  <si>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Položka pořadí 10 : 3,99803</t>
  </si>
  <si>
    <t>631351101R00</t>
  </si>
  <si>
    <t>Bednění stěn, rýh a otvorů v podlahách zřízení</t>
  </si>
  <si>
    <t>Pro dnové trysky : 0,30*0,20*4*8</t>
  </si>
  <si>
    <t>Pro dnové výpusti : (0,90+1,30)*2*0,30*2</t>
  </si>
  <si>
    <t>Mezisoučet</t>
  </si>
  <si>
    <t>631361921RT8</t>
  </si>
  <si>
    <t>Výztuž mazanin z betonů a z lehkých betonů ze svařovaných sítí průměr drátu 8 mm, velikost oka 100/100 mm</t>
  </si>
  <si>
    <t>t</t>
  </si>
  <si>
    <t>včetně distančních prvků</t>
  </si>
  <si>
    <t>výztuž mazaniny nad tech. potrubím : (25,0+4,615)*0,90*0,00790*1,20</t>
  </si>
  <si>
    <t>632423102R00</t>
  </si>
  <si>
    <t>Potěr ze suchých směsí vyrovnávací stěrka samonivelační anhydritová, tloušťky 2 mm, včetně penetrace</t>
  </si>
  <si>
    <t>s rozprostřením a uhlazením</t>
  </si>
  <si>
    <t xml:space="preserve">pod mazaninu na stávající povrch : </t>
  </si>
  <si>
    <t>dno kanálu a rozšíření - vč. penetrace : 25,0*(0,90+0,30*2)+4,615*(0,90+0,30)</t>
  </si>
  <si>
    <t xml:space="preserve">pod lepenou dlažbu : </t>
  </si>
  <si>
    <t>vč. penetrace : 25,0*(0,90+0,30*2)+4,615*(0,90+0,30)</t>
  </si>
  <si>
    <t>936311113R00</t>
  </si>
  <si>
    <t>Zabetonování potrubí z betonu vodostavebního třídy C 25/30 XA2, o ploše otvoru do 0,25 m2</t>
  </si>
  <si>
    <t>801-5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</si>
  <si>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</si>
  <si>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zabetonování potrubí 150 - 350 mm : 3,1415*0,08*0,08*0,90</t>
  </si>
  <si>
    <t>3,1415*0,150*0,150*0,90</t>
  </si>
  <si>
    <t>3,1415*0,175*0,175*0,90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</si>
  <si>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</si>
  <si>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</si>
  <si>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25*6</t>
  </si>
  <si>
    <t>959571001R00</t>
  </si>
  <si>
    <t>Odklizení písku po tryskání s odvozem do 1000 m</t>
  </si>
  <si>
    <t>po odstranění asf.zálivky : (25,0+4,615)*(0,90+0,20*2)*0,070</t>
  </si>
  <si>
    <t>959571011R00</t>
  </si>
  <si>
    <t>Odklizení písku po tryskání s odvozem příplatek k ceně_x000D_
 za každých dalších 1000 m</t>
  </si>
  <si>
    <t>2,69497*9</t>
  </si>
  <si>
    <t>951PC01</t>
  </si>
  <si>
    <t>Ochrana stávajících nerekonstruovaných povrchů bazénu a přístupových tras před poškozením</t>
  </si>
  <si>
    <t>soubor</t>
  </si>
  <si>
    <t>Vlastní</t>
  </si>
  <si>
    <t>Indiv</t>
  </si>
  <si>
    <t>965043341RT1</t>
  </si>
  <si>
    <t>Bourání podkladů pod dlažby nebo litých celistvých dlažeb a mazanin  betonových s potěrem nebo teracem, tloušťky do 100 mm, plochy přes 4 m2</t>
  </si>
  <si>
    <t>801-3</t>
  </si>
  <si>
    <t>25,0*0,30*0,05*2+4,615*0,30*0,05</t>
  </si>
  <si>
    <t>965043441RT1</t>
  </si>
  <si>
    <t>Bourání podkladů pod dlažby nebo litých celistvých dlažeb a mazanin  betonových s potěrem nebo teracem, tloušťky do 150 mm, plochy přes 4 m2</t>
  </si>
  <si>
    <t>(25,0+4,615)*0,90*0,150</t>
  </si>
  <si>
    <t>965081713RT1</t>
  </si>
  <si>
    <t>Bourání podlah z keramických dlaždic, tloušťky do 10 mm, plochy přes 1 m2</t>
  </si>
  <si>
    <t>bez podkladního lože, s jakoukoliv výplní spár</t>
  </si>
  <si>
    <t>25,0*1,50+4,615*1,20</t>
  </si>
  <si>
    <t>969011131R00</t>
  </si>
  <si>
    <t>Vybourání vodovodního, plynového a podobného vedení DN do 125 mm</t>
  </si>
  <si>
    <t>včetně pomocného lešení o výšce podlahy do 1900 mm a pro zatížení do 1,5 kPa  (150 kg/m2),</t>
  </si>
  <si>
    <t>(25+4,615)*2</t>
  </si>
  <si>
    <t>970041160R00</t>
  </si>
  <si>
    <t>Jádrové vrtání, kruhové prostupy v prostém betonu jádrové vrtání , do D 160 mm</t>
  </si>
  <si>
    <t>strojovna : 0,900</t>
  </si>
  <si>
    <t>970041300R00</t>
  </si>
  <si>
    <t>Jádrové vrtání, kruhové prostupy v prostém betonu jádrové vrtání , do D 300 mm</t>
  </si>
  <si>
    <t>970044160R00</t>
  </si>
  <si>
    <t>Jádrové vrtání, kruhové prostupy v prostém betonu příplatek za jádrové vrtání vodorovně ve stěně, do D 160 mm</t>
  </si>
  <si>
    <t>Položka pořadí 25 : 0,90000</t>
  </si>
  <si>
    <t>970044300R00</t>
  </si>
  <si>
    <t>Jádrové vrtání, kruhové prostupy v prostém betonu příplatek za jádrové vrtání vodorovně ve stěně, do D 300 mm</t>
  </si>
  <si>
    <t>Položka pořadí 26 : 0,90000</t>
  </si>
  <si>
    <t>970251400R00</t>
  </si>
  <si>
    <t>Řezání železobetonu hloubka řezu 400 mm</t>
  </si>
  <si>
    <t>Odřezání kanálu technologických rozvodů : (25,0+5,25)*2</t>
  </si>
  <si>
    <t>971042122R00</t>
  </si>
  <si>
    <t>Vyvrtání otvorů v betonových příčkách a zdech průměru do 30 mm, do hloubky 300 mm</t>
  </si>
  <si>
    <t>základových nebo nadzákladových, včetně pomocného lešení o výšce podlahy do 1900 mm a pro zatížení do 1,5 kPa  (150 kg/m2),</t>
  </si>
  <si>
    <t>propojení stávající konstrukce : 8+40+42+6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</si>
  <si>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</si>
  <si>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</si>
  <si>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</si>
  <si>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jedna řada obkladu nad kanálem : 6,0*0,30</t>
  </si>
  <si>
    <t>970031PC01</t>
  </si>
  <si>
    <t>Vrtání jádrové do ŽB stěny  D 350 mm, vč. příplatku za vodorovný vrt</t>
  </si>
  <si>
    <t>97024PC02</t>
  </si>
  <si>
    <t>PŘESNÉ Řezání prostého betonu  a dlažby ve spáře, celková hl. řezu 50 mm</t>
  </si>
  <si>
    <t>odřezání vrchní vrstvy ve spáře dlažby : (25,0+5,25)*2</t>
  </si>
  <si>
    <t>999281105R00</t>
  </si>
  <si>
    <t xml:space="preserve">Přesun hmot pro opravy a údržbu objektů pro opravy a údržbu dosavadních objektů včetně vnějších plášťů_x000D_
 výšky do 6 m,  </t>
  </si>
  <si>
    <t>POL7_</t>
  </si>
  <si>
    <t>oborů 801, 803, 811 a 812</t>
  </si>
  <si>
    <t>711212001RS1</t>
  </si>
  <si>
    <t>Izolace proti vodě nátěr hydroizolační proti vlhkosti a tlakové vodě</t>
  </si>
  <si>
    <t>800-711</t>
  </si>
  <si>
    <t>na doplněné mazanině : 25,0*(0,90+0,30*2)+4,615*(0,90+0,30)</t>
  </si>
  <si>
    <t>stěna bazénu : (4,615+0,90+0,30*2)*0,30+(0,90+0,30*2)*0,30</t>
  </si>
  <si>
    <t>711212002RW2</t>
  </si>
  <si>
    <t>Izolace proti vodě stěrka hydroizolační  proti vlkosti a tlakové vodě</t>
  </si>
  <si>
    <t>711212012RT3</t>
  </si>
  <si>
    <t>Izolace proti vodě stěrka hydroizolační vyztužená tkaninou pružná</t>
  </si>
  <si>
    <t>711212601RT2</t>
  </si>
  <si>
    <t>Izolace proti vodě doplňky_x000D_
 těsnicí pás š.100 mm do spoje podlaha-stěna</t>
  </si>
  <si>
    <t>stěna bazénu : (4,615+0,90+0,30*2)+(0,90+0,30*2)</t>
  </si>
  <si>
    <t>711212621RT1</t>
  </si>
  <si>
    <t>Izolace proti vodě doplňky_x000D_
 těsnění prostupů těsnicí manžetou</t>
  </si>
  <si>
    <t>potrubí do strojovny o 160, 300, 350 mm : 3*2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</si>
  <si>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</si>
  <si>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</si>
  <si>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</si>
  <si>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713191100RT9</t>
  </si>
  <si>
    <t>Izolace tepelné běžných konstrukcí - doplňky položení separační fólie, včetně dodávky PE fólie</t>
  </si>
  <si>
    <t>800-713</t>
  </si>
  <si>
    <t>na ŠP zásyp  nového tech. potrubí : (25,0+4,615)*0,90</t>
  </si>
  <si>
    <t>998713201R00</t>
  </si>
  <si>
    <t>Přesun hmot pro izolace tepelné v objektech výšky do 6 m</t>
  </si>
  <si>
    <t>50 m vodorovně</t>
  </si>
  <si>
    <t>771101101R00</t>
  </si>
  <si>
    <t xml:space="preserve">Příprava podkladu pod dlažby vysávání podkladů pod keramickou dlažbu průmyslovým vysavačem </t>
  </si>
  <si>
    <t>800-771</t>
  </si>
  <si>
    <t>dno kanálu : (25,0+4,615)*0,90</t>
  </si>
  <si>
    <t>771576106R00</t>
  </si>
  <si>
    <t>Montáž podlah vnitřních z dlaždic keramických 200 x 100 mm, režných nebo glazovaných, hladkých, kladených do epoxidového tmele</t>
  </si>
  <si>
    <t>771PC02</t>
  </si>
  <si>
    <t>INPREGNACE DLAŽBY PRO SNADNOU ÚDRŽBU</t>
  </si>
  <si>
    <t xml:space="preserve">m2    </t>
  </si>
  <si>
    <t>597PC01</t>
  </si>
  <si>
    <t>DODÁVKA KERAMICKÉ DLAŽBY DLE STÁVAJÍCÍ, ROZMĚR A ODSTÍN SHODNÝ S POUŽITOU DLAŽBOU</t>
  </si>
  <si>
    <t>POL3_</t>
  </si>
  <si>
    <t>PROŘEZY : 45,3225*0,10</t>
  </si>
  <si>
    <t>998771201R00</t>
  </si>
  <si>
    <t>Přesun hmot pro podlahy z dlaždic v objektech výšky do 6 m</t>
  </si>
  <si>
    <t>781441903R00</t>
  </si>
  <si>
    <t>Opravy obkladů z obkládaček hutných, polohutných glazovaných, velikosti 200 x 100 mm</t>
  </si>
  <si>
    <t>oprava obkladu u dna : (1,50*2+5,0)/0,10</t>
  </si>
  <si>
    <t>998781201R00</t>
  </si>
  <si>
    <t>Přesun hmot pro obklady keramické v objektech výšky do 6 m</t>
  </si>
  <si>
    <t>979013112R00</t>
  </si>
  <si>
    <t xml:space="preserve">Svislá doprava suti a vybouraných hmot svislá doprava vybouraných hmot na výšku do 3,5 m,  </t>
  </si>
  <si>
    <t>821-1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</si>
  <si>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</si>
  <si>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</si>
  <si>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</si>
  <si>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</si>
  <si>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</si>
  <si>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</si>
  <si>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</si>
  <si>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</si>
  <si>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</si>
  <si>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</si>
  <si>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</si>
  <si>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</si>
  <si>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Kalkul</t>
  </si>
  <si>
    <t>979990121R00</t>
  </si>
  <si>
    <t>Poplatek za skládku asfaltové pásy</t>
  </si>
  <si>
    <t>005121010R</t>
  </si>
  <si>
    <t>Vybudování zařízení staveniště</t>
  </si>
  <si>
    <t>Soubor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</si>
  <si>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</si>
  <si>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</si>
  <si>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</si>
  <si>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</si>
  <si>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</si>
  <si>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</si>
  <si>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</si>
  <si>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</si>
  <si>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</si>
  <si>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POL99_8</t>
  </si>
  <si>
    <t>005231020R</t>
  </si>
  <si>
    <t>Individuální a komplexní vyzkoušení</t>
  </si>
  <si>
    <t>005241010R</t>
  </si>
  <si>
    <t xml:space="preserve">Dokumentace skutečného provedení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</si>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</sst>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7" t="s">
        <v>39</v>
      </c>
      <c r="B2" s="77"/>
      <c r="C2" s="77"/>
      <c r="D2" s="77"/>
      <c r="E2" s="77"/>
      <c r="F2" s="77"/>
      <c r="G2" s="77"/>
    </row>
  </sheetData>
  <sheetProtection algorithmName="SHA-512" hashValue="9qrbQmwQLyF5et0XpUPCt05P2pv1Q52OK58277V1UC/EvHZi/XjK/gyPJkvYS55X+guMVgNc17hg9TGrQt4pmA==" saltValue="hE0H17FkL8XA+NF/qomDw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0" t="s">
        <v>41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">
      <c r="A2" s="3"/>
      <c r="B2" s="105" t="s">
        <v>22</v>
      </c>
      <c r="C2" s="106"/>
      <c r="D2" s="107" t="s">
        <v>49</v>
      </c>
      <c r="E2" s="108" t="s">
        <v>50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 x14ac:dyDescent="0.2">
      <c r="A4" s="104">
        <v>2657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9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40"/>
      <c r="C13" s="25"/>
      <c r="D13" s="126"/>
      <c r="E13" s="124"/>
      <c r="F13" s="125"/>
      <c r="G13" s="125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96"/>
      <c r="F15" s="96"/>
      <c r="G15" s="97"/>
      <c r="H15" s="97"/>
      <c r="I15" s="97" t="s">
        <v>29</v>
      </c>
      <c r="J15" s="98"/>
    </row>
    <row r="16" spans="1:15" ht="23.25" customHeight="1" x14ac:dyDescent="0.2">
      <c r="A16" s="190" t="s">
        <v>24</v>
      </c>
      <c r="B16" s="55" t="s">
        <v>24</v>
      </c>
      <c r="C16" s="56"/>
      <c r="D16" s="57"/>
      <c r="E16" s="83"/>
      <c r="F16" s="84"/>
      <c r="G16" s="83"/>
      <c r="H16" s="84"/>
      <c r="I16" s="83">
        <f>SUMIF(F49:F64,A16,I49:I64)+SUMIF(F49:F64,"PSU",I49:I64)</f>
        <v>0</v>
      </c>
      <c r="J16" s="85"/>
    </row>
    <row r="17" spans="1:10" ht="23.25" customHeight="1" x14ac:dyDescent="0.2">
      <c r="A17" s="190" t="s">
        <v>25</v>
      </c>
      <c r="B17" s="55" t="s">
        <v>25</v>
      </c>
      <c r="C17" s="56"/>
      <c r="D17" s="57"/>
      <c r="E17" s="83"/>
      <c r="F17" s="84"/>
      <c r="G17" s="83"/>
      <c r="H17" s="84"/>
      <c r="I17" s="83">
        <f>SUMIF(F49:F64,A17,I49:I64)</f>
        <v>0</v>
      </c>
      <c r="J17" s="85"/>
    </row>
    <row r="18" spans="1:10" ht="23.25" customHeight="1" x14ac:dyDescent="0.2">
      <c r="A18" s="190" t="s">
        <v>26</v>
      </c>
      <c r="B18" s="55" t="s">
        <v>26</v>
      </c>
      <c r="C18" s="56"/>
      <c r="D18" s="57"/>
      <c r="E18" s="83"/>
      <c r="F18" s="84"/>
      <c r="G18" s="83"/>
      <c r="H18" s="84"/>
      <c r="I18" s="83">
        <f>SUMIF(F49:F64,A18,I49:I64)</f>
        <v>0</v>
      </c>
      <c r="J18" s="85"/>
    </row>
    <row r="19" spans="1:10" ht="23.25" customHeight="1" x14ac:dyDescent="0.2">
      <c r="A19" s="190" t="s">
        <v>85</v>
      </c>
      <c r="B19" s="55" t="s">
        <v>27</v>
      </c>
      <c r="C19" s="56"/>
      <c r="D19" s="57"/>
      <c r="E19" s="83"/>
      <c r="F19" s="84"/>
      <c r="G19" s="83"/>
      <c r="H19" s="84"/>
      <c r="I19" s="83">
        <f>SUMIF(F49:F64,A19,I49:I64)</f>
        <v>0</v>
      </c>
      <c r="J19" s="85"/>
    </row>
    <row r="20" spans="1:10" ht="23.25" customHeight="1" x14ac:dyDescent="0.2">
      <c r="A20" s="190" t="s">
        <v>86</v>
      </c>
      <c r="B20" s="55" t="s">
        <v>28</v>
      </c>
      <c r="C20" s="56"/>
      <c r="D20" s="57"/>
      <c r="E20" s="83"/>
      <c r="F20" s="84"/>
      <c r="G20" s="83"/>
      <c r="H20" s="84"/>
      <c r="I20" s="83">
        <f>SUMIF(F49:F64,A20,I49:I64)</f>
        <v>0</v>
      </c>
      <c r="J20" s="85"/>
    </row>
    <row r="21" spans="1:10" ht="23.25" customHeight="1" x14ac:dyDescent="0.2">
      <c r="A21" s="3"/>
      <c r="B21" s="72" t="s">
        <v>29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79">
        <f>IF(A24&gt;50, ROUNDUP(A23, 0), ROUNDDOWN(A23, 0))</f>
        <v>0</v>
      </c>
      <c r="H24" s="80"/>
      <c r="I24" s="80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93">
        <f>IF(A26&gt;50, ROUNDUP(A25, 0), ROUNDDOWN(A25, 0))</f>
        <v>0</v>
      </c>
      <c r="H26" s="94"/>
      <c r="I26" s="9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95">
        <f>CenaCelkem-(ZakladDPHSni+DPHSni+ZakladDPHZakl+DPHZakl)</f>
        <v>0</v>
      </c>
      <c r="H27" s="95"/>
      <c r="I27" s="95"/>
      <c r="J27" s="61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35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43510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88"/>
      <c r="E34" s="89"/>
      <c r="F34" s="29"/>
      <c r="G34" s="88"/>
      <c r="H34" s="89"/>
      <c r="I34" s="89"/>
      <c r="J34" s="36"/>
    </row>
    <row r="35" spans="1:10" ht="12.75" customHeight="1" x14ac:dyDescent="0.2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hidden="1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51</v>
      </c>
      <c r="C39" s="143"/>
      <c r="D39" s="144"/>
      <c r="E39" s="144"/>
      <c r="F39" s="145">
        <f>'D1.1 2019108D1.1 Pol'!AE232</f>
        <v>0</v>
      </c>
      <c r="G39" s="146">
        <f>'D1.1 2019108D1.1 Pol'!AF232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hidden="1" customHeight="1" x14ac:dyDescent="0.2">
      <c r="A40" s="132">
        <v>2</v>
      </c>
      <c r="B40" s="149" t="s">
        <v>45</v>
      </c>
      <c r="C40" s="150" t="s">
        <v>46</v>
      </c>
      <c r="D40" s="151"/>
      <c r="E40" s="151"/>
      <c r="F40" s="152">
        <f>'D1.1 2019108D1.1 Pol'!AE232</f>
        <v>0</v>
      </c>
      <c r="G40" s="153">
        <f>'D1.1 2019108D1.1 Pol'!AF232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hidden="1" customHeight="1" x14ac:dyDescent="0.2">
      <c r="A41" s="132">
        <v>3</v>
      </c>
      <c r="B41" s="155" t="s">
        <v>43</v>
      </c>
      <c r="C41" s="143" t="s">
        <v>44</v>
      </c>
      <c r="D41" s="144"/>
      <c r="E41" s="144"/>
      <c r="F41" s="156">
        <f>'D1.1 2019108D1.1 Pol'!AE232</f>
        <v>0</v>
      </c>
      <c r="G41" s="147">
        <f>'D1.1 2019108D1.1 Pol'!AF232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hidden="1" customHeight="1" x14ac:dyDescent="0.2">
      <c r="A42" s="132"/>
      <c r="B42" s="157" t="s">
        <v>52</v>
      </c>
      <c r="C42" s="158"/>
      <c r="D42" s="158"/>
      <c r="E42" s="159"/>
      <c r="F42" s="160">
        <f>SUMIF(A39:A41,"=1",F39:F41)</f>
        <v>0</v>
      </c>
      <c r="G42" s="161">
        <f>SUMIF(A39:A41,"=1",G39:G41)</f>
        <v>0</v>
      </c>
      <c r="H42" s="161">
        <f>SUMIF(A39:A41,"=1",H39:H41)</f>
        <v>0</v>
      </c>
      <c r="I42" s="161">
        <f>SUMIF(A39:A41,"=1",I39:I41)</f>
        <v>0</v>
      </c>
      <c r="J42" s="162">
        <f>SUMIF(A39:A41,"=1",J39:J41)</f>
        <v>0</v>
      </c>
    </row>
    <row r="46" spans="1:10" ht="15.75" x14ac:dyDescent="0.25">
      <c r="B46" s="172" t="s">
        <v>54</v>
      </c>
    </row>
    <row r="48" spans="1:10" ht="25.5" customHeight="1" x14ac:dyDescent="0.2">
      <c r="A48" s="173"/>
      <c r="B48" s="176" t="s">
        <v>17</v>
      </c>
      <c r="C48" s="176" t="s">
        <v>5</v>
      </c>
      <c r="D48" s="177"/>
      <c r="E48" s="177"/>
      <c r="F48" s="178" t="s">
        <v>55</v>
      </c>
      <c r="G48" s="178"/>
      <c r="H48" s="178"/>
      <c r="I48" s="178" t="s">
        <v>29</v>
      </c>
      <c r="J48" s="178" t="s">
        <v>0</v>
      </c>
    </row>
    <row r="49" spans="1:10" ht="25.5" customHeight="1" x14ac:dyDescent="0.2">
      <c r="A49" s="174"/>
      <c r="B49" s="179" t="s">
        <v>56</v>
      </c>
      <c r="C49" s="180" t="s">
        <v>57</v>
      </c>
      <c r="D49" s="181"/>
      <c r="E49" s="181"/>
      <c r="F49" s="186" t="s">
        <v>24</v>
      </c>
      <c r="G49" s="187"/>
      <c r="H49" s="187"/>
      <c r="I49" s="187">
        <f>'D1.1 2019108D1.1 Pol'!G8</f>
        <v>0</v>
      </c>
      <c r="J49" s="184" t="str">
        <f>IF(I65=0,"",I49/I65*100)</f>
        <v/>
      </c>
    </row>
    <row r="50" spans="1:10" ht="25.5" customHeight="1" x14ac:dyDescent="0.2">
      <c r="A50" s="174"/>
      <c r="B50" s="179" t="s">
        <v>58</v>
      </c>
      <c r="C50" s="180" t="s">
        <v>59</v>
      </c>
      <c r="D50" s="181"/>
      <c r="E50" s="181"/>
      <c r="F50" s="186" t="s">
        <v>24</v>
      </c>
      <c r="G50" s="187"/>
      <c r="H50" s="187"/>
      <c r="I50" s="187">
        <f>'D1.1 2019108D1.1 Pol'!G16</f>
        <v>0</v>
      </c>
      <c r="J50" s="184" t="str">
        <f>IF(I65=0,"",I50/I65*100)</f>
        <v/>
      </c>
    </row>
    <row r="51" spans="1:10" ht="25.5" customHeight="1" x14ac:dyDescent="0.2">
      <c r="A51" s="174"/>
      <c r="B51" s="179" t="s">
        <v>60</v>
      </c>
      <c r="C51" s="180" t="s">
        <v>61</v>
      </c>
      <c r="D51" s="181"/>
      <c r="E51" s="181"/>
      <c r="F51" s="186" t="s">
        <v>24</v>
      </c>
      <c r="G51" s="187"/>
      <c r="H51" s="187"/>
      <c r="I51" s="187">
        <f>'D1.1 2019108D1.1 Pol'!G25</f>
        <v>0</v>
      </c>
      <c r="J51" s="184" t="str">
        <f>IF(I65=0,"",I51/I65*100)</f>
        <v/>
      </c>
    </row>
    <row r="52" spans="1:10" ht="25.5" customHeight="1" x14ac:dyDescent="0.2">
      <c r="A52" s="174"/>
      <c r="B52" s="179" t="s">
        <v>62</v>
      </c>
      <c r="C52" s="180" t="s">
        <v>63</v>
      </c>
      <c r="D52" s="181"/>
      <c r="E52" s="181"/>
      <c r="F52" s="186" t="s">
        <v>24</v>
      </c>
      <c r="G52" s="187"/>
      <c r="H52" s="187"/>
      <c r="I52" s="187">
        <f>'D1.1 2019108D1.1 Pol'!G36</f>
        <v>0</v>
      </c>
      <c r="J52" s="184" t="str">
        <f>IF(I65=0,"",I52/I65*100)</f>
        <v/>
      </c>
    </row>
    <row r="53" spans="1:10" ht="25.5" customHeight="1" x14ac:dyDescent="0.2">
      <c r="A53" s="174"/>
      <c r="B53" s="179" t="s">
        <v>64</v>
      </c>
      <c r="C53" s="180" t="s">
        <v>65</v>
      </c>
      <c r="D53" s="181"/>
      <c r="E53" s="181"/>
      <c r="F53" s="186" t="s">
        <v>24</v>
      </c>
      <c r="G53" s="187"/>
      <c r="H53" s="187"/>
      <c r="I53" s="187">
        <f>'D1.1 2019108D1.1 Pol'!G40</f>
        <v>0</v>
      </c>
      <c r="J53" s="184" t="str">
        <f>IF(I65=0,"",I53/I65*100)</f>
        <v/>
      </c>
    </row>
    <row r="54" spans="1:10" ht="25.5" customHeight="1" x14ac:dyDescent="0.2">
      <c r="A54" s="174"/>
      <c r="B54" s="179" t="s">
        <v>66</v>
      </c>
      <c r="C54" s="180" t="s">
        <v>67</v>
      </c>
      <c r="D54" s="181"/>
      <c r="E54" s="181"/>
      <c r="F54" s="186" t="s">
        <v>24</v>
      </c>
      <c r="G54" s="187"/>
      <c r="H54" s="187"/>
      <c r="I54" s="187">
        <f>'D1.1 2019108D1.1 Pol'!G74</f>
        <v>0</v>
      </c>
      <c r="J54" s="184" t="str">
        <f>IF(I65=0,"",I54/I65*100)</f>
        <v/>
      </c>
    </row>
    <row r="55" spans="1:10" ht="25.5" customHeight="1" x14ac:dyDescent="0.2">
      <c r="A55" s="174"/>
      <c r="B55" s="179" t="s">
        <v>68</v>
      </c>
      <c r="C55" s="180" t="s">
        <v>69</v>
      </c>
      <c r="D55" s="181"/>
      <c r="E55" s="181"/>
      <c r="F55" s="186" t="s">
        <v>24</v>
      </c>
      <c r="G55" s="187"/>
      <c r="H55" s="187"/>
      <c r="I55" s="187">
        <f>'D1.1 2019108D1.1 Pol'!G82</f>
        <v>0</v>
      </c>
      <c r="J55" s="184" t="str">
        <f>IF(I65=0,"",I55/I65*100)</f>
        <v/>
      </c>
    </row>
    <row r="56" spans="1:10" ht="25.5" customHeight="1" x14ac:dyDescent="0.2">
      <c r="A56" s="174"/>
      <c r="B56" s="179" t="s">
        <v>70</v>
      </c>
      <c r="C56" s="180" t="s">
        <v>71</v>
      </c>
      <c r="D56" s="181"/>
      <c r="E56" s="181"/>
      <c r="F56" s="186" t="s">
        <v>24</v>
      </c>
      <c r="G56" s="187"/>
      <c r="H56" s="187"/>
      <c r="I56" s="187">
        <f>'D1.1 2019108D1.1 Pol'!G94</f>
        <v>0</v>
      </c>
      <c r="J56" s="184" t="str">
        <f>IF(I65=0,"",I56/I65*100)</f>
        <v/>
      </c>
    </row>
    <row r="57" spans="1:10" ht="25.5" customHeight="1" x14ac:dyDescent="0.2">
      <c r="A57" s="174"/>
      <c r="B57" s="179" t="s">
        <v>72</v>
      </c>
      <c r="C57" s="180" t="s">
        <v>73</v>
      </c>
      <c r="D57" s="181"/>
      <c r="E57" s="181"/>
      <c r="F57" s="186" t="s">
        <v>24</v>
      </c>
      <c r="G57" s="187"/>
      <c r="H57" s="187"/>
      <c r="I57" s="187">
        <f>'D1.1 2019108D1.1 Pol'!G138</f>
        <v>0</v>
      </c>
      <c r="J57" s="184" t="str">
        <f>IF(I65=0,"",I57/I65*100)</f>
        <v/>
      </c>
    </row>
    <row r="58" spans="1:10" ht="25.5" customHeight="1" x14ac:dyDescent="0.2">
      <c r="A58" s="174"/>
      <c r="B58" s="179" t="s">
        <v>74</v>
      </c>
      <c r="C58" s="180" t="s">
        <v>75</v>
      </c>
      <c r="D58" s="181"/>
      <c r="E58" s="181"/>
      <c r="F58" s="186" t="s">
        <v>25</v>
      </c>
      <c r="G58" s="187"/>
      <c r="H58" s="187"/>
      <c r="I58" s="187">
        <f>'D1.1 2019108D1.1 Pol'!G142</f>
        <v>0</v>
      </c>
      <c r="J58" s="184" t="str">
        <f>IF(I65=0,"",I58/I65*100)</f>
        <v/>
      </c>
    </row>
    <row r="59" spans="1:10" ht="25.5" customHeight="1" x14ac:dyDescent="0.2">
      <c r="A59" s="174"/>
      <c r="B59" s="179" t="s">
        <v>76</v>
      </c>
      <c r="C59" s="180" t="s">
        <v>77</v>
      </c>
      <c r="D59" s="181"/>
      <c r="E59" s="181"/>
      <c r="F59" s="186" t="s">
        <v>25</v>
      </c>
      <c r="G59" s="187"/>
      <c r="H59" s="187"/>
      <c r="I59" s="187">
        <f>'D1.1 2019108D1.1 Pol'!G164</f>
        <v>0</v>
      </c>
      <c r="J59" s="184" t="str">
        <f>IF(I65=0,"",I59/I65*100)</f>
        <v/>
      </c>
    </row>
    <row r="60" spans="1:10" ht="25.5" customHeight="1" x14ac:dyDescent="0.2">
      <c r="A60" s="174"/>
      <c r="B60" s="179" t="s">
        <v>78</v>
      </c>
      <c r="C60" s="180" t="s">
        <v>79</v>
      </c>
      <c r="D60" s="181"/>
      <c r="E60" s="181"/>
      <c r="F60" s="186" t="s">
        <v>25</v>
      </c>
      <c r="G60" s="187"/>
      <c r="H60" s="187"/>
      <c r="I60" s="187">
        <f>'D1.1 2019108D1.1 Pol'!G171</f>
        <v>0</v>
      </c>
      <c r="J60" s="184" t="str">
        <f>IF(I65=0,"",I60/I65*100)</f>
        <v/>
      </c>
    </row>
    <row r="61" spans="1:10" ht="25.5" customHeight="1" x14ac:dyDescent="0.2">
      <c r="A61" s="174"/>
      <c r="B61" s="179" t="s">
        <v>80</v>
      </c>
      <c r="C61" s="180" t="s">
        <v>81</v>
      </c>
      <c r="D61" s="181"/>
      <c r="E61" s="181"/>
      <c r="F61" s="186" t="s">
        <v>25</v>
      </c>
      <c r="G61" s="187"/>
      <c r="H61" s="187"/>
      <c r="I61" s="187">
        <f>'D1.1 2019108D1.1 Pol'!G193</f>
        <v>0</v>
      </c>
      <c r="J61" s="184" t="str">
        <f>IF(I65=0,"",I61/I65*100)</f>
        <v/>
      </c>
    </row>
    <row r="62" spans="1:10" ht="25.5" customHeight="1" x14ac:dyDescent="0.2">
      <c r="A62" s="174"/>
      <c r="B62" s="179" t="s">
        <v>82</v>
      </c>
      <c r="C62" s="180" t="s">
        <v>83</v>
      </c>
      <c r="D62" s="181"/>
      <c r="E62" s="181"/>
      <c r="F62" s="186" t="s">
        <v>84</v>
      </c>
      <c r="G62" s="187"/>
      <c r="H62" s="187"/>
      <c r="I62" s="187">
        <f>'D1.1 2019108D1.1 Pol'!G199</f>
        <v>0</v>
      </c>
      <c r="J62" s="184" t="str">
        <f>IF(I65=0,"",I62/I65*100)</f>
        <v/>
      </c>
    </row>
    <row r="63" spans="1:10" ht="25.5" customHeight="1" x14ac:dyDescent="0.2">
      <c r="A63" s="174"/>
      <c r="B63" s="179" t="s">
        <v>85</v>
      </c>
      <c r="C63" s="180" t="s">
        <v>27</v>
      </c>
      <c r="D63" s="181"/>
      <c r="E63" s="181"/>
      <c r="F63" s="186" t="s">
        <v>85</v>
      </c>
      <c r="G63" s="187"/>
      <c r="H63" s="187"/>
      <c r="I63" s="187">
        <f>'D1.1 2019108D1.1 Pol'!G215</f>
        <v>0</v>
      </c>
      <c r="J63" s="184" t="str">
        <f>IF(I65=0,"",I63/I65*100)</f>
        <v/>
      </c>
    </row>
    <row r="64" spans="1:10" ht="25.5" customHeight="1" x14ac:dyDescent="0.2">
      <c r="A64" s="174"/>
      <c r="B64" s="179" t="s">
        <v>86</v>
      </c>
      <c r="C64" s="180" t="s">
        <v>28</v>
      </c>
      <c r="D64" s="181"/>
      <c r="E64" s="181"/>
      <c r="F64" s="186" t="s">
        <v>86</v>
      </c>
      <c r="G64" s="187"/>
      <c r="H64" s="187"/>
      <c r="I64" s="187">
        <f>'D1.1 2019108D1.1 Pol'!G224</f>
        <v>0</v>
      </c>
      <c r="J64" s="184" t="str">
        <f>IF(I65=0,"",I64/I65*100)</f>
        <v/>
      </c>
    </row>
    <row r="65" spans="1:10" ht="25.5" customHeight="1" x14ac:dyDescent="0.2">
      <c r="A65" s="175"/>
      <c r="B65" s="182" t="s">
        <v>1</v>
      </c>
      <c r="C65" s="182"/>
      <c r="D65" s="183"/>
      <c r="E65" s="183"/>
      <c r="F65" s="188"/>
      <c r="G65" s="189"/>
      <c r="H65" s="189"/>
      <c r="I65" s="189">
        <f>SUM(I49:I64)</f>
        <v>0</v>
      </c>
      <c r="J65" s="185">
        <f>SUM(J49:J64)</f>
        <v>0</v>
      </c>
    </row>
    <row r="66" spans="1:10" x14ac:dyDescent="0.2">
      <c r="F66" s="130"/>
      <c r="G66" s="129"/>
      <c r="H66" s="130"/>
      <c r="I66" s="129"/>
      <c r="J66" s="131"/>
    </row>
    <row r="67" spans="1:10" x14ac:dyDescent="0.2">
      <c r="F67" s="130"/>
      <c r="G67" s="129"/>
      <c r="H67" s="130"/>
      <c r="I67" s="129"/>
      <c r="J67" s="131"/>
    </row>
    <row r="68" spans="1:10" x14ac:dyDescent="0.2">
      <c r="F68" s="130"/>
      <c r="G68" s="129"/>
      <c r="H68" s="130"/>
      <c r="I68" s="129"/>
      <c r="J68" s="131"/>
    </row>
  </sheetData>
  <sheetProtection algorithmName="SHA-512" hashValue="U6OQ94uTWSEUMWijYm3ausVC23cVR8O5ey98DI0APqudlCzI0BrVc379dlglIwXr5Wrp9MoBPACvh1MxaF6S1A==" saltValue="ZrVlJjJ3tnzOu82XuAXTH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scale="95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6" t="s">
        <v>7</v>
      </c>
      <c r="B2" s="75"/>
      <c r="C2" s="102"/>
      <c r="D2" s="102"/>
      <c r="E2" s="102"/>
      <c r="F2" s="102"/>
      <c r="G2" s="103"/>
    </row>
    <row r="3" spans="1:7" ht="24.95" customHeight="1" x14ac:dyDescent="0.2">
      <c r="A3" s="76" t="s">
        <v>8</v>
      </c>
      <c r="B3" s="75"/>
      <c r="C3" s="102"/>
      <c r="D3" s="102"/>
      <c r="E3" s="102"/>
      <c r="F3" s="102"/>
      <c r="G3" s="103"/>
    </row>
    <row r="4" spans="1:7" ht="24.95" customHeight="1" x14ac:dyDescent="0.2">
      <c r="A4" s="76" t="s">
        <v>9</v>
      </c>
      <c r="B4" s="75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algorithmName="SHA-512" hashValue="Dj1iULzwOWiSFCwEWDh/NW2/f6Ym5RsCmomu2utt4XxXYE7hi2Ijssb4l41SICXa4f40+0uH3cjGabsr/DkxSA==" saltValue="NUMFGfowm6Ipvqvya1IpR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87</v>
      </c>
      <c r="B1" s="192"/>
      <c r="C1" s="192"/>
      <c r="D1" s="192"/>
      <c r="E1" s="192"/>
      <c r="F1" s="192"/>
      <c r="G1" s="192"/>
      <c r="AG1" t="s">
        <v>88</v>
      </c>
    </row>
    <row r="2" spans="1:60" ht="24.95" customHeight="1" x14ac:dyDescent="0.2">
      <c r="A2" s="193" t="s">
        <v>7</v>
      </c>
      <c r="B2" s="75" t="s">
        <v>49</v>
      </c>
      <c r="C2" s="196" t="s">
        <v>50</v>
      </c>
      <c r="D2" s="194"/>
      <c r="E2" s="194"/>
      <c r="F2" s="194"/>
      <c r="G2" s="195"/>
      <c r="AG2" t="s">
        <v>89</v>
      </c>
    </row>
    <row r="3" spans="1:60" ht="24.95" customHeight="1" x14ac:dyDescent="0.2">
      <c r="A3" s="193" t="s">
        <v>8</v>
      </c>
      <c r="B3" s="75" t="s">
        <v>45</v>
      </c>
      <c r="C3" s="196" t="s">
        <v>46</v>
      </c>
      <c r="D3" s="194"/>
      <c r="E3" s="194"/>
      <c r="F3" s="194"/>
      <c r="G3" s="195"/>
      <c r="AC3" s="128" t="s">
        <v>89</v>
      </c>
      <c r="AG3" t="s">
        <v>90</v>
      </c>
    </row>
    <row r="4" spans="1:60" ht="24.95" customHeight="1" x14ac:dyDescent="0.2">
      <c r="A4" s="197" t="s">
        <v>9</v>
      </c>
      <c r="B4" s="198" t="s">
        <v>43</v>
      </c>
      <c r="C4" s="199" t="s">
        <v>44</v>
      </c>
      <c r="D4" s="200"/>
      <c r="E4" s="200"/>
      <c r="F4" s="200"/>
      <c r="G4" s="201"/>
      <c r="AG4" t="s">
        <v>91</v>
      </c>
    </row>
    <row r="5" spans="1:60" x14ac:dyDescent="0.2">
      <c r="D5" s="191"/>
    </row>
    <row r="6" spans="1:60" ht="38.25" x14ac:dyDescent="0.2">
      <c r="A6" s="203" t="s">
        <v>92</v>
      </c>
      <c r="B6" s="205" t="s">
        <v>93</v>
      </c>
      <c r="C6" s="205" t="s">
        <v>94</v>
      </c>
      <c r="D6" s="204" t="s">
        <v>95</v>
      </c>
      <c r="E6" s="203" t="s">
        <v>96</v>
      </c>
      <c r="F6" s="202" t="s">
        <v>97</v>
      </c>
      <c r="G6" s="203" t="s">
        <v>29</v>
      </c>
      <c r="H6" s="206" t="s">
        <v>30</v>
      </c>
      <c r="I6" s="206" t="s">
        <v>98</v>
      </c>
      <c r="J6" s="206" t="s">
        <v>31</v>
      </c>
      <c r="K6" s="206" t="s">
        <v>99</v>
      </c>
      <c r="L6" s="206" t="s">
        <v>100</v>
      </c>
      <c r="M6" s="206" t="s">
        <v>101</v>
      </c>
      <c r="N6" s="206" t="s">
        <v>102</v>
      </c>
      <c r="O6" s="206" t="s">
        <v>103</v>
      </c>
      <c r="P6" s="206" t="s">
        <v>104</v>
      </c>
      <c r="Q6" s="206" t="s">
        <v>105</v>
      </c>
      <c r="R6" s="206" t="s">
        <v>106</v>
      </c>
      <c r="S6" s="206" t="s">
        <v>107</v>
      </c>
      <c r="T6" s="206" t="s">
        <v>108</v>
      </c>
      <c r="U6" s="206" t="s">
        <v>109</v>
      </c>
      <c r="V6" s="206" t="s">
        <v>110</v>
      </c>
      <c r="W6" s="206" t="s">
        <v>111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">
      <c r="A8" s="224" t="s">
        <v>112</v>
      </c>
      <c r="B8" s="225" t="s">
        <v>56</v>
      </c>
      <c r="C8" s="244" t="s">
        <v>57</v>
      </c>
      <c r="D8" s="226"/>
      <c r="E8" s="227"/>
      <c r="F8" s="228"/>
      <c r="G8" s="228">
        <f>SUMIF(AG9:AG15,"&lt;&gt;NOR",G9:G15)</f>
        <v>0</v>
      </c>
      <c r="H8" s="228"/>
      <c r="I8" s="228">
        <f>SUM(I9:I15)</f>
        <v>0</v>
      </c>
      <c r="J8" s="228"/>
      <c r="K8" s="228">
        <f>SUM(K9:K15)</f>
        <v>0</v>
      </c>
      <c r="L8" s="228"/>
      <c r="M8" s="228">
        <f>SUM(M9:M15)</f>
        <v>0</v>
      </c>
      <c r="N8" s="228"/>
      <c r="O8" s="228">
        <f>SUM(O9:O15)</f>
        <v>9.06</v>
      </c>
      <c r="P8" s="228"/>
      <c r="Q8" s="228">
        <f>SUM(Q9:Q15)</f>
        <v>11.73</v>
      </c>
      <c r="R8" s="228"/>
      <c r="S8" s="228"/>
      <c r="T8" s="229"/>
      <c r="U8" s="223"/>
      <c r="V8" s="223">
        <f>SUM(V9:V15)</f>
        <v>31.78</v>
      </c>
      <c r="W8" s="223"/>
      <c r="AG8" t="s">
        <v>113</v>
      </c>
    </row>
    <row r="9" spans="1:60" ht="22.5" outlineLevel="1" x14ac:dyDescent="0.2">
      <c r="A9" s="230">
        <v>1</v>
      </c>
      <c r="B9" s="231" t="s">
        <v>114</v>
      </c>
      <c r="C9" s="245" t="s">
        <v>115</v>
      </c>
      <c r="D9" s="232" t="s">
        <v>116</v>
      </c>
      <c r="E9" s="233">
        <v>26.653500000000001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0.44</v>
      </c>
      <c r="Q9" s="235">
        <f>ROUND(E9*P9,2)</f>
        <v>11.73</v>
      </c>
      <c r="R9" s="235" t="s">
        <v>117</v>
      </c>
      <c r="S9" s="235" t="s">
        <v>118</v>
      </c>
      <c r="T9" s="236" t="s">
        <v>118</v>
      </c>
      <c r="U9" s="217">
        <v>0.875</v>
      </c>
      <c r="V9" s="217">
        <f>ROUND(E9*U9,2)</f>
        <v>23.32</v>
      </c>
      <c r="W9" s="217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119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14"/>
      <c r="B10" s="215"/>
      <c r="C10" s="246" t="s">
        <v>120</v>
      </c>
      <c r="D10" s="219"/>
      <c r="E10" s="220">
        <v>26.653500000000001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121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47"/>
      <c r="D11" s="238"/>
      <c r="E11" s="238"/>
      <c r="F11" s="238"/>
      <c r="G11" s="238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122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30">
        <v>2</v>
      </c>
      <c r="B12" s="231" t="s">
        <v>123</v>
      </c>
      <c r="C12" s="245" t="s">
        <v>124</v>
      </c>
      <c r="D12" s="232" t="s">
        <v>125</v>
      </c>
      <c r="E12" s="233">
        <v>5.3307000000000002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1.7000000000000002</v>
      </c>
      <c r="O12" s="235">
        <f>ROUND(E12*N12,2)</f>
        <v>9.06</v>
      </c>
      <c r="P12" s="235">
        <v>0</v>
      </c>
      <c r="Q12" s="235">
        <f>ROUND(E12*P12,2)</f>
        <v>0</v>
      </c>
      <c r="R12" s="235" t="s">
        <v>126</v>
      </c>
      <c r="S12" s="235" t="s">
        <v>118</v>
      </c>
      <c r="T12" s="236" t="s">
        <v>118</v>
      </c>
      <c r="U12" s="217">
        <v>1.5870000000000002</v>
      </c>
      <c r="V12" s="217">
        <f>ROUND(E12*U12,2)</f>
        <v>8.4600000000000009</v>
      </c>
      <c r="W12" s="217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119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14"/>
      <c r="B13" s="215"/>
      <c r="C13" s="248" t="s">
        <v>127</v>
      </c>
      <c r="D13" s="240"/>
      <c r="E13" s="240"/>
      <c r="F13" s="240"/>
      <c r="G13" s="240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128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39" t="str">
        <f>C13</f>
        <v>sypaninou z vhodných hornin tř. 1 - 4 nebo materiálem připraveným podél výkopu ve vzdálenosti do 3 m od jeho kraje, pro jakoukoliv hloubku výkopu a jakoukoliv míru zhutnění,</v>
      </c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46" t="s">
        <v>129</v>
      </c>
      <c r="D14" s="219"/>
      <c r="E14" s="220">
        <v>5.3307000000000002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121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14"/>
      <c r="B15" s="215"/>
      <c r="C15" s="247"/>
      <c r="D15" s="238"/>
      <c r="E15" s="238"/>
      <c r="F15" s="238"/>
      <c r="G15" s="238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122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x14ac:dyDescent="0.2">
      <c r="A16" s="224" t="s">
        <v>112</v>
      </c>
      <c r="B16" s="225" t="s">
        <v>58</v>
      </c>
      <c r="C16" s="244" t="s">
        <v>59</v>
      </c>
      <c r="D16" s="226"/>
      <c r="E16" s="227"/>
      <c r="F16" s="228"/>
      <c r="G16" s="228">
        <f>SUMIF(AG17:AG24,"&lt;&gt;NOR",G17:G24)</f>
        <v>0</v>
      </c>
      <c r="H16" s="228"/>
      <c r="I16" s="228">
        <f>SUM(I17:I24)</f>
        <v>0</v>
      </c>
      <c r="J16" s="228"/>
      <c r="K16" s="228">
        <f>SUM(K17:K24)</f>
        <v>0</v>
      </c>
      <c r="L16" s="228"/>
      <c r="M16" s="228">
        <f>SUM(M17:M24)</f>
        <v>0</v>
      </c>
      <c r="N16" s="228"/>
      <c r="O16" s="228">
        <f>SUM(O17:O24)</f>
        <v>1.38</v>
      </c>
      <c r="P16" s="228"/>
      <c r="Q16" s="228">
        <f>SUM(Q17:Q24)</f>
        <v>0</v>
      </c>
      <c r="R16" s="228"/>
      <c r="S16" s="228"/>
      <c r="T16" s="229"/>
      <c r="U16" s="223"/>
      <c r="V16" s="223">
        <f>SUM(V17:V24)</f>
        <v>13.07</v>
      </c>
      <c r="W16" s="223"/>
      <c r="AG16" t="s">
        <v>113</v>
      </c>
    </row>
    <row r="17" spans="1:60" outlineLevel="1" x14ac:dyDescent="0.2">
      <c r="A17" s="230">
        <v>3</v>
      </c>
      <c r="B17" s="231" t="s">
        <v>130</v>
      </c>
      <c r="C17" s="245" t="s">
        <v>131</v>
      </c>
      <c r="D17" s="232" t="s">
        <v>125</v>
      </c>
      <c r="E17" s="233">
        <v>0.10800000000000001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3.47336</v>
      </c>
      <c r="O17" s="235">
        <f>ROUND(E17*N17,2)</f>
        <v>0.38</v>
      </c>
      <c r="P17" s="235">
        <v>0</v>
      </c>
      <c r="Q17" s="235">
        <f>ROUND(E17*P17,2)</f>
        <v>0</v>
      </c>
      <c r="R17" s="235" t="s">
        <v>132</v>
      </c>
      <c r="S17" s="235" t="s">
        <v>118</v>
      </c>
      <c r="T17" s="236" t="s">
        <v>118</v>
      </c>
      <c r="U17" s="217">
        <v>82.433000000000007</v>
      </c>
      <c r="V17" s="217">
        <f>ROUND(E17*U17,2)</f>
        <v>8.9</v>
      </c>
      <c r="W17" s="217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119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ht="22.5" outlineLevel="1" x14ac:dyDescent="0.2">
      <c r="A18" s="214"/>
      <c r="B18" s="215"/>
      <c r="C18" s="248" t="s">
        <v>133</v>
      </c>
      <c r="D18" s="240"/>
      <c r="E18" s="240"/>
      <c r="F18" s="240"/>
      <c r="G18" s="240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128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39" t="str">
        <f>C18</f>
        <v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v>
      </c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46" t="s">
        <v>134</v>
      </c>
      <c r="D19" s="219"/>
      <c r="E19" s="220">
        <v>0.10800000000000001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121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47"/>
      <c r="D20" s="238"/>
      <c r="E20" s="238"/>
      <c r="F20" s="238"/>
      <c r="G20" s="238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122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ht="22.5" outlineLevel="1" x14ac:dyDescent="0.2">
      <c r="A21" s="230">
        <v>4</v>
      </c>
      <c r="B21" s="231" t="s">
        <v>135</v>
      </c>
      <c r="C21" s="245" t="s">
        <v>136</v>
      </c>
      <c r="D21" s="232" t="s">
        <v>125</v>
      </c>
      <c r="E21" s="233">
        <v>0.35100000000000003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2.8387800000000003</v>
      </c>
      <c r="O21" s="235">
        <f>ROUND(E21*N21,2)</f>
        <v>1</v>
      </c>
      <c r="P21" s="235">
        <v>0</v>
      </c>
      <c r="Q21" s="235">
        <f>ROUND(E21*P21,2)</f>
        <v>0</v>
      </c>
      <c r="R21" s="235" t="s">
        <v>132</v>
      </c>
      <c r="S21" s="235" t="s">
        <v>118</v>
      </c>
      <c r="T21" s="236" t="s">
        <v>118</v>
      </c>
      <c r="U21" s="217">
        <v>11.868</v>
      </c>
      <c r="V21" s="217">
        <f>ROUND(E21*U21,2)</f>
        <v>4.17</v>
      </c>
      <c r="W21" s="217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119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14"/>
      <c r="B22" s="215"/>
      <c r="C22" s="248" t="s">
        <v>133</v>
      </c>
      <c r="D22" s="240"/>
      <c r="E22" s="240"/>
      <c r="F22" s="240"/>
      <c r="G22" s="240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128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39" t="str">
        <f>C22</f>
        <v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v>
      </c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46" t="s">
        <v>137</v>
      </c>
      <c r="D23" s="219"/>
      <c r="E23" s="220">
        <v>0.35100000000000003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121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47"/>
      <c r="D24" s="238"/>
      <c r="E24" s="238"/>
      <c r="F24" s="238"/>
      <c r="G24" s="238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122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x14ac:dyDescent="0.2">
      <c r="A25" s="224" t="s">
        <v>112</v>
      </c>
      <c r="B25" s="225" t="s">
        <v>60</v>
      </c>
      <c r="C25" s="244" t="s">
        <v>61</v>
      </c>
      <c r="D25" s="226"/>
      <c r="E25" s="227"/>
      <c r="F25" s="228"/>
      <c r="G25" s="228">
        <f>SUMIF(AG26:AG35,"&lt;&gt;NOR",G26:G35)</f>
        <v>0</v>
      </c>
      <c r="H25" s="228"/>
      <c r="I25" s="228">
        <f>SUM(I26:I35)</f>
        <v>0</v>
      </c>
      <c r="J25" s="228"/>
      <c r="K25" s="228">
        <f>SUM(K26:K35)</f>
        <v>0</v>
      </c>
      <c r="L25" s="228"/>
      <c r="M25" s="228">
        <f>SUM(M26:M35)</f>
        <v>0</v>
      </c>
      <c r="N25" s="228"/>
      <c r="O25" s="228">
        <f>SUM(O26:O35)</f>
        <v>3.52</v>
      </c>
      <c r="P25" s="228"/>
      <c r="Q25" s="228">
        <f>SUM(Q26:Q35)</f>
        <v>0</v>
      </c>
      <c r="R25" s="228"/>
      <c r="S25" s="228"/>
      <c r="T25" s="229"/>
      <c r="U25" s="223"/>
      <c r="V25" s="223">
        <f>SUM(V26:V35)</f>
        <v>45.980000000000004</v>
      </c>
      <c r="W25" s="223"/>
      <c r="AG25" t="s">
        <v>113</v>
      </c>
    </row>
    <row r="26" spans="1:60" ht="22.5" outlineLevel="1" x14ac:dyDescent="0.2">
      <c r="A26" s="230">
        <v>5</v>
      </c>
      <c r="B26" s="231" t="s">
        <v>138</v>
      </c>
      <c r="C26" s="245" t="s">
        <v>139</v>
      </c>
      <c r="D26" s="232" t="s">
        <v>125</v>
      </c>
      <c r="E26" s="233">
        <v>0.5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5">
        <v>1.62836</v>
      </c>
      <c r="O26" s="235">
        <f>ROUND(E26*N26,2)</f>
        <v>0.81</v>
      </c>
      <c r="P26" s="235">
        <v>0</v>
      </c>
      <c r="Q26" s="235">
        <f>ROUND(E26*P26,2)</f>
        <v>0</v>
      </c>
      <c r="R26" s="235" t="s">
        <v>140</v>
      </c>
      <c r="S26" s="235" t="s">
        <v>118</v>
      </c>
      <c r="T26" s="236" t="s">
        <v>118</v>
      </c>
      <c r="U26" s="217">
        <v>4.8900000000000006</v>
      </c>
      <c r="V26" s="217">
        <f>ROUND(E26*U26,2)</f>
        <v>2.4500000000000002</v>
      </c>
      <c r="W26" s="217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119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48" t="s">
        <v>141</v>
      </c>
      <c r="D27" s="240"/>
      <c r="E27" s="240"/>
      <c r="F27" s="240"/>
      <c r="G27" s="240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128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46" t="s">
        <v>142</v>
      </c>
      <c r="D28" s="219"/>
      <c r="E28" s="220">
        <v>0.5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121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47"/>
      <c r="D29" s="238"/>
      <c r="E29" s="238"/>
      <c r="F29" s="238"/>
      <c r="G29" s="238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122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22.5" outlineLevel="1" x14ac:dyDescent="0.2">
      <c r="A30" s="230">
        <v>6</v>
      </c>
      <c r="B30" s="231" t="s">
        <v>143</v>
      </c>
      <c r="C30" s="245" t="s">
        <v>144</v>
      </c>
      <c r="D30" s="232" t="s">
        <v>145</v>
      </c>
      <c r="E30" s="233">
        <v>28.8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5">
        <v>6.8000000000000005E-4</v>
      </c>
      <c r="O30" s="235">
        <f>ROUND(E30*N30,2)</f>
        <v>0.02</v>
      </c>
      <c r="P30" s="235">
        <v>0</v>
      </c>
      <c r="Q30" s="235">
        <f>ROUND(E30*P30,2)</f>
        <v>0</v>
      </c>
      <c r="R30" s="235" t="s">
        <v>140</v>
      </c>
      <c r="S30" s="235" t="s">
        <v>118</v>
      </c>
      <c r="T30" s="236" t="s">
        <v>118</v>
      </c>
      <c r="U30" s="217">
        <v>1.0222000000000002</v>
      </c>
      <c r="V30" s="217">
        <f>ROUND(E30*U30,2)</f>
        <v>29.44</v>
      </c>
      <c r="W30" s="217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119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46" t="s">
        <v>146</v>
      </c>
      <c r="D31" s="219"/>
      <c r="E31" s="220">
        <v>28.8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121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47"/>
      <c r="D32" s="238"/>
      <c r="E32" s="238"/>
      <c r="F32" s="238"/>
      <c r="G32" s="238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122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30">
        <v>7</v>
      </c>
      <c r="B33" s="231" t="s">
        <v>147</v>
      </c>
      <c r="C33" s="245" t="s">
        <v>148</v>
      </c>
      <c r="D33" s="232" t="s">
        <v>116</v>
      </c>
      <c r="E33" s="233">
        <v>38.499500000000005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7.0000000000000007E-2</v>
      </c>
      <c r="O33" s="235">
        <f>ROUND(E33*N33,2)</f>
        <v>2.69</v>
      </c>
      <c r="P33" s="235">
        <v>0</v>
      </c>
      <c r="Q33" s="235">
        <f>ROUND(E33*P33,2)</f>
        <v>0</v>
      </c>
      <c r="R33" s="235"/>
      <c r="S33" s="235" t="s">
        <v>118</v>
      </c>
      <c r="T33" s="236" t="s">
        <v>118</v>
      </c>
      <c r="U33" s="217">
        <v>0.36600000000000005</v>
      </c>
      <c r="V33" s="217">
        <f>ROUND(E33*U33,2)</f>
        <v>14.09</v>
      </c>
      <c r="W33" s="217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119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">
      <c r="A34" s="214"/>
      <c r="B34" s="215"/>
      <c r="C34" s="246" t="s">
        <v>149</v>
      </c>
      <c r="D34" s="219"/>
      <c r="E34" s="220">
        <v>38.499500000000005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121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47"/>
      <c r="D35" s="238"/>
      <c r="E35" s="238"/>
      <c r="F35" s="238"/>
      <c r="G35" s="238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122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x14ac:dyDescent="0.2">
      <c r="A36" s="224" t="s">
        <v>112</v>
      </c>
      <c r="B36" s="225" t="s">
        <v>62</v>
      </c>
      <c r="C36" s="244" t="s">
        <v>63</v>
      </c>
      <c r="D36" s="226"/>
      <c r="E36" s="227"/>
      <c r="F36" s="228"/>
      <c r="G36" s="228">
        <f>SUMIF(AG37:AG39,"&lt;&gt;NOR",G37:G39)</f>
        <v>0</v>
      </c>
      <c r="H36" s="228"/>
      <c r="I36" s="228">
        <f>SUM(I37:I39)</f>
        <v>0</v>
      </c>
      <c r="J36" s="228"/>
      <c r="K36" s="228">
        <f>SUM(K37:K39)</f>
        <v>0</v>
      </c>
      <c r="L36" s="228"/>
      <c r="M36" s="228">
        <f>SUM(M37:M39)</f>
        <v>0</v>
      </c>
      <c r="N36" s="228"/>
      <c r="O36" s="228">
        <f>SUM(O37:O39)</f>
        <v>7.0000000000000007E-2</v>
      </c>
      <c r="P36" s="228"/>
      <c r="Q36" s="228">
        <f>SUM(Q37:Q39)</f>
        <v>0</v>
      </c>
      <c r="R36" s="228"/>
      <c r="S36" s="228"/>
      <c r="T36" s="229"/>
      <c r="U36" s="223"/>
      <c r="V36" s="223">
        <f>SUM(V37:V39)</f>
        <v>1.77</v>
      </c>
      <c r="W36" s="223"/>
      <c r="AG36" t="s">
        <v>113</v>
      </c>
    </row>
    <row r="37" spans="1:60" outlineLevel="1" x14ac:dyDescent="0.2">
      <c r="A37" s="230">
        <v>8</v>
      </c>
      <c r="B37" s="231" t="s">
        <v>150</v>
      </c>
      <c r="C37" s="245" t="s">
        <v>151</v>
      </c>
      <c r="D37" s="232" t="s">
        <v>152</v>
      </c>
      <c r="E37" s="233">
        <v>2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3.5620000000000006E-2</v>
      </c>
      <c r="O37" s="235">
        <f>ROUND(E37*N37,2)</f>
        <v>7.0000000000000007E-2</v>
      </c>
      <c r="P37" s="235">
        <v>0</v>
      </c>
      <c r="Q37" s="235">
        <f>ROUND(E37*P37,2)</f>
        <v>0</v>
      </c>
      <c r="R37" s="235" t="s">
        <v>140</v>
      </c>
      <c r="S37" s="235" t="s">
        <v>118</v>
      </c>
      <c r="T37" s="236" t="s">
        <v>118</v>
      </c>
      <c r="U37" s="217">
        <v>0.8829300000000001</v>
      </c>
      <c r="V37" s="217">
        <f>ROUND(E37*U37,2)</f>
        <v>1.77</v>
      </c>
      <c r="W37" s="217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119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48" t="s">
        <v>153</v>
      </c>
      <c r="D38" s="240"/>
      <c r="E38" s="240"/>
      <c r="F38" s="240"/>
      <c r="G38" s="240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128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39" t="str">
        <f>C38</f>
        <v>jakoukoliv maltou, z pomocného pracovního lešení o výšce podlahy do 1900 mm a pro zatížení do 1,5 kPa,</v>
      </c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47"/>
      <c r="D39" s="238"/>
      <c r="E39" s="238"/>
      <c r="F39" s="238"/>
      <c r="G39" s="238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122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24" t="s">
        <v>112</v>
      </c>
      <c r="B40" s="225" t="s">
        <v>64</v>
      </c>
      <c r="C40" s="244" t="s">
        <v>65</v>
      </c>
      <c r="D40" s="226"/>
      <c r="E40" s="227"/>
      <c r="F40" s="228"/>
      <c r="G40" s="228">
        <f>SUMIF(AG41:AG73,"&lt;&gt;NOR",G41:G73)</f>
        <v>0</v>
      </c>
      <c r="H40" s="228"/>
      <c r="I40" s="228">
        <f>SUM(I41:I73)</f>
        <v>0</v>
      </c>
      <c r="J40" s="228"/>
      <c r="K40" s="228">
        <f>SUM(K41:K73)</f>
        <v>0</v>
      </c>
      <c r="L40" s="228"/>
      <c r="M40" s="228">
        <f>SUM(M41:M73)</f>
        <v>0</v>
      </c>
      <c r="N40" s="228"/>
      <c r="O40" s="228">
        <f>SUM(O41:O73)</f>
        <v>12.899999999999999</v>
      </c>
      <c r="P40" s="228"/>
      <c r="Q40" s="228">
        <f>SUM(Q41:Q73)</f>
        <v>0</v>
      </c>
      <c r="R40" s="228"/>
      <c r="S40" s="228"/>
      <c r="T40" s="229"/>
      <c r="U40" s="223"/>
      <c r="V40" s="223">
        <f>SUM(V41:V73)</f>
        <v>52.82</v>
      </c>
      <c r="W40" s="223"/>
      <c r="AG40" t="s">
        <v>113</v>
      </c>
    </row>
    <row r="41" spans="1:60" ht="22.5" outlineLevel="1" x14ac:dyDescent="0.2">
      <c r="A41" s="230">
        <v>9</v>
      </c>
      <c r="B41" s="231" t="s">
        <v>154</v>
      </c>
      <c r="C41" s="245" t="s">
        <v>155</v>
      </c>
      <c r="D41" s="232" t="s">
        <v>125</v>
      </c>
      <c r="E41" s="233">
        <v>1.2911400000000002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2.3230000000000004</v>
      </c>
      <c r="O41" s="235">
        <f>ROUND(E41*N41,2)</f>
        <v>3</v>
      </c>
      <c r="P41" s="235">
        <v>0</v>
      </c>
      <c r="Q41" s="235">
        <f>ROUND(E41*P41,2)</f>
        <v>0</v>
      </c>
      <c r="R41" s="235" t="s">
        <v>132</v>
      </c>
      <c r="S41" s="235" t="s">
        <v>118</v>
      </c>
      <c r="T41" s="236" t="s">
        <v>118</v>
      </c>
      <c r="U41" s="217">
        <v>3.2130000000000001</v>
      </c>
      <c r="V41" s="217">
        <f>ROUND(E41*U41,2)</f>
        <v>4.1500000000000004</v>
      </c>
      <c r="W41" s="217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119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48" t="s">
        <v>156</v>
      </c>
      <c r="D42" s="240"/>
      <c r="E42" s="240"/>
      <c r="F42" s="240"/>
      <c r="G42" s="240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128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ht="22.5" outlineLevel="1" x14ac:dyDescent="0.2">
      <c r="A43" s="214"/>
      <c r="B43" s="215"/>
      <c r="C43" s="246" t="s">
        <v>157</v>
      </c>
      <c r="D43" s="219"/>
      <c r="E43" s="220">
        <v>1.2911400000000002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121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47"/>
      <c r="D44" s="238"/>
      <c r="E44" s="238"/>
      <c r="F44" s="238"/>
      <c r="G44" s="238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122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ht="22.5" outlineLevel="1" x14ac:dyDescent="0.2">
      <c r="A45" s="230">
        <v>10</v>
      </c>
      <c r="B45" s="231" t="s">
        <v>158</v>
      </c>
      <c r="C45" s="245" t="s">
        <v>159</v>
      </c>
      <c r="D45" s="232" t="s">
        <v>125</v>
      </c>
      <c r="E45" s="233">
        <v>3.9980300000000004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2.3230000000000004</v>
      </c>
      <c r="O45" s="235">
        <f>ROUND(E45*N45,2)</f>
        <v>9.2899999999999991</v>
      </c>
      <c r="P45" s="235">
        <v>0</v>
      </c>
      <c r="Q45" s="235">
        <f>ROUND(E45*P45,2)</f>
        <v>0</v>
      </c>
      <c r="R45" s="235" t="s">
        <v>132</v>
      </c>
      <c r="S45" s="235" t="s">
        <v>118</v>
      </c>
      <c r="T45" s="236" t="s">
        <v>118</v>
      </c>
      <c r="U45" s="217">
        <v>2.3170000000000002</v>
      </c>
      <c r="V45" s="217">
        <f>ROUND(E45*U45,2)</f>
        <v>9.26</v>
      </c>
      <c r="W45" s="217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119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48" t="s">
        <v>156</v>
      </c>
      <c r="D46" s="240"/>
      <c r="E46" s="240"/>
      <c r="F46" s="240"/>
      <c r="G46" s="240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128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46" t="s">
        <v>160</v>
      </c>
      <c r="D47" s="219"/>
      <c r="E47" s="220">
        <v>3.9980300000000004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121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">
      <c r="A48" s="214"/>
      <c r="B48" s="215"/>
      <c r="C48" s="247"/>
      <c r="D48" s="238"/>
      <c r="E48" s="238"/>
      <c r="F48" s="238"/>
      <c r="G48" s="238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122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30">
        <v>11</v>
      </c>
      <c r="B49" s="231" t="s">
        <v>161</v>
      </c>
      <c r="C49" s="245" t="s">
        <v>162</v>
      </c>
      <c r="D49" s="232" t="s">
        <v>125</v>
      </c>
      <c r="E49" s="233">
        <v>1.2911400000000002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 t="s">
        <v>132</v>
      </c>
      <c r="S49" s="235" t="s">
        <v>118</v>
      </c>
      <c r="T49" s="236" t="s">
        <v>118</v>
      </c>
      <c r="U49" s="217">
        <v>2.7</v>
      </c>
      <c r="V49" s="217">
        <f>ROUND(E49*U49,2)</f>
        <v>3.49</v>
      </c>
      <c r="W49" s="217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119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48" t="s">
        <v>163</v>
      </c>
      <c r="D50" s="240"/>
      <c r="E50" s="240"/>
      <c r="F50" s="240"/>
      <c r="G50" s="240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128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ht="22.5" outlineLevel="1" x14ac:dyDescent="0.2">
      <c r="A51" s="214"/>
      <c r="B51" s="215"/>
      <c r="C51" s="246" t="s">
        <v>157</v>
      </c>
      <c r="D51" s="219"/>
      <c r="E51" s="220">
        <v>1.2911400000000002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121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47"/>
      <c r="D52" s="238"/>
      <c r="E52" s="238"/>
      <c r="F52" s="238"/>
      <c r="G52" s="238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122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30">
        <v>12</v>
      </c>
      <c r="B53" s="231" t="s">
        <v>164</v>
      </c>
      <c r="C53" s="245" t="s">
        <v>165</v>
      </c>
      <c r="D53" s="232" t="s">
        <v>125</v>
      </c>
      <c r="E53" s="233">
        <v>3.9980300000000004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 t="s">
        <v>132</v>
      </c>
      <c r="S53" s="235" t="s">
        <v>118</v>
      </c>
      <c r="T53" s="236" t="s">
        <v>118</v>
      </c>
      <c r="U53" s="217">
        <v>0.20500000000000002</v>
      </c>
      <c r="V53" s="217">
        <f>ROUND(E53*U53,2)</f>
        <v>0.82</v>
      </c>
      <c r="W53" s="217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119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48" t="s">
        <v>166</v>
      </c>
      <c r="D54" s="240"/>
      <c r="E54" s="240"/>
      <c r="F54" s="240"/>
      <c r="G54" s="240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128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46" t="s">
        <v>167</v>
      </c>
      <c r="D55" s="219"/>
      <c r="E55" s="220">
        <v>3.9980300000000004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121</v>
      </c>
      <c r="AH55" s="207">
        <v>5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47"/>
      <c r="D56" s="238"/>
      <c r="E56" s="238"/>
      <c r="F56" s="238"/>
      <c r="G56" s="238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122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30">
        <v>13</v>
      </c>
      <c r="B57" s="231" t="s">
        <v>168</v>
      </c>
      <c r="C57" s="245" t="s">
        <v>169</v>
      </c>
      <c r="D57" s="232" t="s">
        <v>116</v>
      </c>
      <c r="E57" s="233">
        <v>4.5600000000000005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1.4100000000000001E-2</v>
      </c>
      <c r="O57" s="235">
        <f>ROUND(E57*N57,2)</f>
        <v>0.06</v>
      </c>
      <c r="P57" s="235">
        <v>0</v>
      </c>
      <c r="Q57" s="235">
        <f>ROUND(E57*P57,2)</f>
        <v>0</v>
      </c>
      <c r="R57" s="235" t="s">
        <v>132</v>
      </c>
      <c r="S57" s="235" t="s">
        <v>118</v>
      </c>
      <c r="T57" s="236" t="s">
        <v>118</v>
      </c>
      <c r="U57" s="217">
        <v>0.39600000000000002</v>
      </c>
      <c r="V57" s="217">
        <f>ROUND(E57*U57,2)</f>
        <v>1.81</v>
      </c>
      <c r="W57" s="217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119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46" t="s">
        <v>170</v>
      </c>
      <c r="D58" s="219"/>
      <c r="E58" s="220">
        <v>1.9200000000000002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121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46" t="s">
        <v>171</v>
      </c>
      <c r="D59" s="219"/>
      <c r="E59" s="220">
        <v>2.64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121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">
      <c r="A60" s="214"/>
      <c r="B60" s="215"/>
      <c r="C60" s="249" t="s">
        <v>172</v>
      </c>
      <c r="D60" s="221"/>
      <c r="E60" s="222">
        <v>4.5600000000000005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121</v>
      </c>
      <c r="AH60" s="207">
        <v>1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47"/>
      <c r="D61" s="238"/>
      <c r="E61" s="238"/>
      <c r="F61" s="238"/>
      <c r="G61" s="238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122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ht="22.5" outlineLevel="1" x14ac:dyDescent="0.2">
      <c r="A62" s="230">
        <v>14</v>
      </c>
      <c r="B62" s="231" t="s">
        <v>173</v>
      </c>
      <c r="C62" s="245" t="s">
        <v>174</v>
      </c>
      <c r="D62" s="232" t="s">
        <v>175</v>
      </c>
      <c r="E62" s="233">
        <v>0.25268000000000002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5">
        <v>1.0662500000000001</v>
      </c>
      <c r="O62" s="235">
        <f>ROUND(E62*N62,2)</f>
        <v>0.27</v>
      </c>
      <c r="P62" s="235">
        <v>0</v>
      </c>
      <c r="Q62" s="235">
        <f>ROUND(E62*P62,2)</f>
        <v>0</v>
      </c>
      <c r="R62" s="235" t="s">
        <v>132</v>
      </c>
      <c r="S62" s="235" t="s">
        <v>118</v>
      </c>
      <c r="T62" s="236" t="s">
        <v>118</v>
      </c>
      <c r="U62" s="217">
        <v>15.231000000000002</v>
      </c>
      <c r="V62" s="217">
        <f>ROUND(E62*U62,2)</f>
        <v>3.85</v>
      </c>
      <c r="W62" s="217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119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48" t="s">
        <v>176</v>
      </c>
      <c r="D63" s="240"/>
      <c r="E63" s="240"/>
      <c r="F63" s="240"/>
      <c r="G63" s="240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128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">
      <c r="A64" s="214"/>
      <c r="B64" s="215"/>
      <c r="C64" s="246" t="s">
        <v>177</v>
      </c>
      <c r="D64" s="219"/>
      <c r="E64" s="220">
        <v>0.25268000000000002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121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47"/>
      <c r="D65" s="238"/>
      <c r="E65" s="238"/>
      <c r="F65" s="238"/>
      <c r="G65" s="238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122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ht="22.5" outlineLevel="1" x14ac:dyDescent="0.2">
      <c r="A66" s="230">
        <v>15</v>
      </c>
      <c r="B66" s="231" t="s">
        <v>178</v>
      </c>
      <c r="C66" s="245" t="s">
        <v>179</v>
      </c>
      <c r="D66" s="232" t="s">
        <v>116</v>
      </c>
      <c r="E66" s="233">
        <v>86.076000000000008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5">
        <v>3.31E-3</v>
      </c>
      <c r="O66" s="235">
        <f>ROUND(E66*N66,2)</f>
        <v>0.28000000000000003</v>
      </c>
      <c r="P66" s="235">
        <v>0</v>
      </c>
      <c r="Q66" s="235">
        <f>ROUND(E66*P66,2)</f>
        <v>0</v>
      </c>
      <c r="R66" s="235" t="s">
        <v>132</v>
      </c>
      <c r="S66" s="235" t="s">
        <v>118</v>
      </c>
      <c r="T66" s="236" t="s">
        <v>118</v>
      </c>
      <c r="U66" s="217">
        <v>0.34200000000000003</v>
      </c>
      <c r="V66" s="217">
        <f>ROUND(E66*U66,2)</f>
        <v>29.44</v>
      </c>
      <c r="W66" s="217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119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48" t="s">
        <v>180</v>
      </c>
      <c r="D67" s="240"/>
      <c r="E67" s="240"/>
      <c r="F67" s="240"/>
      <c r="G67" s="240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128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46" t="s">
        <v>181</v>
      </c>
      <c r="D68" s="219"/>
      <c r="E68" s="220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121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46" t="s">
        <v>182</v>
      </c>
      <c r="D69" s="219"/>
      <c r="E69" s="220">
        <v>43.038000000000004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121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46" t="s">
        <v>183</v>
      </c>
      <c r="D70" s="219"/>
      <c r="E70" s="220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121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46" t="s">
        <v>184</v>
      </c>
      <c r="D71" s="219"/>
      <c r="E71" s="220">
        <v>43.038000000000004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121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49" t="s">
        <v>172</v>
      </c>
      <c r="D72" s="221"/>
      <c r="E72" s="222">
        <v>86.076000000000008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121</v>
      </c>
      <c r="AH72" s="207">
        <v>1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47"/>
      <c r="D73" s="238"/>
      <c r="E73" s="238"/>
      <c r="F73" s="238"/>
      <c r="G73" s="238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122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x14ac:dyDescent="0.2">
      <c r="A74" s="224" t="s">
        <v>112</v>
      </c>
      <c r="B74" s="225" t="s">
        <v>66</v>
      </c>
      <c r="C74" s="244" t="s">
        <v>67</v>
      </c>
      <c r="D74" s="226"/>
      <c r="E74" s="227"/>
      <c r="F74" s="228"/>
      <c r="G74" s="228">
        <f>SUMIF(AG75:AG81,"&lt;&gt;NOR",G75:G81)</f>
        <v>0</v>
      </c>
      <c r="H74" s="228"/>
      <c r="I74" s="228">
        <f>SUM(I75:I81)</f>
        <v>0</v>
      </c>
      <c r="J74" s="228"/>
      <c r="K74" s="228">
        <f>SUM(K75:K81)</f>
        <v>0</v>
      </c>
      <c r="L74" s="228"/>
      <c r="M74" s="228">
        <f>SUM(M75:M81)</f>
        <v>0</v>
      </c>
      <c r="N74" s="228"/>
      <c r="O74" s="228">
        <f>SUM(O75:O81)</f>
        <v>0.45</v>
      </c>
      <c r="P74" s="228"/>
      <c r="Q74" s="228">
        <f>SUM(Q75:Q81)</f>
        <v>0</v>
      </c>
      <c r="R74" s="228"/>
      <c r="S74" s="228"/>
      <c r="T74" s="229"/>
      <c r="U74" s="223"/>
      <c r="V74" s="223">
        <f>SUM(V75:V81)</f>
        <v>7.08</v>
      </c>
      <c r="W74" s="223"/>
      <c r="AG74" t="s">
        <v>113</v>
      </c>
    </row>
    <row r="75" spans="1:60" ht="22.5" outlineLevel="1" x14ac:dyDescent="0.2">
      <c r="A75" s="230">
        <v>16</v>
      </c>
      <c r="B75" s="231" t="s">
        <v>185</v>
      </c>
      <c r="C75" s="245" t="s">
        <v>186</v>
      </c>
      <c r="D75" s="232" t="s">
        <v>125</v>
      </c>
      <c r="E75" s="233">
        <v>0.16830000000000001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2.6508900000000004</v>
      </c>
      <c r="O75" s="235">
        <f>ROUND(E75*N75,2)</f>
        <v>0.45</v>
      </c>
      <c r="P75" s="235">
        <v>0</v>
      </c>
      <c r="Q75" s="235">
        <f>ROUND(E75*P75,2)</f>
        <v>0</v>
      </c>
      <c r="R75" s="235" t="s">
        <v>187</v>
      </c>
      <c r="S75" s="235" t="s">
        <v>118</v>
      </c>
      <c r="T75" s="236" t="s">
        <v>118</v>
      </c>
      <c r="U75" s="217">
        <v>42.051000000000002</v>
      </c>
      <c r="V75" s="217">
        <f>ROUND(E75*U75,2)</f>
        <v>7.08</v>
      </c>
      <c r="W75" s="217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119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ht="22.5" outlineLevel="1" x14ac:dyDescent="0.2">
      <c r="A76" s="214"/>
      <c r="B76" s="215"/>
      <c r="C76" s="248" t="s">
        <v>188</v>
      </c>
      <c r="D76" s="240"/>
      <c r="E76" s="240"/>
      <c r="F76" s="240"/>
      <c r="G76" s="240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128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39" t="str">
        <f>C76</f>
        <v>uloženého ve vynechaných otvorech ve dně nebo ve stěnách nádrží z betonu vodostavebního, pevné spojení potrubí nebo trubní zděře s betonem v otvoru, očištění potrubí před betonáží, bednění a odbednění,</v>
      </c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46" t="s">
        <v>189</v>
      </c>
      <c r="D77" s="219"/>
      <c r="E77" s="220">
        <v>1.8100000000000002E-2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121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">
      <c r="A78" s="214"/>
      <c r="B78" s="215"/>
      <c r="C78" s="246" t="s">
        <v>190</v>
      </c>
      <c r="D78" s="219"/>
      <c r="E78" s="220">
        <v>6.362000000000001E-2</v>
      </c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121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">
      <c r="A79" s="214"/>
      <c r="B79" s="215"/>
      <c r="C79" s="246" t="s">
        <v>191</v>
      </c>
      <c r="D79" s="219"/>
      <c r="E79" s="220">
        <v>8.659E-2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121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">
      <c r="A80" s="214"/>
      <c r="B80" s="215"/>
      <c r="C80" s="249" t="s">
        <v>172</v>
      </c>
      <c r="D80" s="221"/>
      <c r="E80" s="222">
        <v>0.16830000000000001</v>
      </c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121</v>
      </c>
      <c r="AH80" s="207">
        <v>1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47"/>
      <c r="D81" s="238"/>
      <c r="E81" s="238"/>
      <c r="F81" s="238"/>
      <c r="G81" s="238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122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x14ac:dyDescent="0.2">
      <c r="A82" s="224" t="s">
        <v>112</v>
      </c>
      <c r="B82" s="225" t="s">
        <v>68</v>
      </c>
      <c r="C82" s="244" t="s">
        <v>69</v>
      </c>
      <c r="D82" s="226"/>
      <c r="E82" s="227"/>
      <c r="F82" s="228"/>
      <c r="G82" s="228">
        <f>SUMIF(AG83:AG93,"&lt;&gt;NOR",G83:G93)</f>
        <v>0</v>
      </c>
      <c r="H82" s="228"/>
      <c r="I82" s="228">
        <f>SUM(I83:I93)</f>
        <v>0</v>
      </c>
      <c r="J82" s="228"/>
      <c r="K82" s="228">
        <f>SUM(K83:K93)</f>
        <v>0</v>
      </c>
      <c r="L82" s="228"/>
      <c r="M82" s="228">
        <f>SUM(M83:M93)</f>
        <v>0</v>
      </c>
      <c r="N82" s="228"/>
      <c r="O82" s="228">
        <f>SUM(O83:O93)</f>
        <v>0</v>
      </c>
      <c r="P82" s="228"/>
      <c r="Q82" s="228">
        <f>SUM(Q83:Q93)</f>
        <v>0</v>
      </c>
      <c r="R82" s="228"/>
      <c r="S82" s="228"/>
      <c r="T82" s="229"/>
      <c r="U82" s="223"/>
      <c r="V82" s="223">
        <f>SUM(V83:V93)</f>
        <v>24.37</v>
      </c>
      <c r="W82" s="223"/>
      <c r="AG82" t="s">
        <v>113</v>
      </c>
    </row>
    <row r="83" spans="1:60" ht="33.75" outlineLevel="1" x14ac:dyDescent="0.2">
      <c r="A83" s="230">
        <v>17</v>
      </c>
      <c r="B83" s="231" t="s">
        <v>192</v>
      </c>
      <c r="C83" s="245" t="s">
        <v>193</v>
      </c>
      <c r="D83" s="232" t="s">
        <v>116</v>
      </c>
      <c r="E83" s="233">
        <v>150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0</v>
      </c>
      <c r="O83" s="235">
        <f>ROUND(E83*N83,2)</f>
        <v>0</v>
      </c>
      <c r="P83" s="235">
        <v>0</v>
      </c>
      <c r="Q83" s="235">
        <f>ROUND(E83*P83,2)</f>
        <v>0</v>
      </c>
      <c r="R83" s="235" t="s">
        <v>132</v>
      </c>
      <c r="S83" s="235" t="s">
        <v>118</v>
      </c>
      <c r="T83" s="236" t="s">
        <v>118</v>
      </c>
      <c r="U83" s="217">
        <v>0.13900000000000001</v>
      </c>
      <c r="V83" s="217">
        <f>ROUND(E83*U83,2)</f>
        <v>20.85</v>
      </c>
      <c r="W83" s="217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119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46" t="s">
        <v>194</v>
      </c>
      <c r="D84" s="219"/>
      <c r="E84" s="220">
        <v>150</v>
      </c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121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47"/>
      <c r="D85" s="238"/>
      <c r="E85" s="238"/>
      <c r="F85" s="238"/>
      <c r="G85" s="238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122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30">
        <v>18</v>
      </c>
      <c r="B86" s="231" t="s">
        <v>195</v>
      </c>
      <c r="C86" s="245" t="s">
        <v>196</v>
      </c>
      <c r="D86" s="232" t="s">
        <v>175</v>
      </c>
      <c r="E86" s="233">
        <v>2.6949700000000001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5">
        <v>0</v>
      </c>
      <c r="O86" s="235">
        <f>ROUND(E86*N86,2)</f>
        <v>0</v>
      </c>
      <c r="P86" s="235">
        <v>0</v>
      </c>
      <c r="Q86" s="235">
        <f>ROUND(E86*P86,2)</f>
        <v>0</v>
      </c>
      <c r="R86" s="235" t="s">
        <v>187</v>
      </c>
      <c r="S86" s="235" t="s">
        <v>118</v>
      </c>
      <c r="T86" s="236" t="s">
        <v>118</v>
      </c>
      <c r="U86" s="217">
        <v>1.306</v>
      </c>
      <c r="V86" s="217">
        <f>ROUND(E86*U86,2)</f>
        <v>3.52</v>
      </c>
      <c r="W86" s="217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119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46" t="s">
        <v>197</v>
      </c>
      <c r="D87" s="219"/>
      <c r="E87" s="220">
        <v>2.6949700000000001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121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">
      <c r="A88" s="214"/>
      <c r="B88" s="215"/>
      <c r="C88" s="247"/>
      <c r="D88" s="238"/>
      <c r="E88" s="238"/>
      <c r="F88" s="238"/>
      <c r="G88" s="238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122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ht="22.5" outlineLevel="1" x14ac:dyDescent="0.2">
      <c r="A89" s="230">
        <v>19</v>
      </c>
      <c r="B89" s="231" t="s">
        <v>198</v>
      </c>
      <c r="C89" s="245" t="s">
        <v>199</v>
      </c>
      <c r="D89" s="232" t="s">
        <v>175</v>
      </c>
      <c r="E89" s="233">
        <v>24.254730000000002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5">
        <v>0</v>
      </c>
      <c r="O89" s="235">
        <f>ROUND(E89*N89,2)</f>
        <v>0</v>
      </c>
      <c r="P89" s="235">
        <v>0</v>
      </c>
      <c r="Q89" s="235">
        <f>ROUND(E89*P89,2)</f>
        <v>0</v>
      </c>
      <c r="R89" s="235" t="s">
        <v>187</v>
      </c>
      <c r="S89" s="235" t="s">
        <v>118</v>
      </c>
      <c r="T89" s="236" t="s">
        <v>118</v>
      </c>
      <c r="U89" s="217">
        <v>0</v>
      </c>
      <c r="V89" s="217">
        <f>ROUND(E89*U89,2)</f>
        <v>0</v>
      </c>
      <c r="W89" s="217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119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46" t="s">
        <v>200</v>
      </c>
      <c r="D90" s="219"/>
      <c r="E90" s="220">
        <v>24.254730000000002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121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47"/>
      <c r="D91" s="238"/>
      <c r="E91" s="238"/>
      <c r="F91" s="238"/>
      <c r="G91" s="238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122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ht="22.5" outlineLevel="1" x14ac:dyDescent="0.2">
      <c r="A92" s="230">
        <v>20</v>
      </c>
      <c r="B92" s="231" t="s">
        <v>201</v>
      </c>
      <c r="C92" s="245" t="s">
        <v>202</v>
      </c>
      <c r="D92" s="232" t="s">
        <v>203</v>
      </c>
      <c r="E92" s="233">
        <v>1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5">
        <v>0</v>
      </c>
      <c r="O92" s="235">
        <f>ROUND(E92*N92,2)</f>
        <v>0</v>
      </c>
      <c r="P92" s="235">
        <v>0</v>
      </c>
      <c r="Q92" s="235">
        <f>ROUND(E92*P92,2)</f>
        <v>0</v>
      </c>
      <c r="R92" s="235"/>
      <c r="S92" s="235" t="s">
        <v>204</v>
      </c>
      <c r="T92" s="236" t="s">
        <v>205</v>
      </c>
      <c r="U92" s="217">
        <v>0</v>
      </c>
      <c r="V92" s="217">
        <f>ROUND(E92*U92,2)</f>
        <v>0</v>
      </c>
      <c r="W92" s="217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119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14"/>
      <c r="B93" s="215"/>
      <c r="C93" s="250"/>
      <c r="D93" s="241"/>
      <c r="E93" s="241"/>
      <c r="F93" s="241"/>
      <c r="G93" s="241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122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x14ac:dyDescent="0.2">
      <c r="A94" s="224" t="s">
        <v>112</v>
      </c>
      <c r="B94" s="225" t="s">
        <v>70</v>
      </c>
      <c r="C94" s="244" t="s">
        <v>71</v>
      </c>
      <c r="D94" s="226"/>
      <c r="E94" s="227"/>
      <c r="F94" s="228"/>
      <c r="G94" s="228">
        <f>SUMIF(AG95:AG137,"&lt;&gt;NOR",G95:G137)</f>
        <v>0</v>
      </c>
      <c r="H94" s="228"/>
      <c r="I94" s="228">
        <f>SUM(I95:I137)</f>
        <v>0</v>
      </c>
      <c r="J94" s="228"/>
      <c r="K94" s="228">
        <f>SUM(K95:K137)</f>
        <v>0</v>
      </c>
      <c r="L94" s="228"/>
      <c r="M94" s="228">
        <f>SUM(M95:M137)</f>
        <v>0</v>
      </c>
      <c r="N94" s="228"/>
      <c r="O94" s="228">
        <f>SUM(O95:O137)</f>
        <v>0.02</v>
      </c>
      <c r="P94" s="228"/>
      <c r="Q94" s="228">
        <f>SUM(Q95:Q137)</f>
        <v>14.169999999999996</v>
      </c>
      <c r="R94" s="228"/>
      <c r="S94" s="228"/>
      <c r="T94" s="229"/>
      <c r="U94" s="223"/>
      <c r="V94" s="223">
        <f>SUM(V95:V137)</f>
        <v>413.91999999999996</v>
      </c>
      <c r="W94" s="223"/>
      <c r="AG94" t="s">
        <v>113</v>
      </c>
    </row>
    <row r="95" spans="1:60" ht="22.5" outlineLevel="1" x14ac:dyDescent="0.2">
      <c r="A95" s="230">
        <v>21</v>
      </c>
      <c r="B95" s="231" t="s">
        <v>206</v>
      </c>
      <c r="C95" s="245" t="s">
        <v>207</v>
      </c>
      <c r="D95" s="232" t="s">
        <v>125</v>
      </c>
      <c r="E95" s="233">
        <v>0.81923000000000001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0</v>
      </c>
      <c r="O95" s="235">
        <f>ROUND(E95*N95,2)</f>
        <v>0</v>
      </c>
      <c r="P95" s="235">
        <v>2.2000000000000002</v>
      </c>
      <c r="Q95" s="235">
        <f>ROUND(E95*P95,2)</f>
        <v>1.8</v>
      </c>
      <c r="R95" s="235" t="s">
        <v>208</v>
      </c>
      <c r="S95" s="235" t="s">
        <v>118</v>
      </c>
      <c r="T95" s="236" t="s">
        <v>118</v>
      </c>
      <c r="U95" s="217">
        <v>11.855</v>
      </c>
      <c r="V95" s="217">
        <f>ROUND(E95*U95,2)</f>
        <v>9.7100000000000009</v>
      </c>
      <c r="W95" s="217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119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46" t="s">
        <v>209</v>
      </c>
      <c r="D96" s="219"/>
      <c r="E96" s="220">
        <v>0.81923000000000001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121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47"/>
      <c r="D97" s="238"/>
      <c r="E97" s="238"/>
      <c r="F97" s="238"/>
      <c r="G97" s="238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122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ht="22.5" outlineLevel="1" x14ac:dyDescent="0.2">
      <c r="A98" s="230">
        <v>22</v>
      </c>
      <c r="B98" s="231" t="s">
        <v>210</v>
      </c>
      <c r="C98" s="245" t="s">
        <v>211</v>
      </c>
      <c r="D98" s="232" t="s">
        <v>125</v>
      </c>
      <c r="E98" s="233">
        <v>3.9980300000000004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35">
        <v>0</v>
      </c>
      <c r="O98" s="235">
        <f>ROUND(E98*N98,2)</f>
        <v>0</v>
      </c>
      <c r="P98" s="235">
        <v>2.2000000000000002</v>
      </c>
      <c r="Q98" s="235">
        <f>ROUND(E98*P98,2)</f>
        <v>8.8000000000000007</v>
      </c>
      <c r="R98" s="235" t="s">
        <v>208</v>
      </c>
      <c r="S98" s="235" t="s">
        <v>118</v>
      </c>
      <c r="T98" s="236" t="s">
        <v>118</v>
      </c>
      <c r="U98" s="217">
        <v>9.7780000000000005</v>
      </c>
      <c r="V98" s="217">
        <f>ROUND(E98*U98,2)</f>
        <v>39.090000000000003</v>
      </c>
      <c r="W98" s="217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119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46" t="s">
        <v>212</v>
      </c>
      <c r="D99" s="219"/>
      <c r="E99" s="220">
        <v>3.9980300000000004</v>
      </c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07"/>
      <c r="Y99" s="207"/>
      <c r="Z99" s="207"/>
      <c r="AA99" s="207"/>
      <c r="AB99" s="207"/>
      <c r="AC99" s="207"/>
      <c r="AD99" s="207"/>
      <c r="AE99" s="207"/>
      <c r="AF99" s="207"/>
      <c r="AG99" s="207" t="s">
        <v>121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47"/>
      <c r="D100" s="238"/>
      <c r="E100" s="238"/>
      <c r="F100" s="238"/>
      <c r="G100" s="238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122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30">
        <v>23</v>
      </c>
      <c r="B101" s="231" t="s">
        <v>213</v>
      </c>
      <c r="C101" s="245" t="s">
        <v>214</v>
      </c>
      <c r="D101" s="232" t="s">
        <v>116</v>
      </c>
      <c r="E101" s="233">
        <v>43.038000000000004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0</v>
      </c>
      <c r="O101" s="235">
        <f>ROUND(E101*N101,2)</f>
        <v>0</v>
      </c>
      <c r="P101" s="235">
        <v>0.02</v>
      </c>
      <c r="Q101" s="235">
        <f>ROUND(E101*P101,2)</f>
        <v>0.86</v>
      </c>
      <c r="R101" s="235" t="s">
        <v>208</v>
      </c>
      <c r="S101" s="235" t="s">
        <v>118</v>
      </c>
      <c r="T101" s="236" t="s">
        <v>118</v>
      </c>
      <c r="U101" s="217">
        <v>0.23</v>
      </c>
      <c r="V101" s="217">
        <f>ROUND(E101*U101,2)</f>
        <v>9.9</v>
      </c>
      <c r="W101" s="21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119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48" t="s">
        <v>215</v>
      </c>
      <c r="D102" s="240"/>
      <c r="E102" s="240"/>
      <c r="F102" s="240"/>
      <c r="G102" s="240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128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46" t="s">
        <v>216</v>
      </c>
      <c r="D103" s="219"/>
      <c r="E103" s="220">
        <v>43.038000000000004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121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">
      <c r="A104" s="214"/>
      <c r="B104" s="215"/>
      <c r="C104" s="247"/>
      <c r="D104" s="238"/>
      <c r="E104" s="238"/>
      <c r="F104" s="238"/>
      <c r="G104" s="238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122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30">
        <v>24</v>
      </c>
      <c r="B105" s="231" t="s">
        <v>217</v>
      </c>
      <c r="C105" s="245" t="s">
        <v>218</v>
      </c>
      <c r="D105" s="232" t="s">
        <v>145</v>
      </c>
      <c r="E105" s="233">
        <v>59.230000000000004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3.8000000000000002E-4</v>
      </c>
      <c r="O105" s="235">
        <f>ROUND(E105*N105,2)</f>
        <v>0.02</v>
      </c>
      <c r="P105" s="235">
        <v>3.7000000000000005E-2</v>
      </c>
      <c r="Q105" s="235">
        <f>ROUND(E105*P105,2)</f>
        <v>2.19</v>
      </c>
      <c r="R105" s="235" t="s">
        <v>208</v>
      </c>
      <c r="S105" s="235" t="s">
        <v>118</v>
      </c>
      <c r="T105" s="236" t="s">
        <v>118</v>
      </c>
      <c r="U105" s="217">
        <v>0.13100000000000001</v>
      </c>
      <c r="V105" s="217">
        <f>ROUND(E105*U105,2)</f>
        <v>7.76</v>
      </c>
      <c r="W105" s="21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119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48" t="s">
        <v>219</v>
      </c>
      <c r="D106" s="240"/>
      <c r="E106" s="240"/>
      <c r="F106" s="240"/>
      <c r="G106" s="240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128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46" t="s">
        <v>220</v>
      </c>
      <c r="D107" s="219"/>
      <c r="E107" s="220">
        <v>59.230000000000004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121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">
      <c r="A108" s="214"/>
      <c r="B108" s="215"/>
      <c r="C108" s="247"/>
      <c r="D108" s="238"/>
      <c r="E108" s="238"/>
      <c r="F108" s="238"/>
      <c r="G108" s="238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122</v>
      </c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30">
        <v>25</v>
      </c>
      <c r="B109" s="231" t="s">
        <v>221</v>
      </c>
      <c r="C109" s="245" t="s">
        <v>222</v>
      </c>
      <c r="D109" s="232" t="s">
        <v>145</v>
      </c>
      <c r="E109" s="233">
        <v>0.9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</v>
      </c>
      <c r="O109" s="235">
        <f>ROUND(E109*N109,2)</f>
        <v>0</v>
      </c>
      <c r="P109" s="235">
        <v>4.8230000000000002E-2</v>
      </c>
      <c r="Q109" s="235">
        <f>ROUND(E109*P109,2)</f>
        <v>0.04</v>
      </c>
      <c r="R109" s="235" t="s">
        <v>208</v>
      </c>
      <c r="S109" s="235" t="s">
        <v>118</v>
      </c>
      <c r="T109" s="236" t="s">
        <v>118</v>
      </c>
      <c r="U109" s="217">
        <v>4.2</v>
      </c>
      <c r="V109" s="217">
        <f>ROUND(E109*U109,2)</f>
        <v>3.78</v>
      </c>
      <c r="W109" s="21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119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46" t="s">
        <v>223</v>
      </c>
      <c r="D110" s="219"/>
      <c r="E110" s="220">
        <v>0.9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121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47"/>
      <c r="D111" s="238"/>
      <c r="E111" s="238"/>
      <c r="F111" s="238"/>
      <c r="G111" s="238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122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30">
        <v>26</v>
      </c>
      <c r="B112" s="231" t="s">
        <v>224</v>
      </c>
      <c r="C112" s="245" t="s">
        <v>225</v>
      </c>
      <c r="D112" s="232" t="s">
        <v>145</v>
      </c>
      <c r="E112" s="233">
        <v>0.9</v>
      </c>
      <c r="F112" s="234"/>
      <c r="G112" s="235">
        <f>ROUND(E112*F112,2)</f>
        <v>0</v>
      </c>
      <c r="H112" s="234"/>
      <c r="I112" s="235">
        <f>ROUND(E112*H112,2)</f>
        <v>0</v>
      </c>
      <c r="J112" s="234"/>
      <c r="K112" s="235">
        <f>ROUND(E112*J112,2)</f>
        <v>0</v>
      </c>
      <c r="L112" s="235">
        <v>21</v>
      </c>
      <c r="M112" s="235">
        <f>G112*(1+L112/100)</f>
        <v>0</v>
      </c>
      <c r="N112" s="235">
        <v>0</v>
      </c>
      <c r="O112" s="235">
        <f>ROUND(E112*N112,2)</f>
        <v>0</v>
      </c>
      <c r="P112" s="235">
        <v>0.16956000000000002</v>
      </c>
      <c r="Q112" s="235">
        <f>ROUND(E112*P112,2)</f>
        <v>0.15</v>
      </c>
      <c r="R112" s="235" t="s">
        <v>208</v>
      </c>
      <c r="S112" s="235" t="s">
        <v>118</v>
      </c>
      <c r="T112" s="236" t="s">
        <v>118</v>
      </c>
      <c r="U112" s="217">
        <v>7.3000000000000007</v>
      </c>
      <c r="V112" s="217">
        <f>ROUND(E112*U112,2)</f>
        <v>6.57</v>
      </c>
      <c r="W112" s="21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119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46" t="s">
        <v>223</v>
      </c>
      <c r="D113" s="219"/>
      <c r="E113" s="220">
        <v>0.9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121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47"/>
      <c r="D114" s="238"/>
      <c r="E114" s="238"/>
      <c r="F114" s="238"/>
      <c r="G114" s="238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122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ht="22.5" outlineLevel="1" x14ac:dyDescent="0.2">
      <c r="A115" s="230">
        <v>27</v>
      </c>
      <c r="B115" s="231" t="s">
        <v>226</v>
      </c>
      <c r="C115" s="245" t="s">
        <v>227</v>
      </c>
      <c r="D115" s="232" t="s">
        <v>145</v>
      </c>
      <c r="E115" s="233">
        <v>0.9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1.0000000000000001E-5</v>
      </c>
      <c r="O115" s="235">
        <f>ROUND(E115*N115,2)</f>
        <v>0</v>
      </c>
      <c r="P115" s="235">
        <v>0</v>
      </c>
      <c r="Q115" s="235">
        <f>ROUND(E115*P115,2)</f>
        <v>0</v>
      </c>
      <c r="R115" s="235" t="s">
        <v>208</v>
      </c>
      <c r="S115" s="235" t="s">
        <v>118</v>
      </c>
      <c r="T115" s="236" t="s">
        <v>118</v>
      </c>
      <c r="U115" s="217">
        <v>1.3690000000000002</v>
      </c>
      <c r="V115" s="217">
        <f>ROUND(E115*U115,2)</f>
        <v>1.23</v>
      </c>
      <c r="W115" s="21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119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46" t="s">
        <v>228</v>
      </c>
      <c r="D116" s="219"/>
      <c r="E116" s="220">
        <v>0.9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121</v>
      </c>
      <c r="AH116" s="207">
        <v>5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47"/>
      <c r="D117" s="238"/>
      <c r="E117" s="238"/>
      <c r="F117" s="238"/>
      <c r="G117" s="238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122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ht="22.5" outlineLevel="1" x14ac:dyDescent="0.2">
      <c r="A118" s="230">
        <v>28</v>
      </c>
      <c r="B118" s="231" t="s">
        <v>229</v>
      </c>
      <c r="C118" s="245" t="s">
        <v>230</v>
      </c>
      <c r="D118" s="232" t="s">
        <v>145</v>
      </c>
      <c r="E118" s="233">
        <v>0.9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5">
        <v>2.0000000000000002E-5</v>
      </c>
      <c r="O118" s="235">
        <f>ROUND(E118*N118,2)</f>
        <v>0</v>
      </c>
      <c r="P118" s="235">
        <v>0</v>
      </c>
      <c r="Q118" s="235">
        <f>ROUND(E118*P118,2)</f>
        <v>0</v>
      </c>
      <c r="R118" s="235" t="s">
        <v>208</v>
      </c>
      <c r="S118" s="235" t="s">
        <v>118</v>
      </c>
      <c r="T118" s="236" t="s">
        <v>118</v>
      </c>
      <c r="U118" s="217">
        <v>2.2550000000000003</v>
      </c>
      <c r="V118" s="217">
        <f>ROUND(E118*U118,2)</f>
        <v>2.0299999999999998</v>
      </c>
      <c r="W118" s="21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119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46" t="s">
        <v>231</v>
      </c>
      <c r="D119" s="219"/>
      <c r="E119" s="220">
        <v>0.9</v>
      </c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121</v>
      </c>
      <c r="AH119" s="207">
        <v>5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47"/>
      <c r="D120" s="238"/>
      <c r="E120" s="238"/>
      <c r="F120" s="238"/>
      <c r="G120" s="238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122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30">
        <v>29</v>
      </c>
      <c r="B121" s="231" t="s">
        <v>232</v>
      </c>
      <c r="C121" s="245" t="s">
        <v>233</v>
      </c>
      <c r="D121" s="232" t="s">
        <v>145</v>
      </c>
      <c r="E121" s="233">
        <v>60.5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0</v>
      </c>
      <c r="O121" s="235">
        <f>ROUND(E121*N121,2)</f>
        <v>0</v>
      </c>
      <c r="P121" s="235">
        <v>4.6000000000000001E-4</v>
      </c>
      <c r="Q121" s="235">
        <f>ROUND(E121*P121,2)</f>
        <v>0.03</v>
      </c>
      <c r="R121" s="235" t="s">
        <v>208</v>
      </c>
      <c r="S121" s="235" t="s">
        <v>118</v>
      </c>
      <c r="T121" s="236" t="s">
        <v>118</v>
      </c>
      <c r="U121" s="217">
        <v>4</v>
      </c>
      <c r="V121" s="217">
        <f>ROUND(E121*U121,2)</f>
        <v>242</v>
      </c>
      <c r="W121" s="21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119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46" t="s">
        <v>234</v>
      </c>
      <c r="D122" s="219"/>
      <c r="E122" s="220">
        <v>60.5</v>
      </c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121</v>
      </c>
      <c r="AH122" s="207">
        <v>0</v>
      </c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47"/>
      <c r="D123" s="238"/>
      <c r="E123" s="238"/>
      <c r="F123" s="238"/>
      <c r="G123" s="238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122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30">
        <v>30</v>
      </c>
      <c r="B124" s="231" t="s">
        <v>235</v>
      </c>
      <c r="C124" s="245" t="s">
        <v>236</v>
      </c>
      <c r="D124" s="232" t="s">
        <v>152</v>
      </c>
      <c r="E124" s="233">
        <v>96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35">
        <v>0</v>
      </c>
      <c r="O124" s="235">
        <f>ROUND(E124*N124,2)</f>
        <v>0</v>
      </c>
      <c r="P124" s="235">
        <v>4.6000000000000001E-4</v>
      </c>
      <c r="Q124" s="235">
        <f>ROUND(E124*P124,2)</f>
        <v>0.04</v>
      </c>
      <c r="R124" s="235" t="s">
        <v>208</v>
      </c>
      <c r="S124" s="235" t="s">
        <v>118</v>
      </c>
      <c r="T124" s="236" t="s">
        <v>118</v>
      </c>
      <c r="U124" s="217">
        <v>0.31200000000000006</v>
      </c>
      <c r="V124" s="217">
        <f>ROUND(E124*U124,2)</f>
        <v>29.95</v>
      </c>
      <c r="W124" s="21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119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48" t="s">
        <v>237</v>
      </c>
      <c r="D125" s="240"/>
      <c r="E125" s="240"/>
      <c r="F125" s="240"/>
      <c r="G125" s="240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128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39" t="str">
        <f>C125</f>
        <v>základových nebo nadzákladových, včetně pomocného lešení o výšce podlahy do 1900 mm a pro zatížení do 1,5 kPa  (150 kg/m2),</v>
      </c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46" t="s">
        <v>238</v>
      </c>
      <c r="D126" s="219"/>
      <c r="E126" s="220">
        <v>96</v>
      </c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121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">
      <c r="A127" s="214"/>
      <c r="B127" s="215"/>
      <c r="C127" s="247"/>
      <c r="D127" s="238"/>
      <c r="E127" s="238"/>
      <c r="F127" s="238"/>
      <c r="G127" s="238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122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ht="22.5" outlineLevel="1" x14ac:dyDescent="0.2">
      <c r="A128" s="230">
        <v>31</v>
      </c>
      <c r="B128" s="231" t="s">
        <v>239</v>
      </c>
      <c r="C128" s="245" t="s">
        <v>240</v>
      </c>
      <c r="D128" s="232" t="s">
        <v>116</v>
      </c>
      <c r="E128" s="233">
        <v>1.8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35">
        <v>0</v>
      </c>
      <c r="O128" s="235">
        <f>ROUND(E128*N128,2)</f>
        <v>0</v>
      </c>
      <c r="P128" s="235">
        <v>6.8000000000000005E-2</v>
      </c>
      <c r="Q128" s="235">
        <f>ROUND(E128*P128,2)</f>
        <v>0.12</v>
      </c>
      <c r="R128" s="235" t="s">
        <v>208</v>
      </c>
      <c r="S128" s="235" t="s">
        <v>118</v>
      </c>
      <c r="T128" s="236" t="s">
        <v>118</v>
      </c>
      <c r="U128" s="217">
        <v>0.69000000000000006</v>
      </c>
      <c r="V128" s="217">
        <f>ROUND(E128*U128,2)</f>
        <v>1.24</v>
      </c>
      <c r="W128" s="21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119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48" t="s">
        <v>241</v>
      </c>
      <c r="D129" s="240"/>
      <c r="E129" s="240"/>
      <c r="F129" s="240"/>
      <c r="G129" s="240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128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">
      <c r="A130" s="214"/>
      <c r="B130" s="215"/>
      <c r="C130" s="246" t="s">
        <v>242</v>
      </c>
      <c r="D130" s="219"/>
      <c r="E130" s="220">
        <v>1.8</v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121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47"/>
      <c r="D131" s="238"/>
      <c r="E131" s="238"/>
      <c r="F131" s="238"/>
      <c r="G131" s="238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122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30">
        <v>32</v>
      </c>
      <c r="B132" s="231" t="s">
        <v>243</v>
      </c>
      <c r="C132" s="245" t="s">
        <v>244</v>
      </c>
      <c r="D132" s="232" t="s">
        <v>145</v>
      </c>
      <c r="E132" s="233">
        <v>0.9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5">
        <v>0</v>
      </c>
      <c r="O132" s="235">
        <f>ROUND(E132*N132,2)</f>
        <v>0</v>
      </c>
      <c r="P132" s="235">
        <v>0.12417</v>
      </c>
      <c r="Q132" s="235">
        <f>ROUND(E132*P132,2)</f>
        <v>0.11</v>
      </c>
      <c r="R132" s="235"/>
      <c r="S132" s="235" t="s">
        <v>204</v>
      </c>
      <c r="T132" s="236" t="s">
        <v>205</v>
      </c>
      <c r="U132" s="217">
        <v>6.9</v>
      </c>
      <c r="V132" s="217">
        <f>ROUND(E132*U132,2)</f>
        <v>6.21</v>
      </c>
      <c r="W132" s="21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119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46" t="s">
        <v>223</v>
      </c>
      <c r="D133" s="219"/>
      <c r="E133" s="220">
        <v>0.9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121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">
      <c r="A134" s="214"/>
      <c r="B134" s="215"/>
      <c r="C134" s="247"/>
      <c r="D134" s="238"/>
      <c r="E134" s="238"/>
      <c r="F134" s="238"/>
      <c r="G134" s="238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122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">
      <c r="A135" s="230">
        <v>33</v>
      </c>
      <c r="B135" s="231" t="s">
        <v>245</v>
      </c>
      <c r="C135" s="245" t="s">
        <v>246</v>
      </c>
      <c r="D135" s="232" t="s">
        <v>145</v>
      </c>
      <c r="E135" s="233">
        <v>60.5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0</v>
      </c>
      <c r="O135" s="235">
        <f>ROUND(E135*N135,2)</f>
        <v>0</v>
      </c>
      <c r="P135" s="235">
        <v>4.6000000000000001E-4</v>
      </c>
      <c r="Q135" s="235">
        <f>ROUND(E135*P135,2)</f>
        <v>0.03</v>
      </c>
      <c r="R135" s="235"/>
      <c r="S135" s="235" t="s">
        <v>204</v>
      </c>
      <c r="T135" s="236" t="s">
        <v>118</v>
      </c>
      <c r="U135" s="217">
        <v>0.9</v>
      </c>
      <c r="V135" s="217">
        <f>ROUND(E135*U135,2)</f>
        <v>54.45</v>
      </c>
      <c r="W135" s="21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119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46" t="s">
        <v>247</v>
      </c>
      <c r="D136" s="219"/>
      <c r="E136" s="220">
        <v>60.5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121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47"/>
      <c r="D137" s="238"/>
      <c r="E137" s="238"/>
      <c r="F137" s="238"/>
      <c r="G137" s="238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122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x14ac:dyDescent="0.2">
      <c r="A138" s="224" t="s">
        <v>112</v>
      </c>
      <c r="B138" s="225" t="s">
        <v>72</v>
      </c>
      <c r="C138" s="244" t="s">
        <v>73</v>
      </c>
      <c r="D138" s="226"/>
      <c r="E138" s="227"/>
      <c r="F138" s="228"/>
      <c r="G138" s="228">
        <f>SUMIF(AG139:AG141,"&lt;&gt;NOR",G139:G141)</f>
        <v>0</v>
      </c>
      <c r="H138" s="228"/>
      <c r="I138" s="228">
        <f>SUM(I139:I141)</f>
        <v>0</v>
      </c>
      <c r="J138" s="228"/>
      <c r="K138" s="228">
        <f>SUM(K139:K141)</f>
        <v>0</v>
      </c>
      <c r="L138" s="228"/>
      <c r="M138" s="228">
        <f>SUM(M139:M141)</f>
        <v>0</v>
      </c>
      <c r="N138" s="228"/>
      <c r="O138" s="228">
        <f>SUM(O139:O141)</f>
        <v>0</v>
      </c>
      <c r="P138" s="228"/>
      <c r="Q138" s="228">
        <f>SUM(Q139:Q141)</f>
        <v>0</v>
      </c>
      <c r="R138" s="228"/>
      <c r="S138" s="228"/>
      <c r="T138" s="229"/>
      <c r="U138" s="223"/>
      <c r="V138" s="223">
        <f>SUM(V139:V141)</f>
        <v>25.72</v>
      </c>
      <c r="W138" s="223"/>
      <c r="AG138" t="s">
        <v>113</v>
      </c>
    </row>
    <row r="139" spans="1:60" ht="33.75" outlineLevel="1" x14ac:dyDescent="0.2">
      <c r="A139" s="230">
        <v>34</v>
      </c>
      <c r="B139" s="231" t="s">
        <v>248</v>
      </c>
      <c r="C139" s="245" t="s">
        <v>249</v>
      </c>
      <c r="D139" s="232" t="s">
        <v>175</v>
      </c>
      <c r="E139" s="233">
        <v>27.40774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5">
        <v>0</v>
      </c>
      <c r="O139" s="235">
        <f>ROUND(E139*N139,2)</f>
        <v>0</v>
      </c>
      <c r="P139" s="235">
        <v>0</v>
      </c>
      <c r="Q139" s="235">
        <f>ROUND(E139*P139,2)</f>
        <v>0</v>
      </c>
      <c r="R139" s="235" t="s">
        <v>140</v>
      </c>
      <c r="S139" s="235" t="s">
        <v>118</v>
      </c>
      <c r="T139" s="236" t="s">
        <v>118</v>
      </c>
      <c r="U139" s="217">
        <v>0.9385</v>
      </c>
      <c r="V139" s="217">
        <f>ROUND(E139*U139,2)</f>
        <v>25.72</v>
      </c>
      <c r="W139" s="21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250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48" t="s">
        <v>251</v>
      </c>
      <c r="D140" s="240"/>
      <c r="E140" s="240"/>
      <c r="F140" s="240"/>
      <c r="G140" s="240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128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47"/>
      <c r="D141" s="238"/>
      <c r="E141" s="238"/>
      <c r="F141" s="238"/>
      <c r="G141" s="238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122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x14ac:dyDescent="0.2">
      <c r="A142" s="224" t="s">
        <v>112</v>
      </c>
      <c r="B142" s="225" t="s">
        <v>74</v>
      </c>
      <c r="C142" s="244" t="s">
        <v>75</v>
      </c>
      <c r="D142" s="226"/>
      <c r="E142" s="227"/>
      <c r="F142" s="228"/>
      <c r="G142" s="228">
        <f>SUMIF(AG143:AG163,"&lt;&gt;NOR",G143:G163)</f>
        <v>0</v>
      </c>
      <c r="H142" s="228"/>
      <c r="I142" s="228">
        <f>SUM(I143:I163)</f>
        <v>0</v>
      </c>
      <c r="J142" s="228"/>
      <c r="K142" s="228">
        <f>SUM(K143:K163)</f>
        <v>0</v>
      </c>
      <c r="L142" s="228"/>
      <c r="M142" s="228">
        <f>SUM(M143:M163)</f>
        <v>0</v>
      </c>
      <c r="N142" s="228"/>
      <c r="O142" s="228">
        <f>SUM(O143:O163)</f>
        <v>0.34</v>
      </c>
      <c r="P142" s="228"/>
      <c r="Q142" s="228">
        <f>SUM(Q143:Q163)</f>
        <v>0</v>
      </c>
      <c r="R142" s="228"/>
      <c r="S142" s="228"/>
      <c r="T142" s="229"/>
      <c r="U142" s="223"/>
      <c r="V142" s="223">
        <f>SUM(V143:V163)</f>
        <v>47.29</v>
      </c>
      <c r="W142" s="223"/>
      <c r="AG142" t="s">
        <v>113</v>
      </c>
    </row>
    <row r="143" spans="1:60" outlineLevel="1" x14ac:dyDescent="0.2">
      <c r="A143" s="230">
        <v>35</v>
      </c>
      <c r="B143" s="231" t="s">
        <v>252</v>
      </c>
      <c r="C143" s="245" t="s">
        <v>253</v>
      </c>
      <c r="D143" s="232" t="s">
        <v>116</v>
      </c>
      <c r="E143" s="233">
        <v>45.322500000000005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5">
        <v>9.5000000000000011E-4</v>
      </c>
      <c r="O143" s="235">
        <f>ROUND(E143*N143,2)</f>
        <v>0.04</v>
      </c>
      <c r="P143" s="235">
        <v>0</v>
      </c>
      <c r="Q143" s="235">
        <f>ROUND(E143*P143,2)</f>
        <v>0</v>
      </c>
      <c r="R143" s="235" t="s">
        <v>254</v>
      </c>
      <c r="S143" s="235" t="s">
        <v>118</v>
      </c>
      <c r="T143" s="236" t="s">
        <v>118</v>
      </c>
      <c r="U143" s="217">
        <v>0.13</v>
      </c>
      <c r="V143" s="217">
        <f>ROUND(E143*U143,2)</f>
        <v>5.89</v>
      </c>
      <c r="W143" s="21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119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46" t="s">
        <v>255</v>
      </c>
      <c r="D144" s="219"/>
      <c r="E144" s="220">
        <v>43.038000000000004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121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46" t="s">
        <v>256</v>
      </c>
      <c r="D145" s="219"/>
      <c r="E145" s="220">
        <v>2.2845000000000004</v>
      </c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121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47"/>
      <c r="D146" s="238"/>
      <c r="E146" s="238"/>
      <c r="F146" s="238"/>
      <c r="G146" s="238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122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30">
        <v>36</v>
      </c>
      <c r="B147" s="231" t="s">
        <v>257</v>
      </c>
      <c r="C147" s="245" t="s">
        <v>258</v>
      </c>
      <c r="D147" s="232" t="s">
        <v>116</v>
      </c>
      <c r="E147" s="233">
        <v>45.322500000000005</v>
      </c>
      <c r="F147" s="234"/>
      <c r="G147" s="235">
        <f>ROUND(E147*F147,2)</f>
        <v>0</v>
      </c>
      <c r="H147" s="234"/>
      <c r="I147" s="235">
        <f>ROUND(E147*H147,2)</f>
        <v>0</v>
      </c>
      <c r="J147" s="234"/>
      <c r="K147" s="235">
        <f>ROUND(E147*J147,2)</f>
        <v>0</v>
      </c>
      <c r="L147" s="235">
        <v>21</v>
      </c>
      <c r="M147" s="235">
        <f>G147*(1+L147/100)</f>
        <v>0</v>
      </c>
      <c r="N147" s="235">
        <v>3.15E-3</v>
      </c>
      <c r="O147" s="235">
        <f>ROUND(E147*N147,2)</f>
        <v>0.14000000000000001</v>
      </c>
      <c r="P147" s="235">
        <v>0</v>
      </c>
      <c r="Q147" s="235">
        <f>ROUND(E147*P147,2)</f>
        <v>0</v>
      </c>
      <c r="R147" s="235" t="s">
        <v>254</v>
      </c>
      <c r="S147" s="235" t="s">
        <v>118</v>
      </c>
      <c r="T147" s="236" t="s">
        <v>118</v>
      </c>
      <c r="U147" s="217">
        <v>0.38500000000000001</v>
      </c>
      <c r="V147" s="217">
        <f>ROUND(E147*U147,2)</f>
        <v>17.45</v>
      </c>
      <c r="W147" s="21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119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">
      <c r="A148" s="214"/>
      <c r="B148" s="215"/>
      <c r="C148" s="246" t="s">
        <v>255</v>
      </c>
      <c r="D148" s="219"/>
      <c r="E148" s="220">
        <v>43.038000000000004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121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46" t="s">
        <v>256</v>
      </c>
      <c r="D149" s="219"/>
      <c r="E149" s="220">
        <v>2.2845000000000004</v>
      </c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121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47"/>
      <c r="D150" s="238"/>
      <c r="E150" s="238"/>
      <c r="F150" s="238"/>
      <c r="G150" s="238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122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30">
        <v>37</v>
      </c>
      <c r="B151" s="231" t="s">
        <v>259</v>
      </c>
      <c r="C151" s="245" t="s">
        <v>260</v>
      </c>
      <c r="D151" s="232" t="s">
        <v>116</v>
      </c>
      <c r="E151" s="233">
        <v>45.322500000000005</v>
      </c>
      <c r="F151" s="234"/>
      <c r="G151" s="235">
        <f>ROUND(E151*F151,2)</f>
        <v>0</v>
      </c>
      <c r="H151" s="234"/>
      <c r="I151" s="235">
        <f>ROUND(E151*H151,2)</f>
        <v>0</v>
      </c>
      <c r="J151" s="234"/>
      <c r="K151" s="235">
        <f>ROUND(E151*J151,2)</f>
        <v>0</v>
      </c>
      <c r="L151" s="235">
        <v>21</v>
      </c>
      <c r="M151" s="235">
        <f>G151*(1+L151/100)</f>
        <v>0</v>
      </c>
      <c r="N151" s="235">
        <v>3.5800000000000003E-3</v>
      </c>
      <c r="O151" s="235">
        <f>ROUND(E151*N151,2)</f>
        <v>0.16</v>
      </c>
      <c r="P151" s="235">
        <v>0</v>
      </c>
      <c r="Q151" s="235">
        <f>ROUND(E151*P151,2)</f>
        <v>0</v>
      </c>
      <c r="R151" s="235" t="s">
        <v>254</v>
      </c>
      <c r="S151" s="235" t="s">
        <v>118</v>
      </c>
      <c r="T151" s="236" t="s">
        <v>118</v>
      </c>
      <c r="U151" s="217">
        <v>0.49800000000000005</v>
      </c>
      <c r="V151" s="217">
        <f>ROUND(E151*U151,2)</f>
        <v>22.57</v>
      </c>
      <c r="W151" s="21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119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">
      <c r="A152" s="214"/>
      <c r="B152" s="215"/>
      <c r="C152" s="246" t="s">
        <v>255</v>
      </c>
      <c r="D152" s="219"/>
      <c r="E152" s="220">
        <v>43.038000000000004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121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46" t="s">
        <v>256</v>
      </c>
      <c r="D153" s="219"/>
      <c r="E153" s="220">
        <v>2.2845000000000004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121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47"/>
      <c r="D154" s="238"/>
      <c r="E154" s="238"/>
      <c r="F154" s="238"/>
      <c r="G154" s="238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122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ht="22.5" outlineLevel="1" x14ac:dyDescent="0.2">
      <c r="A155" s="230">
        <v>38</v>
      </c>
      <c r="B155" s="231" t="s">
        <v>261</v>
      </c>
      <c r="C155" s="245" t="s">
        <v>262</v>
      </c>
      <c r="D155" s="232" t="s">
        <v>145</v>
      </c>
      <c r="E155" s="233">
        <v>7.6150000000000002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2.9E-4</v>
      </c>
      <c r="O155" s="235">
        <f>ROUND(E155*N155,2)</f>
        <v>0</v>
      </c>
      <c r="P155" s="235">
        <v>0</v>
      </c>
      <c r="Q155" s="235">
        <f>ROUND(E155*P155,2)</f>
        <v>0</v>
      </c>
      <c r="R155" s="235" t="s">
        <v>254</v>
      </c>
      <c r="S155" s="235" t="s">
        <v>118</v>
      </c>
      <c r="T155" s="236" t="s">
        <v>118</v>
      </c>
      <c r="U155" s="217">
        <v>0.11</v>
      </c>
      <c r="V155" s="217">
        <f>ROUND(E155*U155,2)</f>
        <v>0.84</v>
      </c>
      <c r="W155" s="21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119</v>
      </c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46" t="s">
        <v>263</v>
      </c>
      <c r="D156" s="219"/>
      <c r="E156" s="220">
        <v>7.6150000000000002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121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47"/>
      <c r="D157" s="238"/>
      <c r="E157" s="238"/>
      <c r="F157" s="238"/>
      <c r="G157" s="238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122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ht="22.5" outlineLevel="1" x14ac:dyDescent="0.2">
      <c r="A158" s="230">
        <v>39</v>
      </c>
      <c r="B158" s="231" t="s">
        <v>264</v>
      </c>
      <c r="C158" s="245" t="s">
        <v>265</v>
      </c>
      <c r="D158" s="232" t="s">
        <v>152</v>
      </c>
      <c r="E158" s="233">
        <v>6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35">
        <v>5.4000000000000001E-4</v>
      </c>
      <c r="O158" s="235">
        <f>ROUND(E158*N158,2)</f>
        <v>0</v>
      </c>
      <c r="P158" s="235">
        <v>0</v>
      </c>
      <c r="Q158" s="235">
        <f>ROUND(E158*P158,2)</f>
        <v>0</v>
      </c>
      <c r="R158" s="235" t="s">
        <v>254</v>
      </c>
      <c r="S158" s="235" t="s">
        <v>118</v>
      </c>
      <c r="T158" s="236" t="s">
        <v>118</v>
      </c>
      <c r="U158" s="217">
        <v>9.0000000000000011E-2</v>
      </c>
      <c r="V158" s="217">
        <f>ROUND(E158*U158,2)</f>
        <v>0.54</v>
      </c>
      <c r="W158" s="21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119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46" t="s">
        <v>266</v>
      </c>
      <c r="D159" s="219"/>
      <c r="E159" s="220">
        <v>6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121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47"/>
      <c r="D160" s="238"/>
      <c r="E160" s="238"/>
      <c r="F160" s="238"/>
      <c r="G160" s="238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122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>
        <v>40</v>
      </c>
      <c r="B161" s="215" t="s">
        <v>267</v>
      </c>
      <c r="C161" s="251" t="s">
        <v>268</v>
      </c>
      <c r="D161" s="216" t="s">
        <v>0</v>
      </c>
      <c r="E161" s="237"/>
      <c r="F161" s="218"/>
      <c r="G161" s="217">
        <f>ROUND(E161*F161,2)</f>
        <v>0</v>
      </c>
      <c r="H161" s="218"/>
      <c r="I161" s="217">
        <f>ROUND(E161*H161,2)</f>
        <v>0</v>
      </c>
      <c r="J161" s="218"/>
      <c r="K161" s="217">
        <f>ROUND(E161*J161,2)</f>
        <v>0</v>
      </c>
      <c r="L161" s="217">
        <v>21</v>
      </c>
      <c r="M161" s="217">
        <f>G161*(1+L161/100)</f>
        <v>0</v>
      </c>
      <c r="N161" s="217">
        <v>0</v>
      </c>
      <c r="O161" s="217">
        <f>ROUND(E161*N161,2)</f>
        <v>0</v>
      </c>
      <c r="P161" s="217">
        <v>0</v>
      </c>
      <c r="Q161" s="217">
        <f>ROUND(E161*P161,2)</f>
        <v>0</v>
      </c>
      <c r="R161" s="217" t="s">
        <v>254</v>
      </c>
      <c r="S161" s="217" t="s">
        <v>118</v>
      </c>
      <c r="T161" s="217" t="s">
        <v>118</v>
      </c>
      <c r="U161" s="217">
        <v>0</v>
      </c>
      <c r="V161" s="217">
        <f>ROUND(E161*U161,2)</f>
        <v>0</v>
      </c>
      <c r="W161" s="21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250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52" t="s">
        <v>269</v>
      </c>
      <c r="D162" s="242"/>
      <c r="E162" s="242"/>
      <c r="F162" s="242"/>
      <c r="G162" s="242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128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47"/>
      <c r="D163" s="238"/>
      <c r="E163" s="238"/>
      <c r="F163" s="238"/>
      <c r="G163" s="238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122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x14ac:dyDescent="0.2">
      <c r="A164" s="224" t="s">
        <v>112</v>
      </c>
      <c r="B164" s="225" t="s">
        <v>76</v>
      </c>
      <c r="C164" s="244" t="s">
        <v>77</v>
      </c>
      <c r="D164" s="226"/>
      <c r="E164" s="227"/>
      <c r="F164" s="228"/>
      <c r="G164" s="228">
        <f>SUMIF(AG165:AG170,"&lt;&gt;NOR",G165:G170)</f>
        <v>0</v>
      </c>
      <c r="H164" s="228"/>
      <c r="I164" s="228">
        <f>SUM(I165:I170)</f>
        <v>0</v>
      </c>
      <c r="J164" s="228"/>
      <c r="K164" s="228">
        <f>SUM(K165:K170)</f>
        <v>0</v>
      </c>
      <c r="L164" s="228"/>
      <c r="M164" s="228">
        <f>SUM(M165:M170)</f>
        <v>0</v>
      </c>
      <c r="N164" s="228"/>
      <c r="O164" s="228">
        <f>SUM(O165:O170)</f>
        <v>0</v>
      </c>
      <c r="P164" s="228"/>
      <c r="Q164" s="228">
        <f>SUM(Q165:Q170)</f>
        <v>0</v>
      </c>
      <c r="R164" s="228"/>
      <c r="S164" s="228"/>
      <c r="T164" s="229"/>
      <c r="U164" s="223"/>
      <c r="V164" s="223">
        <f>SUM(V165:V170)</f>
        <v>1.87</v>
      </c>
      <c r="W164" s="223"/>
      <c r="AG164" t="s">
        <v>113</v>
      </c>
    </row>
    <row r="165" spans="1:60" ht="22.5" outlineLevel="1" x14ac:dyDescent="0.2">
      <c r="A165" s="230">
        <v>41</v>
      </c>
      <c r="B165" s="231" t="s">
        <v>270</v>
      </c>
      <c r="C165" s="245" t="s">
        <v>271</v>
      </c>
      <c r="D165" s="232" t="s">
        <v>116</v>
      </c>
      <c r="E165" s="233">
        <v>26.653500000000001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35">
        <v>1.0000000000000001E-5</v>
      </c>
      <c r="O165" s="235">
        <f>ROUND(E165*N165,2)</f>
        <v>0</v>
      </c>
      <c r="P165" s="235">
        <v>0</v>
      </c>
      <c r="Q165" s="235">
        <f>ROUND(E165*P165,2)</f>
        <v>0</v>
      </c>
      <c r="R165" s="235" t="s">
        <v>272</v>
      </c>
      <c r="S165" s="235" t="s">
        <v>118</v>
      </c>
      <c r="T165" s="236" t="s">
        <v>118</v>
      </c>
      <c r="U165" s="217">
        <v>7.0000000000000007E-2</v>
      </c>
      <c r="V165" s="217">
        <f>ROUND(E165*U165,2)</f>
        <v>1.87</v>
      </c>
      <c r="W165" s="21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119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">
      <c r="A166" s="214"/>
      <c r="B166" s="215"/>
      <c r="C166" s="246" t="s">
        <v>273</v>
      </c>
      <c r="D166" s="219"/>
      <c r="E166" s="220">
        <v>26.653500000000001</v>
      </c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121</v>
      </c>
      <c r="AH166" s="207">
        <v>0</v>
      </c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47"/>
      <c r="D167" s="238"/>
      <c r="E167" s="238"/>
      <c r="F167" s="238"/>
      <c r="G167" s="238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122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>
        <v>42</v>
      </c>
      <c r="B168" s="215" t="s">
        <v>274</v>
      </c>
      <c r="C168" s="251" t="s">
        <v>275</v>
      </c>
      <c r="D168" s="216" t="s">
        <v>0</v>
      </c>
      <c r="E168" s="237"/>
      <c r="F168" s="218"/>
      <c r="G168" s="217">
        <f>ROUND(E168*F168,2)</f>
        <v>0</v>
      </c>
      <c r="H168" s="218"/>
      <c r="I168" s="217">
        <f>ROUND(E168*H168,2)</f>
        <v>0</v>
      </c>
      <c r="J168" s="218"/>
      <c r="K168" s="217">
        <f>ROUND(E168*J168,2)</f>
        <v>0</v>
      </c>
      <c r="L168" s="217">
        <v>21</v>
      </c>
      <c r="M168" s="217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7" t="s">
        <v>272</v>
      </c>
      <c r="S168" s="217" t="s">
        <v>118</v>
      </c>
      <c r="T168" s="217" t="s">
        <v>118</v>
      </c>
      <c r="U168" s="217">
        <v>0</v>
      </c>
      <c r="V168" s="217">
        <f>ROUND(E168*U168,2)</f>
        <v>0</v>
      </c>
      <c r="W168" s="21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250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52" t="s">
        <v>276</v>
      </c>
      <c r="D169" s="242"/>
      <c r="E169" s="242"/>
      <c r="F169" s="242"/>
      <c r="G169" s="242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128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47"/>
      <c r="D170" s="238"/>
      <c r="E170" s="238"/>
      <c r="F170" s="238"/>
      <c r="G170" s="238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122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x14ac:dyDescent="0.2">
      <c r="A171" s="224" t="s">
        <v>112</v>
      </c>
      <c r="B171" s="225" t="s">
        <v>78</v>
      </c>
      <c r="C171" s="244" t="s">
        <v>79</v>
      </c>
      <c r="D171" s="226"/>
      <c r="E171" s="227"/>
      <c r="F171" s="228"/>
      <c r="G171" s="228">
        <f>SUMIF(AG172:AG192,"&lt;&gt;NOR",G172:G192)</f>
        <v>0</v>
      </c>
      <c r="H171" s="228"/>
      <c r="I171" s="228">
        <f>SUM(I172:I192)</f>
        <v>0</v>
      </c>
      <c r="J171" s="228"/>
      <c r="K171" s="228">
        <f>SUM(K172:K192)</f>
        <v>0</v>
      </c>
      <c r="L171" s="228"/>
      <c r="M171" s="228">
        <f>SUM(M172:M192)</f>
        <v>0</v>
      </c>
      <c r="N171" s="228"/>
      <c r="O171" s="228">
        <f>SUM(O172:O192)</f>
        <v>0.21</v>
      </c>
      <c r="P171" s="228"/>
      <c r="Q171" s="228">
        <f>SUM(Q172:Q192)</f>
        <v>0</v>
      </c>
      <c r="R171" s="228"/>
      <c r="S171" s="228"/>
      <c r="T171" s="229"/>
      <c r="U171" s="223"/>
      <c r="V171" s="223">
        <f>SUM(V172:V192)</f>
        <v>47.47</v>
      </c>
      <c r="W171" s="223"/>
      <c r="AG171" t="s">
        <v>113</v>
      </c>
    </row>
    <row r="172" spans="1:60" ht="22.5" outlineLevel="1" x14ac:dyDescent="0.2">
      <c r="A172" s="230">
        <v>43</v>
      </c>
      <c r="B172" s="231" t="s">
        <v>277</v>
      </c>
      <c r="C172" s="245" t="s">
        <v>278</v>
      </c>
      <c r="D172" s="232" t="s">
        <v>116</v>
      </c>
      <c r="E172" s="233">
        <v>26.653500000000001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5">
        <v>0</v>
      </c>
      <c r="O172" s="235">
        <f>ROUND(E172*N172,2)</f>
        <v>0</v>
      </c>
      <c r="P172" s="235">
        <v>0</v>
      </c>
      <c r="Q172" s="235">
        <f>ROUND(E172*P172,2)</f>
        <v>0</v>
      </c>
      <c r="R172" s="235" t="s">
        <v>279</v>
      </c>
      <c r="S172" s="235" t="s">
        <v>118</v>
      </c>
      <c r="T172" s="236" t="s">
        <v>118</v>
      </c>
      <c r="U172" s="217">
        <v>1.6E-2</v>
      </c>
      <c r="V172" s="217">
        <f>ROUND(E172*U172,2)</f>
        <v>0.43</v>
      </c>
      <c r="W172" s="21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119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46" t="s">
        <v>280</v>
      </c>
      <c r="D173" s="219"/>
      <c r="E173" s="220">
        <v>26.653500000000001</v>
      </c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121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47"/>
      <c r="D174" s="238"/>
      <c r="E174" s="238"/>
      <c r="F174" s="238"/>
      <c r="G174" s="238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122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ht="22.5" outlineLevel="1" x14ac:dyDescent="0.2">
      <c r="A175" s="230">
        <v>44</v>
      </c>
      <c r="B175" s="231" t="s">
        <v>281</v>
      </c>
      <c r="C175" s="245" t="s">
        <v>282</v>
      </c>
      <c r="D175" s="232" t="s">
        <v>116</v>
      </c>
      <c r="E175" s="233">
        <v>45.322500000000005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4.5800000000000007E-3</v>
      </c>
      <c r="O175" s="235">
        <f>ROUND(E175*N175,2)</f>
        <v>0.21</v>
      </c>
      <c r="P175" s="235">
        <v>0</v>
      </c>
      <c r="Q175" s="235">
        <f>ROUND(E175*P175,2)</f>
        <v>0</v>
      </c>
      <c r="R175" s="235" t="s">
        <v>279</v>
      </c>
      <c r="S175" s="235" t="s">
        <v>118</v>
      </c>
      <c r="T175" s="236" t="s">
        <v>118</v>
      </c>
      <c r="U175" s="217">
        <v>1.038</v>
      </c>
      <c r="V175" s="217">
        <f>ROUND(E175*U175,2)</f>
        <v>47.04</v>
      </c>
      <c r="W175" s="21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119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14"/>
      <c r="B176" s="215"/>
      <c r="C176" s="246" t="s">
        <v>255</v>
      </c>
      <c r="D176" s="219"/>
      <c r="E176" s="220">
        <v>43.038000000000004</v>
      </c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121</v>
      </c>
      <c r="AH176" s="207">
        <v>0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">
      <c r="A177" s="214"/>
      <c r="B177" s="215"/>
      <c r="C177" s="246" t="s">
        <v>256</v>
      </c>
      <c r="D177" s="219"/>
      <c r="E177" s="220">
        <v>2.2845000000000004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121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14"/>
      <c r="B178" s="215"/>
      <c r="C178" s="247"/>
      <c r="D178" s="238"/>
      <c r="E178" s="238"/>
      <c r="F178" s="238"/>
      <c r="G178" s="238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122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30">
        <v>45</v>
      </c>
      <c r="B179" s="231" t="s">
        <v>283</v>
      </c>
      <c r="C179" s="245" t="s">
        <v>284</v>
      </c>
      <c r="D179" s="232" t="s">
        <v>285</v>
      </c>
      <c r="E179" s="233">
        <v>45.322500000000005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35">
        <v>0</v>
      </c>
      <c r="O179" s="235">
        <f>ROUND(E179*N179,2)</f>
        <v>0</v>
      </c>
      <c r="P179" s="235">
        <v>0</v>
      </c>
      <c r="Q179" s="235">
        <f>ROUND(E179*P179,2)</f>
        <v>0</v>
      </c>
      <c r="R179" s="235"/>
      <c r="S179" s="235" t="s">
        <v>204</v>
      </c>
      <c r="T179" s="236" t="s">
        <v>205</v>
      </c>
      <c r="U179" s="217">
        <v>0</v>
      </c>
      <c r="V179" s="217">
        <f>ROUND(E179*U179,2)</f>
        <v>0</v>
      </c>
      <c r="W179" s="21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119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14"/>
      <c r="B180" s="215"/>
      <c r="C180" s="246" t="s">
        <v>255</v>
      </c>
      <c r="D180" s="219"/>
      <c r="E180" s="220">
        <v>43.038000000000004</v>
      </c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121</v>
      </c>
      <c r="AH180" s="207">
        <v>0</v>
      </c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">
      <c r="A181" s="214"/>
      <c r="B181" s="215"/>
      <c r="C181" s="246" t="s">
        <v>256</v>
      </c>
      <c r="D181" s="219"/>
      <c r="E181" s="220">
        <v>2.2845000000000004</v>
      </c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121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49" t="s">
        <v>172</v>
      </c>
      <c r="D182" s="221"/>
      <c r="E182" s="222">
        <v>45.322500000000005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121</v>
      </c>
      <c r="AH182" s="207">
        <v>1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47"/>
      <c r="D183" s="238"/>
      <c r="E183" s="238"/>
      <c r="F183" s="238"/>
      <c r="G183" s="238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122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2.5" outlineLevel="1" x14ac:dyDescent="0.2">
      <c r="A184" s="230">
        <v>46</v>
      </c>
      <c r="B184" s="231" t="s">
        <v>286</v>
      </c>
      <c r="C184" s="245" t="s">
        <v>287</v>
      </c>
      <c r="D184" s="232" t="s">
        <v>285</v>
      </c>
      <c r="E184" s="233">
        <v>49.854750000000003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5">
        <v>0</v>
      </c>
      <c r="O184" s="235">
        <f>ROUND(E184*N184,2)</f>
        <v>0</v>
      </c>
      <c r="P184" s="235">
        <v>0</v>
      </c>
      <c r="Q184" s="235">
        <f>ROUND(E184*P184,2)</f>
        <v>0</v>
      </c>
      <c r="R184" s="235"/>
      <c r="S184" s="235" t="s">
        <v>204</v>
      </c>
      <c r="T184" s="236" t="s">
        <v>205</v>
      </c>
      <c r="U184" s="217">
        <v>0</v>
      </c>
      <c r="V184" s="217">
        <f>ROUND(E184*U184,2)</f>
        <v>0</v>
      </c>
      <c r="W184" s="21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288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46" t="s">
        <v>255</v>
      </c>
      <c r="D185" s="219"/>
      <c r="E185" s="220">
        <v>43.038000000000004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121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46" t="s">
        <v>256</v>
      </c>
      <c r="D186" s="219"/>
      <c r="E186" s="220">
        <v>2.2845000000000004</v>
      </c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121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49" t="s">
        <v>172</v>
      </c>
      <c r="D187" s="221"/>
      <c r="E187" s="222">
        <v>45.322500000000005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121</v>
      </c>
      <c r="AH187" s="207">
        <v>1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46" t="s">
        <v>289</v>
      </c>
      <c r="D188" s="219"/>
      <c r="E188" s="220">
        <v>4.5322500000000003</v>
      </c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121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47"/>
      <c r="D189" s="238"/>
      <c r="E189" s="238"/>
      <c r="F189" s="238"/>
      <c r="G189" s="238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122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>
        <v>47</v>
      </c>
      <c r="B190" s="215" t="s">
        <v>290</v>
      </c>
      <c r="C190" s="251" t="s">
        <v>291</v>
      </c>
      <c r="D190" s="216" t="s">
        <v>0</v>
      </c>
      <c r="E190" s="237"/>
      <c r="F190" s="218"/>
      <c r="G190" s="217">
        <f>ROUND(E190*F190,2)</f>
        <v>0</v>
      </c>
      <c r="H190" s="218"/>
      <c r="I190" s="217">
        <f>ROUND(E190*H190,2)</f>
        <v>0</v>
      </c>
      <c r="J190" s="218"/>
      <c r="K190" s="217">
        <f>ROUND(E190*J190,2)</f>
        <v>0</v>
      </c>
      <c r="L190" s="217">
        <v>21</v>
      </c>
      <c r="M190" s="217">
        <f>G190*(1+L190/100)</f>
        <v>0</v>
      </c>
      <c r="N190" s="217">
        <v>0</v>
      </c>
      <c r="O190" s="217">
        <f>ROUND(E190*N190,2)</f>
        <v>0</v>
      </c>
      <c r="P190" s="217">
        <v>0</v>
      </c>
      <c r="Q190" s="217">
        <f>ROUND(E190*P190,2)</f>
        <v>0</v>
      </c>
      <c r="R190" s="217" t="s">
        <v>279</v>
      </c>
      <c r="S190" s="217" t="s">
        <v>118</v>
      </c>
      <c r="T190" s="217" t="s">
        <v>118</v>
      </c>
      <c r="U190" s="217">
        <v>0</v>
      </c>
      <c r="V190" s="217">
        <f>ROUND(E190*U190,2)</f>
        <v>0</v>
      </c>
      <c r="W190" s="21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250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52" t="s">
        <v>276</v>
      </c>
      <c r="D191" s="242"/>
      <c r="E191" s="242"/>
      <c r="F191" s="242"/>
      <c r="G191" s="242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128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47"/>
      <c r="D192" s="238"/>
      <c r="E192" s="238"/>
      <c r="F192" s="238"/>
      <c r="G192" s="238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122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x14ac:dyDescent="0.2">
      <c r="A193" s="224" t="s">
        <v>112</v>
      </c>
      <c r="B193" s="225" t="s">
        <v>80</v>
      </c>
      <c r="C193" s="244" t="s">
        <v>81</v>
      </c>
      <c r="D193" s="226"/>
      <c r="E193" s="227"/>
      <c r="F193" s="228"/>
      <c r="G193" s="228">
        <f>SUMIF(AG194:AG198,"&lt;&gt;NOR",G194:G198)</f>
        <v>0</v>
      </c>
      <c r="H193" s="228"/>
      <c r="I193" s="228">
        <f>SUM(I194:I198)</f>
        <v>0</v>
      </c>
      <c r="J193" s="228"/>
      <c r="K193" s="228">
        <f>SUM(K194:K198)</f>
        <v>0</v>
      </c>
      <c r="L193" s="228"/>
      <c r="M193" s="228">
        <f>SUM(M194:M198)</f>
        <v>0</v>
      </c>
      <c r="N193" s="228"/>
      <c r="O193" s="228">
        <f>SUM(O194:O198)</f>
        <v>0.16</v>
      </c>
      <c r="P193" s="228"/>
      <c r="Q193" s="228">
        <f>SUM(Q194:Q198)</f>
        <v>0</v>
      </c>
      <c r="R193" s="228"/>
      <c r="S193" s="228"/>
      <c r="T193" s="229"/>
      <c r="U193" s="223"/>
      <c r="V193" s="223">
        <f>SUM(V194:V198)</f>
        <v>14.4</v>
      </c>
      <c r="W193" s="223"/>
      <c r="AG193" t="s">
        <v>113</v>
      </c>
    </row>
    <row r="194" spans="1:60" ht="22.5" outlineLevel="1" x14ac:dyDescent="0.2">
      <c r="A194" s="230">
        <v>48</v>
      </c>
      <c r="B194" s="231" t="s">
        <v>292</v>
      </c>
      <c r="C194" s="245" t="s">
        <v>293</v>
      </c>
      <c r="D194" s="232" t="s">
        <v>152</v>
      </c>
      <c r="E194" s="233">
        <v>80</v>
      </c>
      <c r="F194" s="234"/>
      <c r="G194" s="235">
        <f>ROUND(E194*F194,2)</f>
        <v>0</v>
      </c>
      <c r="H194" s="234"/>
      <c r="I194" s="235">
        <f>ROUND(E194*H194,2)</f>
        <v>0</v>
      </c>
      <c r="J194" s="234"/>
      <c r="K194" s="235">
        <f>ROUND(E194*J194,2)</f>
        <v>0</v>
      </c>
      <c r="L194" s="235">
        <v>21</v>
      </c>
      <c r="M194" s="235">
        <f>G194*(1+L194/100)</f>
        <v>0</v>
      </c>
      <c r="N194" s="235">
        <v>2.0400000000000001E-3</v>
      </c>
      <c r="O194" s="235">
        <f>ROUND(E194*N194,2)</f>
        <v>0.16</v>
      </c>
      <c r="P194" s="235">
        <v>0</v>
      </c>
      <c r="Q194" s="235">
        <f>ROUND(E194*P194,2)</f>
        <v>0</v>
      </c>
      <c r="R194" s="235" t="s">
        <v>279</v>
      </c>
      <c r="S194" s="235" t="s">
        <v>118</v>
      </c>
      <c r="T194" s="236" t="s">
        <v>118</v>
      </c>
      <c r="U194" s="217">
        <v>0.18000000000000002</v>
      </c>
      <c r="V194" s="217">
        <f>ROUND(E194*U194,2)</f>
        <v>14.4</v>
      </c>
      <c r="W194" s="21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119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">
      <c r="A195" s="214"/>
      <c r="B195" s="215"/>
      <c r="C195" s="246" t="s">
        <v>294</v>
      </c>
      <c r="D195" s="219"/>
      <c r="E195" s="220">
        <v>80</v>
      </c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121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47"/>
      <c r="D196" s="238"/>
      <c r="E196" s="238"/>
      <c r="F196" s="238"/>
      <c r="G196" s="238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122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>
        <v>49</v>
      </c>
      <c r="B197" s="215" t="s">
        <v>295</v>
      </c>
      <c r="C197" s="251" t="s">
        <v>296</v>
      </c>
      <c r="D197" s="216" t="s">
        <v>0</v>
      </c>
      <c r="E197" s="237"/>
      <c r="F197" s="218"/>
      <c r="G197" s="217">
        <f>ROUND(E197*F197,2)</f>
        <v>0</v>
      </c>
      <c r="H197" s="218"/>
      <c r="I197" s="217">
        <f>ROUND(E197*H197,2)</f>
        <v>0</v>
      </c>
      <c r="J197" s="218"/>
      <c r="K197" s="217">
        <f>ROUND(E197*J197,2)</f>
        <v>0</v>
      </c>
      <c r="L197" s="217">
        <v>21</v>
      </c>
      <c r="M197" s="217">
        <f>G197*(1+L197/100)</f>
        <v>0</v>
      </c>
      <c r="N197" s="217">
        <v>0</v>
      </c>
      <c r="O197" s="217">
        <f>ROUND(E197*N197,2)</f>
        <v>0</v>
      </c>
      <c r="P197" s="217">
        <v>0</v>
      </c>
      <c r="Q197" s="217">
        <f>ROUND(E197*P197,2)</f>
        <v>0</v>
      </c>
      <c r="R197" s="217" t="s">
        <v>279</v>
      </c>
      <c r="S197" s="217" t="s">
        <v>118</v>
      </c>
      <c r="T197" s="217" t="s">
        <v>118</v>
      </c>
      <c r="U197" s="217">
        <v>0</v>
      </c>
      <c r="V197" s="217">
        <f>ROUND(E197*U197,2)</f>
        <v>0</v>
      </c>
      <c r="W197" s="21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250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47"/>
      <c r="D198" s="238"/>
      <c r="E198" s="238"/>
      <c r="F198" s="238"/>
      <c r="G198" s="238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122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x14ac:dyDescent="0.2">
      <c r="A199" s="224" t="s">
        <v>112</v>
      </c>
      <c r="B199" s="225" t="s">
        <v>82</v>
      </c>
      <c r="C199" s="244" t="s">
        <v>83</v>
      </c>
      <c r="D199" s="226"/>
      <c r="E199" s="227"/>
      <c r="F199" s="228"/>
      <c r="G199" s="228">
        <f>SUMIF(AG200:AG214,"&lt;&gt;NOR",G200:G214)</f>
        <v>0</v>
      </c>
      <c r="H199" s="228"/>
      <c r="I199" s="228">
        <f>SUM(I200:I214)</f>
        <v>0</v>
      </c>
      <c r="J199" s="228"/>
      <c r="K199" s="228">
        <f>SUM(K200:K214)</f>
        <v>0</v>
      </c>
      <c r="L199" s="228"/>
      <c r="M199" s="228">
        <f>SUM(M200:M214)</f>
        <v>0</v>
      </c>
      <c r="N199" s="228"/>
      <c r="O199" s="228">
        <f>SUM(O200:O214)</f>
        <v>0</v>
      </c>
      <c r="P199" s="228"/>
      <c r="Q199" s="228">
        <f>SUM(Q200:Q214)</f>
        <v>0</v>
      </c>
      <c r="R199" s="228"/>
      <c r="S199" s="228"/>
      <c r="T199" s="229"/>
      <c r="U199" s="223"/>
      <c r="V199" s="223">
        <f>SUM(V200:V214)</f>
        <v>72.22999999999999</v>
      </c>
      <c r="W199" s="223"/>
      <c r="AG199" t="s">
        <v>113</v>
      </c>
    </row>
    <row r="200" spans="1:60" ht="22.5" outlineLevel="1" x14ac:dyDescent="0.2">
      <c r="A200" s="230">
        <v>50</v>
      </c>
      <c r="B200" s="231" t="s">
        <v>297</v>
      </c>
      <c r="C200" s="245" t="s">
        <v>298</v>
      </c>
      <c r="D200" s="232" t="s">
        <v>175</v>
      </c>
      <c r="E200" s="233">
        <v>25.907770000000003</v>
      </c>
      <c r="F200" s="234"/>
      <c r="G200" s="235">
        <f>ROUND(E200*F200,2)</f>
        <v>0</v>
      </c>
      <c r="H200" s="234"/>
      <c r="I200" s="235">
        <f>ROUND(E200*H200,2)</f>
        <v>0</v>
      </c>
      <c r="J200" s="234"/>
      <c r="K200" s="235">
        <f>ROUND(E200*J200,2)</f>
        <v>0</v>
      </c>
      <c r="L200" s="235">
        <v>21</v>
      </c>
      <c r="M200" s="235">
        <f>G200*(1+L200/100)</f>
        <v>0</v>
      </c>
      <c r="N200" s="235">
        <v>0</v>
      </c>
      <c r="O200" s="235">
        <f>ROUND(E200*N200,2)</f>
        <v>0</v>
      </c>
      <c r="P200" s="235">
        <v>0</v>
      </c>
      <c r="Q200" s="235">
        <f>ROUND(E200*P200,2)</f>
        <v>0</v>
      </c>
      <c r="R200" s="235" t="s">
        <v>299</v>
      </c>
      <c r="S200" s="235" t="s">
        <v>118</v>
      </c>
      <c r="T200" s="236" t="s">
        <v>118</v>
      </c>
      <c r="U200" s="217">
        <v>0.72600000000000009</v>
      </c>
      <c r="V200" s="217">
        <f>ROUND(E200*U200,2)</f>
        <v>18.809999999999999</v>
      </c>
      <c r="W200" s="21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300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ht="22.5" outlineLevel="1" x14ac:dyDescent="0.2">
      <c r="A201" s="214"/>
      <c r="B201" s="215"/>
      <c r="C201" s="248" t="s">
        <v>301</v>
      </c>
      <c r="D201" s="240"/>
      <c r="E201" s="240"/>
      <c r="F201" s="240"/>
      <c r="G201" s="240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128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39" t="str">
        <f>C201</f>
        <v>s popřípadným nutným naložením do dopravního zařízení, s vyprázdněním dopravního zařízení na hromadu nebo do dopravního prostředku, vč. příplatku za každých dalších i započatých 3,5 m výšky nad 3,5 m,</v>
      </c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47"/>
      <c r="D202" s="238"/>
      <c r="E202" s="238"/>
      <c r="F202" s="238"/>
      <c r="G202" s="238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122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">
      <c r="A203" s="230">
        <v>51</v>
      </c>
      <c r="B203" s="231" t="s">
        <v>302</v>
      </c>
      <c r="C203" s="245" t="s">
        <v>303</v>
      </c>
      <c r="D203" s="232" t="s">
        <v>175</v>
      </c>
      <c r="E203" s="233">
        <v>25.907770000000003</v>
      </c>
      <c r="F203" s="234"/>
      <c r="G203" s="235">
        <f>ROUND(E203*F203,2)</f>
        <v>0</v>
      </c>
      <c r="H203" s="234"/>
      <c r="I203" s="235">
        <f>ROUND(E203*H203,2)</f>
        <v>0</v>
      </c>
      <c r="J203" s="234"/>
      <c r="K203" s="235">
        <f>ROUND(E203*J203,2)</f>
        <v>0</v>
      </c>
      <c r="L203" s="235">
        <v>21</v>
      </c>
      <c r="M203" s="235">
        <f>G203*(1+L203/100)</f>
        <v>0</v>
      </c>
      <c r="N203" s="235">
        <v>0</v>
      </c>
      <c r="O203" s="235">
        <f>ROUND(E203*N203,2)</f>
        <v>0</v>
      </c>
      <c r="P203" s="235">
        <v>0</v>
      </c>
      <c r="Q203" s="235">
        <f>ROUND(E203*P203,2)</f>
        <v>0</v>
      </c>
      <c r="R203" s="235" t="s">
        <v>208</v>
      </c>
      <c r="S203" s="235" t="s">
        <v>118</v>
      </c>
      <c r="T203" s="236" t="s">
        <v>118</v>
      </c>
      <c r="U203" s="217">
        <v>0.49000000000000005</v>
      </c>
      <c r="V203" s="217">
        <f>ROUND(E203*U203,2)</f>
        <v>12.69</v>
      </c>
      <c r="W203" s="21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300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50"/>
      <c r="D204" s="241"/>
      <c r="E204" s="241"/>
      <c r="F204" s="241"/>
      <c r="G204" s="241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122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30">
        <v>52</v>
      </c>
      <c r="B205" s="231" t="s">
        <v>304</v>
      </c>
      <c r="C205" s="245" t="s">
        <v>305</v>
      </c>
      <c r="D205" s="232" t="s">
        <v>175</v>
      </c>
      <c r="E205" s="233">
        <v>233.16989000000001</v>
      </c>
      <c r="F205" s="234"/>
      <c r="G205" s="235">
        <f>ROUND(E205*F205,2)</f>
        <v>0</v>
      </c>
      <c r="H205" s="234"/>
      <c r="I205" s="235">
        <f>ROUND(E205*H205,2)</f>
        <v>0</v>
      </c>
      <c r="J205" s="234"/>
      <c r="K205" s="235">
        <f>ROUND(E205*J205,2)</f>
        <v>0</v>
      </c>
      <c r="L205" s="235">
        <v>21</v>
      </c>
      <c r="M205" s="235">
        <f>G205*(1+L205/100)</f>
        <v>0</v>
      </c>
      <c r="N205" s="235">
        <v>0</v>
      </c>
      <c r="O205" s="235">
        <f>ROUND(E205*N205,2)</f>
        <v>0</v>
      </c>
      <c r="P205" s="235">
        <v>0</v>
      </c>
      <c r="Q205" s="235">
        <f>ROUND(E205*P205,2)</f>
        <v>0</v>
      </c>
      <c r="R205" s="235" t="s">
        <v>208</v>
      </c>
      <c r="S205" s="235" t="s">
        <v>118</v>
      </c>
      <c r="T205" s="236" t="s">
        <v>118</v>
      </c>
      <c r="U205" s="217">
        <v>0</v>
      </c>
      <c r="V205" s="217">
        <f>ROUND(E205*U205,2)</f>
        <v>0</v>
      </c>
      <c r="W205" s="21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300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14"/>
      <c r="B206" s="215"/>
      <c r="C206" s="250"/>
      <c r="D206" s="241"/>
      <c r="E206" s="241"/>
      <c r="F206" s="241"/>
      <c r="G206" s="241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122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">
      <c r="A207" s="230">
        <v>53</v>
      </c>
      <c r="B207" s="231" t="s">
        <v>306</v>
      </c>
      <c r="C207" s="245" t="s">
        <v>307</v>
      </c>
      <c r="D207" s="232" t="s">
        <v>175</v>
      </c>
      <c r="E207" s="233">
        <v>25.907770000000003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5">
        <v>0</v>
      </c>
      <c r="O207" s="235">
        <f>ROUND(E207*N207,2)</f>
        <v>0</v>
      </c>
      <c r="P207" s="235">
        <v>0</v>
      </c>
      <c r="Q207" s="235">
        <f>ROUND(E207*P207,2)</f>
        <v>0</v>
      </c>
      <c r="R207" s="235" t="s">
        <v>208</v>
      </c>
      <c r="S207" s="235" t="s">
        <v>118</v>
      </c>
      <c r="T207" s="236" t="s">
        <v>118</v>
      </c>
      <c r="U207" s="217">
        <v>0.94200000000000006</v>
      </c>
      <c r="V207" s="217">
        <f>ROUND(E207*U207,2)</f>
        <v>24.41</v>
      </c>
      <c r="W207" s="21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300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50"/>
      <c r="D208" s="241"/>
      <c r="E208" s="241"/>
      <c r="F208" s="241"/>
      <c r="G208" s="241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122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ht="22.5" outlineLevel="1" x14ac:dyDescent="0.2">
      <c r="A209" s="230">
        <v>54</v>
      </c>
      <c r="B209" s="231" t="s">
        <v>308</v>
      </c>
      <c r="C209" s="245" t="s">
        <v>309</v>
      </c>
      <c r="D209" s="232" t="s">
        <v>175</v>
      </c>
      <c r="E209" s="233">
        <v>155.44660000000002</v>
      </c>
      <c r="F209" s="234"/>
      <c r="G209" s="235">
        <f>ROUND(E209*F209,2)</f>
        <v>0</v>
      </c>
      <c r="H209" s="234"/>
      <c r="I209" s="235">
        <f>ROUND(E209*H209,2)</f>
        <v>0</v>
      </c>
      <c r="J209" s="234"/>
      <c r="K209" s="235">
        <f>ROUND(E209*J209,2)</f>
        <v>0</v>
      </c>
      <c r="L209" s="235">
        <v>21</v>
      </c>
      <c r="M209" s="235">
        <f>G209*(1+L209/100)</f>
        <v>0</v>
      </c>
      <c r="N209" s="235">
        <v>0</v>
      </c>
      <c r="O209" s="235">
        <f>ROUND(E209*N209,2)</f>
        <v>0</v>
      </c>
      <c r="P209" s="235">
        <v>0</v>
      </c>
      <c r="Q209" s="235">
        <f>ROUND(E209*P209,2)</f>
        <v>0</v>
      </c>
      <c r="R209" s="235" t="s">
        <v>208</v>
      </c>
      <c r="S209" s="235" t="s">
        <v>118</v>
      </c>
      <c r="T209" s="236" t="s">
        <v>118</v>
      </c>
      <c r="U209" s="217">
        <v>0.10500000000000001</v>
      </c>
      <c r="V209" s="217">
        <f>ROUND(E209*U209,2)</f>
        <v>16.32</v>
      </c>
      <c r="W209" s="21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300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0"/>
      <c r="D210" s="241"/>
      <c r="E210" s="241"/>
      <c r="F210" s="241"/>
      <c r="G210" s="241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122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30">
        <v>55</v>
      </c>
      <c r="B211" s="231" t="s">
        <v>310</v>
      </c>
      <c r="C211" s="245" t="s">
        <v>311</v>
      </c>
      <c r="D211" s="232" t="s">
        <v>175</v>
      </c>
      <c r="E211" s="233">
        <v>14.249270000000001</v>
      </c>
      <c r="F211" s="234"/>
      <c r="G211" s="235">
        <f>ROUND(E211*F211,2)</f>
        <v>0</v>
      </c>
      <c r="H211" s="234"/>
      <c r="I211" s="235">
        <f>ROUND(E211*H211,2)</f>
        <v>0</v>
      </c>
      <c r="J211" s="234"/>
      <c r="K211" s="235">
        <f>ROUND(E211*J211,2)</f>
        <v>0</v>
      </c>
      <c r="L211" s="235">
        <v>21</v>
      </c>
      <c r="M211" s="235">
        <f>G211*(1+L211/100)</f>
        <v>0</v>
      </c>
      <c r="N211" s="235">
        <v>0</v>
      </c>
      <c r="O211" s="235">
        <f>ROUND(E211*N211,2)</f>
        <v>0</v>
      </c>
      <c r="P211" s="235">
        <v>0</v>
      </c>
      <c r="Q211" s="235">
        <f>ROUND(E211*P211,2)</f>
        <v>0</v>
      </c>
      <c r="R211" s="235" t="s">
        <v>208</v>
      </c>
      <c r="S211" s="235" t="s">
        <v>118</v>
      </c>
      <c r="T211" s="236" t="s">
        <v>312</v>
      </c>
      <c r="U211" s="217">
        <v>0</v>
      </c>
      <c r="V211" s="217">
        <f>ROUND(E211*U211,2)</f>
        <v>0</v>
      </c>
      <c r="W211" s="21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300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14"/>
      <c r="B212" s="215"/>
      <c r="C212" s="250"/>
      <c r="D212" s="241"/>
      <c r="E212" s="241"/>
      <c r="F212" s="241"/>
      <c r="G212" s="241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122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">
      <c r="A213" s="230">
        <v>56</v>
      </c>
      <c r="B213" s="231" t="s">
        <v>313</v>
      </c>
      <c r="C213" s="245" t="s">
        <v>314</v>
      </c>
      <c r="D213" s="232" t="s">
        <v>175</v>
      </c>
      <c r="E213" s="233">
        <v>11.65849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0</v>
      </c>
      <c r="O213" s="235">
        <f>ROUND(E213*N213,2)</f>
        <v>0</v>
      </c>
      <c r="P213" s="235">
        <v>0</v>
      </c>
      <c r="Q213" s="235">
        <f>ROUND(E213*P213,2)</f>
        <v>0</v>
      </c>
      <c r="R213" s="235" t="s">
        <v>208</v>
      </c>
      <c r="S213" s="235" t="s">
        <v>118</v>
      </c>
      <c r="T213" s="236" t="s">
        <v>118</v>
      </c>
      <c r="U213" s="217">
        <v>0</v>
      </c>
      <c r="V213" s="217">
        <f>ROUND(E213*U213,2)</f>
        <v>0</v>
      </c>
      <c r="W213" s="21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300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50"/>
      <c r="D214" s="241"/>
      <c r="E214" s="241"/>
      <c r="F214" s="241"/>
      <c r="G214" s="241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122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x14ac:dyDescent="0.2">
      <c r="A215" s="224" t="s">
        <v>112</v>
      </c>
      <c r="B215" s="225" t="s">
        <v>85</v>
      </c>
      <c r="C215" s="244" t="s">
        <v>27</v>
      </c>
      <c r="D215" s="226"/>
      <c r="E215" s="227"/>
      <c r="F215" s="228"/>
      <c r="G215" s="228">
        <f>SUMIF(AG216:AG223,"&lt;&gt;NOR",G216:G223)</f>
        <v>0</v>
      </c>
      <c r="H215" s="228"/>
      <c r="I215" s="228">
        <f>SUM(I216:I223)</f>
        <v>0</v>
      </c>
      <c r="J215" s="228"/>
      <c r="K215" s="228">
        <f>SUM(K216:K223)</f>
        <v>0</v>
      </c>
      <c r="L215" s="228"/>
      <c r="M215" s="228">
        <f>SUM(M216:M223)</f>
        <v>0</v>
      </c>
      <c r="N215" s="228"/>
      <c r="O215" s="228">
        <f>SUM(O216:O223)</f>
        <v>0</v>
      </c>
      <c r="P215" s="228"/>
      <c r="Q215" s="228">
        <f>SUM(Q216:Q223)</f>
        <v>0</v>
      </c>
      <c r="R215" s="228"/>
      <c r="S215" s="228"/>
      <c r="T215" s="229"/>
      <c r="U215" s="223"/>
      <c r="V215" s="223">
        <f>SUM(V216:V223)</f>
        <v>0</v>
      </c>
      <c r="W215" s="223"/>
      <c r="AG215" t="s">
        <v>113</v>
      </c>
    </row>
    <row r="216" spans="1:60" outlineLevel="1" x14ac:dyDescent="0.2">
      <c r="A216" s="230">
        <v>57</v>
      </c>
      <c r="B216" s="231" t="s">
        <v>315</v>
      </c>
      <c r="C216" s="245" t="s">
        <v>316</v>
      </c>
      <c r="D216" s="232" t="s">
        <v>317</v>
      </c>
      <c r="E216" s="233">
        <v>1</v>
      </c>
      <c r="F216" s="234"/>
      <c r="G216" s="235">
        <f>ROUND(E216*F216,2)</f>
        <v>0</v>
      </c>
      <c r="H216" s="234"/>
      <c r="I216" s="235">
        <f>ROUND(E216*H216,2)</f>
        <v>0</v>
      </c>
      <c r="J216" s="234"/>
      <c r="K216" s="235">
        <f>ROUND(E216*J216,2)</f>
        <v>0</v>
      </c>
      <c r="L216" s="235">
        <v>21</v>
      </c>
      <c r="M216" s="235">
        <f>G216*(1+L216/100)</f>
        <v>0</v>
      </c>
      <c r="N216" s="235">
        <v>0</v>
      </c>
      <c r="O216" s="235">
        <f>ROUND(E216*N216,2)</f>
        <v>0</v>
      </c>
      <c r="P216" s="235">
        <v>0</v>
      </c>
      <c r="Q216" s="235">
        <f>ROUND(E216*P216,2)</f>
        <v>0</v>
      </c>
      <c r="R216" s="235"/>
      <c r="S216" s="235" t="s">
        <v>118</v>
      </c>
      <c r="T216" s="236" t="s">
        <v>205</v>
      </c>
      <c r="U216" s="217">
        <v>0</v>
      </c>
      <c r="V216" s="217">
        <f>ROUND(E216*U216,2)</f>
        <v>0</v>
      </c>
      <c r="W216" s="21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318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">
      <c r="A217" s="214"/>
      <c r="B217" s="215"/>
      <c r="C217" s="250"/>
      <c r="D217" s="241"/>
      <c r="E217" s="241"/>
      <c r="F217" s="241"/>
      <c r="G217" s="241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122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30">
        <v>58</v>
      </c>
      <c r="B218" s="231" t="s">
        <v>319</v>
      </c>
      <c r="C218" s="245" t="s">
        <v>320</v>
      </c>
      <c r="D218" s="232" t="s">
        <v>317</v>
      </c>
      <c r="E218" s="233">
        <v>1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0</v>
      </c>
      <c r="O218" s="235">
        <f>ROUND(E218*N218,2)</f>
        <v>0</v>
      </c>
      <c r="P218" s="235">
        <v>0</v>
      </c>
      <c r="Q218" s="235">
        <f>ROUND(E218*P218,2)</f>
        <v>0</v>
      </c>
      <c r="R218" s="235"/>
      <c r="S218" s="235" t="s">
        <v>118</v>
      </c>
      <c r="T218" s="236" t="s">
        <v>205</v>
      </c>
      <c r="U218" s="217">
        <v>0</v>
      </c>
      <c r="V218" s="217">
        <f>ROUND(E218*U218,2)</f>
        <v>0</v>
      </c>
      <c r="W218" s="21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318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14"/>
      <c r="B219" s="215"/>
      <c r="C219" s="250"/>
      <c r="D219" s="241"/>
      <c r="E219" s="241"/>
      <c r="F219" s="241"/>
      <c r="G219" s="241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122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30">
        <v>59</v>
      </c>
      <c r="B220" s="231" t="s">
        <v>321</v>
      </c>
      <c r="C220" s="245" t="s">
        <v>322</v>
      </c>
      <c r="D220" s="232" t="s">
        <v>317</v>
      </c>
      <c r="E220" s="233">
        <v>1</v>
      </c>
      <c r="F220" s="234"/>
      <c r="G220" s="235">
        <f>ROUND(E220*F220,2)</f>
        <v>0</v>
      </c>
      <c r="H220" s="234"/>
      <c r="I220" s="235">
        <f>ROUND(E220*H220,2)</f>
        <v>0</v>
      </c>
      <c r="J220" s="234"/>
      <c r="K220" s="235">
        <f>ROUND(E220*J220,2)</f>
        <v>0</v>
      </c>
      <c r="L220" s="235">
        <v>21</v>
      </c>
      <c r="M220" s="235">
        <f>G220*(1+L220/100)</f>
        <v>0</v>
      </c>
      <c r="N220" s="235">
        <v>0</v>
      </c>
      <c r="O220" s="235">
        <f>ROUND(E220*N220,2)</f>
        <v>0</v>
      </c>
      <c r="P220" s="235">
        <v>0</v>
      </c>
      <c r="Q220" s="235">
        <f>ROUND(E220*P220,2)</f>
        <v>0</v>
      </c>
      <c r="R220" s="235"/>
      <c r="S220" s="235" t="s">
        <v>118</v>
      </c>
      <c r="T220" s="236" t="s">
        <v>205</v>
      </c>
      <c r="U220" s="217">
        <v>0</v>
      </c>
      <c r="V220" s="217">
        <f>ROUND(E220*U220,2)</f>
        <v>0</v>
      </c>
      <c r="W220" s="21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318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14"/>
      <c r="B221" s="215"/>
      <c r="C221" s="250"/>
      <c r="D221" s="241"/>
      <c r="E221" s="241"/>
      <c r="F221" s="241"/>
      <c r="G221" s="241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122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30">
        <v>60</v>
      </c>
      <c r="B222" s="231" t="s">
        <v>323</v>
      </c>
      <c r="C222" s="245" t="s">
        <v>324</v>
      </c>
      <c r="D222" s="232" t="s">
        <v>317</v>
      </c>
      <c r="E222" s="233">
        <v>1</v>
      </c>
      <c r="F222" s="234"/>
      <c r="G222" s="235">
        <f>ROUND(E222*F222,2)</f>
        <v>0</v>
      </c>
      <c r="H222" s="234"/>
      <c r="I222" s="235">
        <f>ROUND(E222*H222,2)</f>
        <v>0</v>
      </c>
      <c r="J222" s="234"/>
      <c r="K222" s="235">
        <f>ROUND(E222*J222,2)</f>
        <v>0</v>
      </c>
      <c r="L222" s="235">
        <v>21</v>
      </c>
      <c r="M222" s="235">
        <f>G222*(1+L222/100)</f>
        <v>0</v>
      </c>
      <c r="N222" s="235">
        <v>0</v>
      </c>
      <c r="O222" s="235">
        <f>ROUND(E222*N222,2)</f>
        <v>0</v>
      </c>
      <c r="P222" s="235">
        <v>0</v>
      </c>
      <c r="Q222" s="235">
        <f>ROUND(E222*P222,2)</f>
        <v>0</v>
      </c>
      <c r="R222" s="235"/>
      <c r="S222" s="235" t="s">
        <v>118</v>
      </c>
      <c r="T222" s="236" t="s">
        <v>205</v>
      </c>
      <c r="U222" s="217">
        <v>0</v>
      </c>
      <c r="V222" s="217">
        <f>ROUND(E222*U222,2)</f>
        <v>0</v>
      </c>
      <c r="W222" s="21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 t="s">
        <v>318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14"/>
      <c r="B223" s="215"/>
      <c r="C223" s="250"/>
      <c r="D223" s="241"/>
      <c r="E223" s="241"/>
      <c r="F223" s="241"/>
      <c r="G223" s="241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122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x14ac:dyDescent="0.2">
      <c r="A224" s="224" t="s">
        <v>112</v>
      </c>
      <c r="B224" s="225" t="s">
        <v>86</v>
      </c>
      <c r="C224" s="244" t="s">
        <v>28</v>
      </c>
      <c r="D224" s="226"/>
      <c r="E224" s="227"/>
      <c r="F224" s="228"/>
      <c r="G224" s="228">
        <f>SUMIF(AG225:AG230,"&lt;&gt;NOR",G225:G230)</f>
        <v>0</v>
      </c>
      <c r="H224" s="228"/>
      <c r="I224" s="228">
        <f>SUM(I225:I230)</f>
        <v>0</v>
      </c>
      <c r="J224" s="228"/>
      <c r="K224" s="228">
        <f>SUM(K225:K230)</f>
        <v>0</v>
      </c>
      <c r="L224" s="228"/>
      <c r="M224" s="228">
        <f>SUM(M225:M230)</f>
        <v>0</v>
      </c>
      <c r="N224" s="228"/>
      <c r="O224" s="228">
        <f>SUM(O225:O230)</f>
        <v>0</v>
      </c>
      <c r="P224" s="228"/>
      <c r="Q224" s="228">
        <f>SUM(Q225:Q230)</f>
        <v>0</v>
      </c>
      <c r="R224" s="228"/>
      <c r="S224" s="228"/>
      <c r="T224" s="229"/>
      <c r="U224" s="223"/>
      <c r="V224" s="223">
        <f>SUM(V225:V230)</f>
        <v>0</v>
      </c>
      <c r="W224" s="223"/>
      <c r="AG224" t="s">
        <v>113</v>
      </c>
    </row>
    <row r="225" spans="1:60" outlineLevel="1" x14ac:dyDescent="0.2">
      <c r="A225" s="230">
        <v>61</v>
      </c>
      <c r="B225" s="231" t="s">
        <v>325</v>
      </c>
      <c r="C225" s="245" t="s">
        <v>326</v>
      </c>
      <c r="D225" s="232" t="s">
        <v>317</v>
      </c>
      <c r="E225" s="233">
        <v>1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0</v>
      </c>
      <c r="O225" s="235">
        <f>ROUND(E225*N225,2)</f>
        <v>0</v>
      </c>
      <c r="P225" s="235">
        <v>0</v>
      </c>
      <c r="Q225" s="235">
        <f>ROUND(E225*P225,2)</f>
        <v>0</v>
      </c>
      <c r="R225" s="235"/>
      <c r="S225" s="235" t="s">
        <v>118</v>
      </c>
      <c r="T225" s="236" t="s">
        <v>205</v>
      </c>
      <c r="U225" s="217">
        <v>0</v>
      </c>
      <c r="V225" s="217">
        <f>ROUND(E225*U225,2)</f>
        <v>0</v>
      </c>
      <c r="W225" s="21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327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14"/>
      <c r="B226" s="215"/>
      <c r="C226" s="250"/>
      <c r="D226" s="241"/>
      <c r="E226" s="241"/>
      <c r="F226" s="241"/>
      <c r="G226" s="241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122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30">
        <v>62</v>
      </c>
      <c r="B227" s="231" t="s">
        <v>328</v>
      </c>
      <c r="C227" s="245" t="s">
        <v>329</v>
      </c>
      <c r="D227" s="232" t="s">
        <v>317</v>
      </c>
      <c r="E227" s="233">
        <v>1</v>
      </c>
      <c r="F227" s="234"/>
      <c r="G227" s="235">
        <f>ROUND(E227*F227,2)</f>
        <v>0</v>
      </c>
      <c r="H227" s="234"/>
      <c r="I227" s="235">
        <f>ROUND(E227*H227,2)</f>
        <v>0</v>
      </c>
      <c r="J227" s="234"/>
      <c r="K227" s="235">
        <f>ROUND(E227*J227,2)</f>
        <v>0</v>
      </c>
      <c r="L227" s="235">
        <v>21</v>
      </c>
      <c r="M227" s="235">
        <f>G227*(1+L227/100)</f>
        <v>0</v>
      </c>
      <c r="N227" s="235">
        <v>0</v>
      </c>
      <c r="O227" s="235">
        <f>ROUND(E227*N227,2)</f>
        <v>0</v>
      </c>
      <c r="P227" s="235">
        <v>0</v>
      </c>
      <c r="Q227" s="235">
        <f>ROUND(E227*P227,2)</f>
        <v>0</v>
      </c>
      <c r="R227" s="235"/>
      <c r="S227" s="235" t="s">
        <v>118</v>
      </c>
      <c r="T227" s="236" t="s">
        <v>205</v>
      </c>
      <c r="U227" s="217">
        <v>0</v>
      </c>
      <c r="V227" s="217">
        <f>ROUND(E227*U227,2)</f>
        <v>0</v>
      </c>
      <c r="W227" s="21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327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14"/>
      <c r="B228" s="215"/>
      <c r="C228" s="250"/>
      <c r="D228" s="241"/>
      <c r="E228" s="241"/>
      <c r="F228" s="241"/>
      <c r="G228" s="241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122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30">
        <v>63</v>
      </c>
      <c r="B229" s="231" t="s">
        <v>330</v>
      </c>
      <c r="C229" s="245" t="s">
        <v>331</v>
      </c>
      <c r="D229" s="232" t="s">
        <v>317</v>
      </c>
      <c r="E229" s="233">
        <v>1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0</v>
      </c>
      <c r="O229" s="235">
        <f>ROUND(E229*N229,2)</f>
        <v>0</v>
      </c>
      <c r="P229" s="235">
        <v>0</v>
      </c>
      <c r="Q229" s="235">
        <f>ROUND(E229*P229,2)</f>
        <v>0</v>
      </c>
      <c r="R229" s="235"/>
      <c r="S229" s="235" t="s">
        <v>118</v>
      </c>
      <c r="T229" s="236" t="s">
        <v>205</v>
      </c>
      <c r="U229" s="217">
        <v>0</v>
      </c>
      <c r="V229" s="217">
        <f>ROUND(E229*U229,2)</f>
        <v>0</v>
      </c>
      <c r="W229" s="21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327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50"/>
      <c r="D230" s="241"/>
      <c r="E230" s="241"/>
      <c r="F230" s="241"/>
      <c r="G230" s="241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122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x14ac:dyDescent="0.2">
      <c r="A231" s="5"/>
      <c r="B231" s="6"/>
      <c r="C231" s="253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AE231">
        <v>15</v>
      </c>
      <c r="AF231">
        <v>21</v>
      </c>
    </row>
    <row r="232" spans="1:60" x14ac:dyDescent="0.2">
      <c r="A232" s="210"/>
      <c r="B232" s="211" t="s">
        <v>29</v>
      </c>
      <c r="C232" s="254"/>
      <c r="D232" s="212"/>
      <c r="E232" s="213"/>
      <c r="F232" s="213"/>
      <c r="G232" s="243">
        <f>G8+G16+G25+G36+G40+G74+G82+G94+G138+G142+G164+G171+G193+G199+G215+G224</f>
        <v>0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AE232">
        <f>SUMIF(L7:L230,AE231,G7:G230)</f>
        <v>0</v>
      </c>
      <c r="AF232">
        <f>SUMIF(L7:L230,AF231,G7:G230)</f>
        <v>0</v>
      </c>
      <c r="AG232" t="s">
        <v>332</v>
      </c>
    </row>
    <row r="233" spans="1:60" x14ac:dyDescent="0.2">
      <c r="C233" s="255"/>
      <c r="D233" s="191"/>
      <c r="AG233" t="s">
        <v>333</v>
      </c>
    </row>
    <row r="234" spans="1:60" x14ac:dyDescent="0.2">
      <c r="D234" s="191"/>
    </row>
    <row r="235" spans="1:60" x14ac:dyDescent="0.2">
      <c r="D235" s="191"/>
    </row>
    <row r="236" spans="1:60" x14ac:dyDescent="0.2">
      <c r="D236" s="191"/>
    </row>
    <row r="237" spans="1:60" x14ac:dyDescent="0.2">
      <c r="D237" s="191"/>
    </row>
    <row r="238" spans="1:60" x14ac:dyDescent="0.2">
      <c r="D238" s="191"/>
    </row>
    <row r="239" spans="1:60" x14ac:dyDescent="0.2">
      <c r="D239" s="191"/>
    </row>
    <row r="240" spans="1:60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+QtrTJW4qgElLb0oBCr7VSYqPSE6LpjfhygQ2lBWiduPBfBvxcDoG22ENCZH7DKDkAA09+OS5w4V22tVbo3Z3w==" saltValue="3Z0OHwFxN+qVD+OEY94Wgw==" spinCount="100000" sheet="1"/>
  <mergeCells count="88">
    <mergeCell ref="C223:G223"/>
    <mergeCell ref="C226:G226"/>
    <mergeCell ref="C228:G228"/>
    <mergeCell ref="C230:G230"/>
    <mergeCell ref="C210:G210"/>
    <mergeCell ref="C212:G212"/>
    <mergeCell ref="C214:G214"/>
    <mergeCell ref="C217:G217"/>
    <mergeCell ref="C219:G219"/>
    <mergeCell ref="C221:G221"/>
    <mergeCell ref="C198:G198"/>
    <mergeCell ref="C201:G201"/>
    <mergeCell ref="C202:G202"/>
    <mergeCell ref="C204:G204"/>
    <mergeCell ref="C206:G206"/>
    <mergeCell ref="C208:G208"/>
    <mergeCell ref="C178:G178"/>
    <mergeCell ref="C183:G183"/>
    <mergeCell ref="C189:G189"/>
    <mergeCell ref="C191:G191"/>
    <mergeCell ref="C192:G192"/>
    <mergeCell ref="C196:G196"/>
    <mergeCell ref="C162:G162"/>
    <mergeCell ref="C163:G163"/>
    <mergeCell ref="C167:G167"/>
    <mergeCell ref="C169:G169"/>
    <mergeCell ref="C170:G170"/>
    <mergeCell ref="C174:G174"/>
    <mergeCell ref="C141:G141"/>
    <mergeCell ref="C146:G146"/>
    <mergeCell ref="C150:G150"/>
    <mergeCell ref="C154:G154"/>
    <mergeCell ref="C157:G157"/>
    <mergeCell ref="C160:G160"/>
    <mergeCell ref="C127:G127"/>
    <mergeCell ref="C129:G129"/>
    <mergeCell ref="C131:G131"/>
    <mergeCell ref="C134:G134"/>
    <mergeCell ref="C137:G137"/>
    <mergeCell ref="C140:G140"/>
    <mergeCell ref="C111:G111"/>
    <mergeCell ref="C114:G114"/>
    <mergeCell ref="C117:G117"/>
    <mergeCell ref="C120:G120"/>
    <mergeCell ref="C123:G123"/>
    <mergeCell ref="C125:G125"/>
    <mergeCell ref="C97:G97"/>
    <mergeCell ref="C100:G100"/>
    <mergeCell ref="C102:G102"/>
    <mergeCell ref="C104:G104"/>
    <mergeCell ref="C106:G106"/>
    <mergeCell ref="C108:G108"/>
    <mergeCell ref="C76:G76"/>
    <mergeCell ref="C81:G81"/>
    <mergeCell ref="C85:G85"/>
    <mergeCell ref="C88:G88"/>
    <mergeCell ref="C91:G91"/>
    <mergeCell ref="C93:G93"/>
    <mergeCell ref="C56:G56"/>
    <mergeCell ref="C61:G61"/>
    <mergeCell ref="C63:G63"/>
    <mergeCell ref="C65:G65"/>
    <mergeCell ref="C67:G67"/>
    <mergeCell ref="C73:G73"/>
    <mergeCell ref="C44:G44"/>
    <mergeCell ref="C46:G46"/>
    <mergeCell ref="C48:G48"/>
    <mergeCell ref="C50:G50"/>
    <mergeCell ref="C52:G52"/>
    <mergeCell ref="C54:G54"/>
    <mergeCell ref="C29:G29"/>
    <mergeCell ref="C32:G32"/>
    <mergeCell ref="C35:G35"/>
    <mergeCell ref="C38:G38"/>
    <mergeCell ref="C39:G39"/>
    <mergeCell ref="C42:G42"/>
    <mergeCell ref="C15:G15"/>
    <mergeCell ref="C18:G18"/>
    <mergeCell ref="C20:G20"/>
    <mergeCell ref="C22:G22"/>
    <mergeCell ref="C24:G24"/>
    <mergeCell ref="C27:G27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scale="80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D1.1 2019108D1.1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'D1.1 2019108D1.1 Pol'!Názvy_tisku</vt:lpstr>
      <vt:lpstr>oadresa</vt:lpstr>
      <vt:lpstr>Stavba!Objednatel</vt:lpstr>
      <vt:lpstr>Stavba!Objekt</vt:lpstr>
      <vt:lpstr>'D1.1 2019108D1.1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Rozpočty</dc:creator>
  <cp:lastModifiedBy>Rozpočty</cp:lastModifiedBy>
  <cp:lastPrinted>2014-02-28T09:52:57Z</cp:lastPrinted>
  <dcterms:created xsi:type="dcterms:W3CDTF">2009-04-08T07:15:50Z</dcterms:created>
  <dcterms:modified xsi:type="dcterms:W3CDTF">2019-02-14T12:56:28Z</dcterms:modified>
</cp:coreProperties>
</file>