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5330" windowHeight="10335" activeTab="0"/>
  </bookViews>
  <sheets>
    <sheet name="Rekapitulace stavby" sheetId="1" r:id="rId1"/>
    <sheet name="1 - SO 101 Místní komunikace" sheetId="2" r:id="rId2"/>
    <sheet name="2 - SO 401 Veřejné osvětlení" sheetId="3" r:id="rId3"/>
    <sheet name="3 - SO 801 Vegetační úpravy" sheetId="4" r:id="rId4"/>
    <sheet name="Pokyny pro vyplnění" sheetId="5" r:id="rId5"/>
  </sheets>
  <definedNames>
    <definedName name="_xlnm._FilterDatabase" localSheetId="1" hidden="1">'1 - SO 101 Místní komunikace'!$C$84:$K$313</definedName>
    <definedName name="_xlnm._FilterDatabase" localSheetId="2" hidden="1">'2 - SO 401 Veřejné osvětlení'!$C$75:$K$77</definedName>
    <definedName name="_xlnm._FilterDatabase" localSheetId="3" hidden="1">'3 - SO 801 Vegetační úpravy'!$C$75:$K$77</definedName>
    <definedName name="_xlnm.Print_Area" localSheetId="1">'1 - SO 101 Místní komunikace'!$C$4:$J$36,'1 - SO 101 Místní komunikace'!$C$42:$J$66,'1 - SO 101 Místní komunikace'!$C$72:$K$313</definedName>
    <definedName name="_xlnm.Print_Area" localSheetId="2">'2 - SO 401 Veřejné osvětlení'!$C$4:$J$36,'2 - SO 401 Veřejné osvětlení'!$C$42:$J$57,'2 - SO 401 Veřejné osvětlení'!$C$63:$K$77</definedName>
    <definedName name="_xlnm.Print_Area" localSheetId="3">'3 - SO 801 Vegetační úpravy'!$C$4:$J$36,'3 - SO 801 Vegetační úpravy'!$C$42:$J$57,'3 - SO 801 Vegetační úpravy'!$C$63:$K$77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'1 - SO 101 Místní komunikace'!$84:$84</definedName>
    <definedName name="_xlnm.Print_Titles" localSheetId="2">'2 - SO 401 Veřejné osvětlení'!$75:$75</definedName>
    <definedName name="_xlnm.Print_Titles" localSheetId="3">'3 - SO 801 Vegetační úpravy'!$75:$75</definedName>
  </definedNames>
  <calcPr calcId="125725"/>
</workbook>
</file>

<file path=xl/sharedStrings.xml><?xml version="1.0" encoding="utf-8"?>
<sst xmlns="http://schemas.openxmlformats.org/spreadsheetml/2006/main" count="3530" uniqueCount="735">
  <si>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</si>
  <si>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</si>
  <si>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</si>
  <si>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</si>
  <si>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</si>
  <si>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</si>
  <si>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</si>
  <si>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{bc71cc0e-06ce-4ff5-ba11-1c45deb7f1af}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</si>
  <si>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</si>
  <si>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</si>
  <si>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</si>
  <si>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</si>
  <si>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</si>
  <si>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</si>
  <si>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</si>
  <si>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</si>
  <si>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</si>
  <si>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</si>
  <si>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</si>
  <si>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Společná stezka pro chodce a cyklisty Dolní Roličky</t>
  </si>
  <si>
    <t>KSO:</t>
  </si>
  <si>
    <t>CC-CZ:</t>
  </si>
  <si>
    <t>Místo:</t>
  </si>
  <si>
    <t xml:space="preserve"> </t>
  </si>
  <si>
    <t>Datum:</t>
  </si>
  <si>
    <t>7. 7. 2017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</si>
  <si>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</si>
  <si>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</si>
  <si>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</si>
  <si>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</si>
  <si>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</si>
  <si>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</si>
  <si>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</si>
  <si>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</si>
  <si>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</si>
  <si>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</si>
  <si>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</si>
  <si>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</si>
  <si>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</si>
  <si>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</si>
  <si>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</si>
  <si>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</si>
  <si>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</si>
  <si>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</si>
  <si>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</si>
  <si>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</si>
  <si>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</si>
  <si>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</si>
  <si>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</si>
  <si>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</si>
  <si>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</si>
  <si>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</si>
  <si>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</si>
  <si>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</si>
  <si>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</si>
  <si>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</si>
  <si>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</si>
  <si>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</si>
  <si>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</si>
  <si>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</si>
  <si>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</si>
  <si>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</si>
  <si>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</si>
  <si>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</si>
  <si>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</si>
  <si>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</si>
  <si>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</si>
  <si>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</si>
  <si>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</si>
  <si>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</si>
  <si>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</si>
  <si>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</si>
  <si>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</si>
  <si>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</si>
  <si>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Místní komunikace</t>
  </si>
  <si>
    <t>STA</t>
  </si>
  <si>
    <t>{afc42139-7691-4b9f-8e63-6afcd7ac1a79}</t>
  </si>
  <si>
    <t>2</t>
  </si>
  <si>
    <t>SO 401 Veřejné osvětlení</t>
  </si>
  <si>
    <t>{5b922af0-4a6b-4731-afd6-dd1f008c829a}</t>
  </si>
  <si>
    <t>3</t>
  </si>
  <si>
    <t>SO 801 Vegetační úpravy</t>
  </si>
  <si>
    <t>{1de3fdf4-1899-40a8-812b-96c0cfb60494}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</si>
  <si>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</si>
  <si>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</si>
  <si>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</si>
  <si>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</si>
  <si>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</si>
  <si>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</si>
  <si>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</si>
  <si>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101 Místní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</si>
  <si>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</si>
  <si>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</si>
  <si>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</si>
  <si>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</si>
  <si>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</si>
  <si>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</si>
  <si>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</si>
  <si>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</si>
  <si>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</si>
  <si>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</si>
  <si>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</si>
  <si>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</si>
  <si>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</si>
  <si>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</si>
  <si>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</si>
  <si>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</si>
  <si>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</si>
  <si>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</si>
  <si>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</si>
  <si>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</si>
  <si>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</si>
  <si>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</si>
  <si>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</si>
  <si>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</si>
  <si>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</si>
  <si>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</si>
  <si>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</si>
  <si>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</si>
  <si>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</si>
  <si>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</si>
  <si>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</si>
  <si>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</si>
  <si>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</si>
  <si>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</si>
  <si>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</si>
  <si>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</si>
  <si>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</si>
  <si>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</si>
  <si>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4</t>
  </si>
  <si>
    <t>-1134929947</t>
  </si>
  <si>
    <t>VV</t>
  </si>
  <si>
    <t>650,0*0,3</t>
  </si>
  <si>
    <t>Součet</t>
  </si>
  <si>
    <t>162501102</t>
  </si>
  <si>
    <t>Vodorovné přemístění výkopku nebo sypaniny po suchu na obvyklém dopravním prostředku, bez naložení výkopku, avšak se složením bez rozhrnutí z horniny tř. 1 až 4 na vzdálenost přes 2 500 do 3 000 m</t>
  </si>
  <si>
    <t>-1690070552</t>
  </si>
  <si>
    <t>171101121</t>
  </si>
  <si>
    <t>Uložení sypaniny do násypů s rozprostřením sypaniny ve vrstvách a s hrubým urovnáním zhutněných s uzavřením povrchu násypu z hornin nesoudržných kamenitých</t>
  </si>
  <si>
    <t>-701549290</t>
  </si>
  <si>
    <t>M</t>
  </si>
  <si>
    <t>583336740</t>
  </si>
  <si>
    <t>kamenivo těžené hrubé frakce 16-32</t>
  </si>
  <si>
    <t>t</t>
  </si>
  <si>
    <t>8</t>
  </si>
  <si>
    <t>-906444335</t>
  </si>
  <si>
    <t>5</t>
  </si>
  <si>
    <t>171201201</t>
  </si>
  <si>
    <t>Uložení sypaniny na skládky</t>
  </si>
  <si>
    <t>-1106056765</t>
  </si>
  <si>
    <t>6</t>
  </si>
  <si>
    <t>171201211</t>
  </si>
  <si>
    <t>Uložení sypaniny poplatek za uložení sypaniny na skládce (skládkovné)</t>
  </si>
  <si>
    <t>-984002456</t>
  </si>
  <si>
    <t>195,0*1,5</t>
  </si>
  <si>
    <t>7</t>
  </si>
  <si>
    <t>00-1</t>
  </si>
  <si>
    <t>Geotextilie D+M</t>
  </si>
  <si>
    <t>m2</t>
  </si>
  <si>
    <t>-953826786</t>
  </si>
  <si>
    <t>650,0*1,02</t>
  </si>
  <si>
    <t>Zemní práce</t>
  </si>
  <si>
    <t>111201101</t>
  </si>
  <si>
    <t>Odstranění křovin a stromů s odstraněním kořenů průměru kmene do 100 mm do sklonu terénu 1 : 5, při celkové ploše do 1 000 m2</t>
  </si>
  <si>
    <t>-1098488502</t>
  </si>
  <si>
    <t>dle TZ</t>
  </si>
  <si>
    <t>100,0</t>
  </si>
  <si>
    <t>9</t>
  </si>
  <si>
    <t>112101101</t>
  </si>
  <si>
    <t>Kácení stromů s odřezáním kmene a s odvětvením listnatých, průměru kmene přes 100 do 300 mm</t>
  </si>
  <si>
    <t>kus</t>
  </si>
  <si>
    <t>1396581787</t>
  </si>
  <si>
    <t>10</t>
  </si>
  <si>
    <t>112101102</t>
  </si>
  <si>
    <t>Kácení stromů s odřezáním kmene a s odvětvením listnatých, průměru kmene přes 300 do 500 mm</t>
  </si>
  <si>
    <t>1748267997</t>
  </si>
  <si>
    <t>11</t>
  </si>
  <si>
    <t>112101103</t>
  </si>
  <si>
    <t>Kácení stromů s odřezáním kmene a s odvětvením listnatých, průměru kmene přes 500 do 700 mm</t>
  </si>
  <si>
    <t>-270742438</t>
  </si>
  <si>
    <t>12</t>
  </si>
  <si>
    <t>112201101</t>
  </si>
  <si>
    <t>Odstranění pařezů s jejich vykopáním, vytrháním nebo odstřelením, s přesekáním kořenů průměru přes 100 do 300 mm</t>
  </si>
  <si>
    <t>-547822332</t>
  </si>
  <si>
    <t>13</t>
  </si>
  <si>
    <t>112201102</t>
  </si>
  <si>
    <t>Odstranění pařezů s jejich vykopáním, vytrháním nebo odstřelením, s přesekáním kořenů průměru přes 300 do 500 mm</t>
  </si>
  <si>
    <t>-1705110126</t>
  </si>
  <si>
    <t>14</t>
  </si>
  <si>
    <t>112201103</t>
  </si>
  <si>
    <t>Odstranění pařezů s jejich vykopáním, vytrháním nebo odstřelením, s přesekáním kořenů průměru přes 500 do 700 mm</t>
  </si>
  <si>
    <t>1599192962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</si>
  <si>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</si>
  <si>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</si>
  <si>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177698749</t>
  </si>
  <si>
    <t>16</t>
  </si>
  <si>
    <t>113107143</t>
  </si>
  <si>
    <t>Odstranění podkladů nebo krytů s přemístěním hmot na skládku na vzdálenost do 3 m nebo s naložením na dopravní prostředek v ploše jednotlivě do 50 m2 živičných, o tl. vrstvy přes 100 do 150 mm</t>
  </si>
  <si>
    <t>-1066898261</t>
  </si>
  <si>
    <t>10,0</t>
  </si>
  <si>
    <t>17</t>
  </si>
  <si>
    <t>121101103</t>
  </si>
  <si>
    <t>Sejmutí ornice nebo lesní půdy s vodorovným přemístěním na hromady v místě upotřebení nebo na dočasné či trvalé skládky se složením, na vzdálenost přes 100 do 250 m</t>
  </si>
  <si>
    <t>-1681805334</t>
  </si>
  <si>
    <t>100,0*0,1</t>
  </si>
  <si>
    <t>tl.ornice 35cm</t>
  </si>
  <si>
    <t>70,0</t>
  </si>
  <si>
    <t>18</t>
  </si>
  <si>
    <t>517095893</t>
  </si>
  <si>
    <t>127,4</t>
  </si>
  <si>
    <t>19</t>
  </si>
  <si>
    <t>123202101</t>
  </si>
  <si>
    <t>Vykopávky zářezů se šikmými stěnami pro podzemní vedení s přemístěním výkopku na vzdálenost do 5 m od podélné osy zářezu nebo s naložením na dopravní prostředek, s urovnáním dna zářezu do předepsaného profilu a spádu, pro jakýkoliv sklon stěn v zářezu v hornině tř. 3 do 1 000 m3</t>
  </si>
  <si>
    <t>-1679067023</t>
  </si>
  <si>
    <t>výkop pro propustek</t>
  </si>
  <si>
    <t>15,0</t>
  </si>
  <si>
    <t>20</t>
  </si>
  <si>
    <t>132201101</t>
  </si>
  <si>
    <t>Hloubení zapažených i nezapažených rýh šířky do 600 mm s urovnáním dna do předepsaného profilu a spádu v hornině tř. 3 do 100 m3</t>
  </si>
  <si>
    <t>-978446001</t>
  </si>
  <si>
    <t>pro trativody</t>
  </si>
  <si>
    <t>170,0*0,45*0,5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</si>
  <si>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</si>
  <si>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</si>
  <si>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350555440</t>
  </si>
  <si>
    <t>dovoz ornice z meziskládky pro ohumusování</t>
  </si>
  <si>
    <t>8,5</t>
  </si>
  <si>
    <t>22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</si>
  <si>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</si>
  <si>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</si>
  <si>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-200372562</t>
  </si>
  <si>
    <t>odvoz přebytečné ornice pro rozprostření</t>
  </si>
  <si>
    <t>podél stavby</t>
  </si>
  <si>
    <t>80,0-8,5</t>
  </si>
  <si>
    <t>23</t>
  </si>
  <si>
    <t>162301401</t>
  </si>
  <si>
    <t>Vodorovné přemístění větví, kmenů nebo pařezů s naložením, složením a dopravou do 5000 m větví stromů listnatých, průměru kmene přes 100 do 300 mm</t>
  </si>
  <si>
    <t>2110530582</t>
  </si>
  <si>
    <t>24</t>
  </si>
  <si>
    <t>162301402</t>
  </si>
  <si>
    <t>Vodorovné přemístění větví, kmenů nebo pařezů s naložením, složením a dopravou do 5000 m větví stromů listnatých, průměru kmene přes 300 do 500 mm</t>
  </si>
  <si>
    <t>-1934503902</t>
  </si>
  <si>
    <t>25</t>
  </si>
  <si>
    <t>162301403</t>
  </si>
  <si>
    <t>Vodorovné přemístění větví, kmenů nebo pařezů s naložením, složením a dopravou do 5000 m větví stromů listnatých, průměru kmene přes 500 do 700 mm</t>
  </si>
  <si>
    <t>358539977</t>
  </si>
  <si>
    <t>26</t>
  </si>
  <si>
    <t>162301411</t>
  </si>
  <si>
    <t>Vodorovné přemístění větví, kmenů nebo pařezů s naložením, složením a dopravou do 5000 m kmenů stromů listnatých, průměru přes 100 do 300 mm</t>
  </si>
  <si>
    <t>-795940276</t>
  </si>
  <si>
    <t>27</t>
  </si>
  <si>
    <t>162301412</t>
  </si>
  <si>
    <t>Vodorovné přemístění větví, kmenů nebo pařezů s naložením, složením a dopravou do 5000 m kmenů stromů listnatých, průměru přes 300 do 500 mm</t>
  </si>
  <si>
    <t>-81903410</t>
  </si>
  <si>
    <t>28</t>
  </si>
  <si>
    <t>162301413</t>
  </si>
  <si>
    <t>Vodorovné přemístění větví, kmenů nebo pařezů s naložením, složením a dopravou do 5000 m kmenů stromů listnatých, průměru přes 500 do 700 mm</t>
  </si>
  <si>
    <t>1766650322</t>
  </si>
  <si>
    <t>29</t>
  </si>
  <si>
    <t>162301421</t>
  </si>
  <si>
    <t>Vodorovné přemístění větví, kmenů nebo pařezů s naložením, složením a dopravou do 5000 m pařezů kmenů, průměru přes 100 do 300 mm</t>
  </si>
  <si>
    <t>896960127</t>
  </si>
  <si>
    <t>30</t>
  </si>
  <si>
    <t>162301422</t>
  </si>
  <si>
    <t>Vodorovné přemístění větví, kmenů nebo pařezů s naložením, složením a dopravou do 5000 m pařezů kmenů, průměru přes 300 do 500 mm</t>
  </si>
  <si>
    <t>1919178679</t>
  </si>
  <si>
    <t>31</t>
  </si>
  <si>
    <t>162301423</t>
  </si>
  <si>
    <t>Vodorovné přemístění větví, kmenů nebo pařezů s naložením, složením a dopravou do 5000 m pařezů kmenů, průměru přes 500 do 700 mm</t>
  </si>
  <si>
    <t>2079823</t>
  </si>
  <si>
    <t>32</t>
  </si>
  <si>
    <t>162301501</t>
  </si>
  <si>
    <t>Vodorovné přemístění smýcených křovin do průměru kmene 100 mm na vzdálenost do 5 000 m</t>
  </si>
  <si>
    <t>-552054042</t>
  </si>
  <si>
    <t>33</t>
  </si>
  <si>
    <t>-1573641499</t>
  </si>
  <si>
    <t>odvoz</t>
  </si>
  <si>
    <t>(15,0+127,4+38,25)-5,5</t>
  </si>
  <si>
    <t>34</t>
  </si>
  <si>
    <t>174101101</t>
  </si>
  <si>
    <t>Zásyp sypaninou z jakékoliv horniny s uložením výkopku ve vrstvách se zhutněním jam, šachet, rýh nebo kolem objektů v těchto vykopávkách</t>
  </si>
  <si>
    <t>1730125575</t>
  </si>
  <si>
    <t>zásyp propustku štěrkem</t>
  </si>
  <si>
    <t>8,5*2,0*0,5</t>
  </si>
  <si>
    <t>35</t>
  </si>
  <si>
    <t>583312000</t>
  </si>
  <si>
    <t>štěrkopísek netříděný zásypový materiál</t>
  </si>
  <si>
    <t>-1507135004</t>
  </si>
  <si>
    <t>8,5*1,67*1,01</t>
  </si>
  <si>
    <t>36</t>
  </si>
  <si>
    <t>181301101</t>
  </si>
  <si>
    <t>Rozprostření a urovnání ornice v rovině nebo ve svahu sklonu do 1:5 při souvislé ploše do 500 m2, tl. vrstvy do 100 mm</t>
  </si>
  <si>
    <t>-1219872055</t>
  </si>
  <si>
    <t>37</t>
  </si>
  <si>
    <t>181411131</t>
  </si>
  <si>
    <t>Založení trávníku na půdě předem připravené plochy do 1000 m2 výsevem včetně utažení parkového v rovině nebo na svahu do 1:5</t>
  </si>
  <si>
    <t>1269606081</t>
  </si>
  <si>
    <t>38</t>
  </si>
  <si>
    <t>005724100</t>
  </si>
  <si>
    <t>osivo směs travní parková</t>
  </si>
  <si>
    <t>kg</t>
  </si>
  <si>
    <t>694635629</t>
  </si>
  <si>
    <t>85*0,025 'Přepočtené koeficientem množství</t>
  </si>
  <si>
    <t>39</t>
  </si>
  <si>
    <t>181951102</t>
  </si>
  <si>
    <t>Úprava pláně vyrovnáním výškových rozdílů v hornině tř. 1 až 4 se zhutněním</t>
  </si>
  <si>
    <t>-1148325170</t>
  </si>
  <si>
    <t>40</t>
  </si>
  <si>
    <t>182101101</t>
  </si>
  <si>
    <t>Svahování trvalých svahů do projektovaných profilů s potřebným přemístěním výkopku při svahování v zářezech v hornině tř. 1 až 4</t>
  </si>
  <si>
    <t>-2035726602</t>
  </si>
  <si>
    <t>41</t>
  </si>
  <si>
    <t>184806112</t>
  </si>
  <si>
    <t>Řez stromů, keřů nebo růží průklestem stromů netrnitých, o průměru koruny přes 2 do 4 m</t>
  </si>
  <si>
    <t>1973183021</t>
  </si>
  <si>
    <t>42</t>
  </si>
  <si>
    <t>184818232</t>
  </si>
  <si>
    <t>Ochrana kmene bedněním před poškozením stavebním provozem zřízení včetně odstranění výšky bednění do 2 m průměru kmene přes 300 do 500 mm</t>
  </si>
  <si>
    <t>-523181108</t>
  </si>
  <si>
    <t>43</t>
  </si>
  <si>
    <t>185803111</t>
  </si>
  <si>
    <t>Ošetření trávníku jednorázové v rovině nebo na svahu do 1:5</t>
  </si>
  <si>
    <t>1186314837</t>
  </si>
  <si>
    <t>85,0*2</t>
  </si>
  <si>
    <t>Zakládání</t>
  </si>
  <si>
    <t>44</t>
  </si>
  <si>
    <t>211571121</t>
  </si>
  <si>
    <t>Výplň kamenivem do rýh odvodňovacích žeber nebo trativodů bez zhutnění, s úpravou povrchu výplně kamenivem drobným těženým</t>
  </si>
  <si>
    <t>2083795087</t>
  </si>
  <si>
    <t xml:space="preserve">dle TZ a situace </t>
  </si>
  <si>
    <t xml:space="preserve">Trativody </t>
  </si>
  <si>
    <t>170,0*0,45*0,4</t>
  </si>
  <si>
    <t>45</t>
  </si>
  <si>
    <t>212572121</t>
  </si>
  <si>
    <t>Lože pro trativody z kameniva drobného těženého</t>
  </si>
  <si>
    <t>-1851884120</t>
  </si>
  <si>
    <t>170,0*0,40*0,1</t>
  </si>
  <si>
    <t>46</t>
  </si>
  <si>
    <t>212755216</t>
  </si>
  <si>
    <t>Trativody bez lože z drenážních trubek plastových flexibilních D 160 mm</t>
  </si>
  <si>
    <t>m</t>
  </si>
  <si>
    <t>-87827480</t>
  </si>
  <si>
    <t>47</t>
  </si>
  <si>
    <t>2-1</t>
  </si>
  <si>
    <t>-2032095984</t>
  </si>
  <si>
    <t>170,0*1,5</t>
  </si>
  <si>
    <t>Vodorovné konstrukce</t>
  </si>
  <si>
    <t>48</t>
  </si>
  <si>
    <t>451312111</t>
  </si>
  <si>
    <t>Podklad pod dlažbu z betonu prostého tl. přes 100 do 150 mm</t>
  </si>
  <si>
    <t>-1659045690</t>
  </si>
  <si>
    <t>pod dlažbu</t>
  </si>
  <si>
    <t>9,0</t>
  </si>
  <si>
    <t>49</t>
  </si>
  <si>
    <t>451572111</t>
  </si>
  <si>
    <t>Lože pod potrubí, stoky a drobné objekty v otevřeném výkopu z kameniva drobného těženého 0 až 4 mm</t>
  </si>
  <si>
    <t>540605709</t>
  </si>
  <si>
    <t>pod ppropustek</t>
  </si>
  <si>
    <t>8,5*1,5*0,28</t>
  </si>
  <si>
    <t>50</t>
  </si>
  <si>
    <t>461310212</t>
  </si>
  <si>
    <t>Patka z betonu prostého do rýhy nebo do bednění s provedením dilatačních spár v osové vzdálenosti 2 m a jejich zalitím živičnou zálivkou z betonu se zvýšenými nároky na prostředí tř. C 25/30</t>
  </si>
  <si>
    <t>-838554213</t>
  </si>
  <si>
    <t>2,5*0,45*0,8*2</t>
  </si>
  <si>
    <t>51</t>
  </si>
  <si>
    <t>465511511</t>
  </si>
  <si>
    <t>Dlažba z lomového kamene upraveného vodorovná nebo plocha ve sklonu do 1:2 s dodáním hmot do malty MC 10, s vyplněním spár maltou MC 10 a s vyspárováním maltou MCS v ploše do 20 m2, tl. 200 mm</t>
  </si>
  <si>
    <t>2130622588</t>
  </si>
  <si>
    <t>4,5*2</t>
  </si>
  <si>
    <t>Komunikace pozemní</t>
  </si>
  <si>
    <t>52</t>
  </si>
  <si>
    <t>564261111</t>
  </si>
  <si>
    <t>Podklad nebo podsyp ze štěrkopísku ŠP s rozprostřením, vlhčením a zhutněním, po zhutnění tl. 200 mm</t>
  </si>
  <si>
    <t>1989270366</t>
  </si>
  <si>
    <t>dle TZ a situace</t>
  </si>
  <si>
    <t>společná stezka pro chodce a cyklisty</t>
  </si>
  <si>
    <t>540,0</t>
  </si>
  <si>
    <t>53</t>
  </si>
  <si>
    <t>564851111</t>
  </si>
  <si>
    <t>Podklad ze štěrkodrti ŠD s rozprostřením a zhutněním, po zhutnění tl. 150 mm</t>
  </si>
  <si>
    <t>512508158</t>
  </si>
  <si>
    <t>asfaltová vozovka</t>
  </si>
  <si>
    <t>110,0</t>
  </si>
  <si>
    <t>110,0*1,05</t>
  </si>
  <si>
    <t>54</t>
  </si>
  <si>
    <t>564911411</t>
  </si>
  <si>
    <t>Podklad nebo podsyp z asfaltového recyklátu s rozprostřením a zhutněním, po zhutnění tl. 50 mm</t>
  </si>
  <si>
    <t>1548689188</t>
  </si>
  <si>
    <t>dle TZ-společná stezka pro chodce a cyklisty</t>
  </si>
  <si>
    <t>55</t>
  </si>
  <si>
    <t>565135121</t>
  </si>
  <si>
    <t>Asfaltový beton vrstva podkladní ACP 16 (obalované kamenivo střednězrnné - OKS) s rozprostřením a zhutněním v pruhu šířky přes 3 m, po zhutnění tl. 50 mm</t>
  </si>
  <si>
    <t>1909166848</t>
  </si>
  <si>
    <t>56</t>
  </si>
  <si>
    <t>569751111</t>
  </si>
  <si>
    <t>Zpevnění krajnic nebo komunikací pro pěší s rozprostřením a zhutněním, po zhutnění kamenivem drceným tl. 150 mm</t>
  </si>
  <si>
    <t>1737445265</t>
  </si>
  <si>
    <t>ŠD 0/32</t>
  </si>
  <si>
    <t>ŠD 32/63</t>
  </si>
  <si>
    <t>33,5</t>
  </si>
  <si>
    <t>57</t>
  </si>
  <si>
    <t>569903311</t>
  </si>
  <si>
    <t>Zřízení zemních krajnic z hornin jakékoliv třídy se zhutněním</t>
  </si>
  <si>
    <t>-2109968918</t>
  </si>
  <si>
    <t>58</t>
  </si>
  <si>
    <t>573191111</t>
  </si>
  <si>
    <t>Postřik infiltrační kationaktivní emulzí v množství 1,00 kg/m2</t>
  </si>
  <si>
    <t>-1308694180</t>
  </si>
  <si>
    <t xml:space="preserve">společná cyklistická stezka pro chodce a cyklisty </t>
  </si>
  <si>
    <t>59</t>
  </si>
  <si>
    <t>573211108</t>
  </si>
  <si>
    <t>Postřik spojovací PS bez posypu kamenivem z asfaltu silničního, v množství 0,40 kg/m2</t>
  </si>
  <si>
    <t>-599304776</t>
  </si>
  <si>
    <t>dle TZ a situace-asfaltová vozovka</t>
  </si>
  <si>
    <t>60</t>
  </si>
  <si>
    <t>577134121</t>
  </si>
  <si>
    <t>Asfaltový beton vrstva obrusná ACO 11 (ABS) s rozprostřením a se zhutněním z nemodifikovaného asfaltu v pruhu šířky přes 3 m tř. I, po zhutnění tl. 40 mm</t>
  </si>
  <si>
    <t>-21713237</t>
  </si>
  <si>
    <t>vozovka živičná</t>
  </si>
  <si>
    <t>61</t>
  </si>
  <si>
    <t>577143121</t>
  </si>
  <si>
    <t>Asfaltový beton vrstva obrusná ACO 8 (ABJ) s rozprostřením a se zhutněním z nemodifikovaného asfaltu v pruhu šířky přes 3 m, po zhutnění tl. 50 mm</t>
  </si>
  <si>
    <t>1879678517</t>
  </si>
  <si>
    <t>Ostatní konstrukce a práce, bourání</t>
  </si>
  <si>
    <t>62</t>
  </si>
  <si>
    <t>9-0</t>
  </si>
  <si>
    <t>Provizorní DZ</t>
  </si>
  <si>
    <t>celk</t>
  </si>
  <si>
    <t>-585539790</t>
  </si>
  <si>
    <t>63</t>
  </si>
  <si>
    <t>914111111</t>
  </si>
  <si>
    <t>Montáž svislé dopravní značky základní velikosti do 1 m2 objímkami na sloupky nebo konzoly</t>
  </si>
  <si>
    <t>1893480754</t>
  </si>
  <si>
    <t>C9a</t>
  </si>
  <si>
    <t>C9b</t>
  </si>
  <si>
    <t>64</t>
  </si>
  <si>
    <t>404442130</t>
  </si>
  <si>
    <t>značka dopravní svislá reflexní zákazová C AL- 3M 700 mm</t>
  </si>
  <si>
    <t>42533665</t>
  </si>
  <si>
    <t>65</t>
  </si>
  <si>
    <t>914511112</t>
  </si>
  <si>
    <t>Montáž sloupku dopravních značek délky do 3,5 m do hliníkové patky</t>
  </si>
  <si>
    <t>1398210023</t>
  </si>
  <si>
    <t>66</t>
  </si>
  <si>
    <t>404452350</t>
  </si>
  <si>
    <t>sloupek Al 60 - 350</t>
  </si>
  <si>
    <t>-606543825</t>
  </si>
  <si>
    <t>67</t>
  </si>
  <si>
    <t>404452400</t>
  </si>
  <si>
    <t>patka hliníková pro sloupek D 60 mm</t>
  </si>
  <si>
    <t>-389876119</t>
  </si>
  <si>
    <t>68</t>
  </si>
  <si>
    <t>404452530</t>
  </si>
  <si>
    <t>víčko plastové na sloupek 60</t>
  </si>
  <si>
    <t>517947842</t>
  </si>
  <si>
    <t>69</t>
  </si>
  <si>
    <t>404452560</t>
  </si>
  <si>
    <t>upínací svorka na sloupek D 60 mm</t>
  </si>
  <si>
    <t>-1832567839</t>
  </si>
  <si>
    <t>70</t>
  </si>
  <si>
    <t>915131112</t>
  </si>
  <si>
    <t>Vodorovné dopravní značení stříkané barvou přechody pro chodce, šipky, symboly bílé retroreflexní</t>
  </si>
  <si>
    <t>-174191171</t>
  </si>
  <si>
    <t>V15(C9a)</t>
  </si>
  <si>
    <t>5,0*2</t>
  </si>
  <si>
    <t>71</t>
  </si>
  <si>
    <t>915621111</t>
  </si>
  <si>
    <t>Předznačení pro vodorovné značení stříkané barvou nebo prováděné z nátěrových hmot plošné šipky, symboly, nápisy</t>
  </si>
  <si>
    <t>-611384165</t>
  </si>
  <si>
    <t>72</t>
  </si>
  <si>
    <t>916131213</t>
  </si>
  <si>
    <t>-1652230654</t>
  </si>
  <si>
    <t>obrubník 150/250</t>
  </si>
  <si>
    <t>57,0</t>
  </si>
  <si>
    <t>73</t>
  </si>
  <si>
    <t>592174650</t>
  </si>
  <si>
    <t>obrubník betonový silniční vibrolisovaný 100x15x25 cm</t>
  </si>
  <si>
    <t>-2119969182</t>
  </si>
  <si>
    <t>74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</si>
  <si>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</si>
  <si>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</si>
  <si>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1510518955</t>
  </si>
  <si>
    <t>obrubník 8/250</t>
  </si>
  <si>
    <t>365,0</t>
  </si>
  <si>
    <t>75</t>
  </si>
  <si>
    <t>592173140</t>
  </si>
  <si>
    <t>obrubník betonový zahradní přírodní šedá 50x8x25 cm</t>
  </si>
  <si>
    <t>-1493166043</t>
  </si>
  <si>
    <t>P</t>
  </si>
  <si>
    <t>Poznámka k položce:
spotřeba: 2 kus/m</t>
  </si>
  <si>
    <t>365,0*2</t>
  </si>
  <si>
    <t>76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</si>
  <si>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</si>
  <si>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</si>
  <si>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-1402796024</t>
  </si>
  <si>
    <t>77</t>
  </si>
  <si>
    <t>919441211</t>
  </si>
  <si>
    <t>Čelo propustku včetně římsy ze zdiva z lomového kamene, pro propustek z trub DN 300 až 500 mm</t>
  </si>
  <si>
    <t>-1260116630</t>
  </si>
  <si>
    <t>78</t>
  </si>
  <si>
    <t>919521120</t>
  </si>
  <si>
    <t>Zřízení silničního propustku z trub betonových nebo železobetonových DN 400 mm</t>
  </si>
  <si>
    <t>51484925</t>
  </si>
  <si>
    <t>79</t>
  </si>
  <si>
    <t>592211380</t>
  </si>
  <si>
    <t>trouba železobetonová 8úhelníková, zesílená D40x100x8 cm</t>
  </si>
  <si>
    <t>-1008092152</t>
  </si>
  <si>
    <t>80</t>
  </si>
  <si>
    <t>919735112</t>
  </si>
  <si>
    <t>Řezání stávajícího živičného krytu nebo podkladu hloubky přes 50 do 100 mm</t>
  </si>
  <si>
    <t>1458098340</t>
  </si>
  <si>
    <t>81</t>
  </si>
  <si>
    <t>9-1</t>
  </si>
  <si>
    <t>Betonový sloupek zabraňující vjezdu D+M</t>
  </si>
  <si>
    <t>ks</t>
  </si>
  <si>
    <t>-1165526622</t>
  </si>
  <si>
    <t>997</t>
  </si>
  <si>
    <t>Přesun sutě</t>
  </si>
  <si>
    <t>82</t>
  </si>
  <si>
    <t>997221551</t>
  </si>
  <si>
    <t>Vodorovná doprava suti bez naložení, ale se složením a s hrubým urovnáním ze sypkých materiálů, na vzdálenost do 1 km</t>
  </si>
  <si>
    <t>301571664</t>
  </si>
  <si>
    <t>83</t>
  </si>
  <si>
    <t>997221559</t>
  </si>
  <si>
    <t>Vodorovná doprava suti bez naložení, ale se složením a s hrubým urovnáním Příplatek k ceně za každý další i započatý 1 km přes 1 km</t>
  </si>
  <si>
    <t>-332425237</t>
  </si>
  <si>
    <t>6,06*9</t>
  </si>
  <si>
    <t>84</t>
  </si>
  <si>
    <t>997221611</t>
  </si>
  <si>
    <t>Nakládání na dopravní prostředky pro vodorovnou dopravu suti</t>
  </si>
  <si>
    <t>316087909</t>
  </si>
  <si>
    <t>85</t>
  </si>
  <si>
    <t>997221845</t>
  </si>
  <si>
    <t>Poplatek za uložení stavebního odpadu na skládce (skládkovné) z asfaltových povrchů</t>
  </si>
  <si>
    <t>-306111707</t>
  </si>
  <si>
    <t>86</t>
  </si>
  <si>
    <t>997221855</t>
  </si>
  <si>
    <t>Poplatek za uložení stavebního odpadu na skládce (skládkovné) z kameniva</t>
  </si>
  <si>
    <t>-2064919688</t>
  </si>
  <si>
    <t>998</t>
  </si>
  <si>
    <t>Přesun hmot</t>
  </si>
  <si>
    <t>87</t>
  </si>
  <si>
    <t>998225111</t>
  </si>
  <si>
    <t>Přesun hmot pro komunikace s krytem z kameniva, monolitickým betonovým nebo živičným dopravní vzdálenost do 200 m jakékoliv délky objektu</t>
  </si>
  <si>
    <t>-368600743</t>
  </si>
  <si>
    <t>2 - SO 401 Veřejné osvětlení</t>
  </si>
  <si>
    <t>Veřejné osvětlení</t>
  </si>
  <si>
    <t>246976446</t>
  </si>
  <si>
    <t>3 - SO 801 Vegetační úpravy</t>
  </si>
  <si>
    <t>-67735842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</si>
  <si>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</si>
  <si>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</si>
  <si>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</si>
  <si>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</si>
  <si>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</si>
  <si>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</si>
  <si>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</si>
  <si>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</si>
  <si>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</si>
  <si>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</si>
  <si>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</si>
  <si>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</si>
  <si>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</si>
  <si>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</si>
  <si>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</si>
  <si>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</si>
  <si>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</si>
  <si>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</si>
  <si>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</si>
  <si>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</si>
  <si>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</si>
  <si>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</si>
  <si>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</si>
  <si>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</si>
  <si>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</si>
  <si>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</si>
  <si>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</si>
  <si>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</si>
  <si>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</si>
  <si>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</si>
  <si>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</si>
  <si>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</si>
  <si>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</si>
  <si>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</si>
  <si>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</si>
  <si>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</si>
  <si>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</si>
  <si>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</si>
  <si>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</si>
  <si>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</si>
  <si>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</si>
  <si>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</si>
  <si>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</si>
  <si>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</si>
  <si>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</si>
  <si>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</si>
  <si>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</si>
  <si>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</si>
  <si>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</si>
  <si>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</si>
  <si>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</si>
  <si>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</si>
  <si>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</si>
  <si>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</si>
  <si>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</si>
  <si>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</si>
  <si>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</si>
  <si>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</si>
  <si>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</si>
  <si>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</si>
  <si>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</si>
  <si>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</si>
  <si>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</si>
  <si>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</si>
  <si>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</si>
  <si>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</si>
  <si>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</si>
  <si>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</si>
  <si>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</si>
  <si>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</si>
  <si>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</si>
  <si>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</si>
  <si>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</si>
  <si>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</si>
  <si>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</si>
  <si>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</si>
  <si>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</si>
  <si>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</si>
  <si>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</si>
  <si>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</si>
  <si>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</si>
  <si>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</si>
  <si>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</si>
  <si>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</si>
  <si>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</si>
  <si>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</si>
  <si>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</si>
  <si>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</si>
  <si>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</si>
  <si>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</si>
  <si>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</si>
  <si>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</si>
  <si>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</si>
  <si>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</si>
  <si>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</si>
  <si>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</si>
  <si>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</si>
  <si>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</si>
  <si>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</si>
  <si>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</si>
  <si>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</si>
  <si>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</si>
  <si>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</si>
  <si>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</si>
  <si>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</si>
  <si>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</si>
  <si>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</si>
  <si>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</si>
  <si>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</si>
  <si>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</si>
  <si>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</si>
  <si>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</si>
  <si>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</si>
  <si>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</si>
  <si>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</si>
  <si>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</si>
  <si>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</si>
  <si>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</si>
  <si>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</si>
  <si>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</si>
  <si>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</si>
  <si>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</si>
  <si>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</si>
  <si>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</si>
  <si>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</si>
  <si>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</si>
  <si>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</si>
  <si>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</si>
  <si>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</si>
  <si>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</si>
  <si>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</si>
  <si>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</si>
  <si>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</si>
  <si>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</si>
  <si>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</si>
  <si>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</si>
  <si>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</si>
  <si>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</si>
  <si>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</si>
  <si>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</si>
  <si>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</si>
  <si>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</si>
  <si>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</si>
  <si>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</si>
  <si>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</si>
  <si>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</si>
  <si>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</si>
  <si>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</si>
  <si>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</si>
  <si>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</si>
  <si>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</si>
  <si>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</si>
  <si>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</si>
  <si>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</si>
  <si>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</si>
  <si>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</si>
  <si>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</si>
  <si>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</si>
  <si>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</si>
  <si>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</si>
  <si>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</si>
  <si>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</si>
  <si>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</si>
  <si>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</si>
  <si>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</si>
  <si>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</si>
  <si>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</si>
  <si>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</si>
  <si>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</si>
  <si>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</si>
  <si>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</si>
  <si>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</si>
  <si>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</si>
  <si>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</si>
  <si>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</si>
  <si>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</si>
  <si>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</si>
  <si>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</si>
  <si>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</si>
  <si>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</si>
  <si>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</si>
  <si>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</si>
  <si>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</si>
  <si>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Osazení silničního obrubníku betonového se zřízením lože, s vyplněním a zatřením spár cementovou maltou stojatého s boční opěrou z betonu prostého tř. C 20/25, do lože z betonu prostého téže značky</t>
  </si>
  <si>
    <t xml:space="preserve"> Ing.Ondřej Bojko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</si>
</sst>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E18" sqref="E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3" t="s">
        <v>8</v>
      </c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7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8"/>
      <c r="AQ5" s="30"/>
      <c r="BE5" s="315" t="s">
        <v>17</v>
      </c>
      <c r="BS5" s="23" t="s">
        <v>9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19" t="s">
        <v>19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8"/>
      <c r="AQ6" s="30"/>
      <c r="BE6" s="316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16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16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6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16"/>
      <c r="BS10" s="23" t="s">
        <v>9</v>
      </c>
    </row>
    <row r="11" spans="2:71" ht="18.4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16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6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/>
      <c r="AO13" s="28"/>
      <c r="AP13" s="28"/>
      <c r="AQ13" s="30"/>
      <c r="BE13" s="316"/>
      <c r="BS13" s="23" t="s">
        <v>9</v>
      </c>
    </row>
    <row r="14" spans="2:71" ht="15">
      <c r="B14" s="27"/>
      <c r="C14" s="28"/>
      <c r="D14" s="28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6" t="s">
        <v>29</v>
      </c>
      <c r="AL14" s="28"/>
      <c r="AM14" s="28"/>
      <c r="AN14" s="38"/>
      <c r="AO14" s="28"/>
      <c r="AP14" s="28"/>
      <c r="AQ14" s="30"/>
      <c r="BE14" s="316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6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5</v>
      </c>
      <c r="AO16" s="28"/>
      <c r="AP16" s="28"/>
      <c r="AQ16" s="30"/>
      <c r="BE16" s="316"/>
      <c r="BS16" s="23" t="s">
        <v>6</v>
      </c>
    </row>
    <row r="17" spans="2:71" ht="18.4" customHeight="1">
      <c r="B17" s="27"/>
      <c r="C17" s="28"/>
      <c r="D17" s="28"/>
      <c r="E17" s="314" t="s">
        <v>734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16"/>
      <c r="BS17" s="23" t="s">
        <v>32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6"/>
      <c r="BS18" s="23" t="s">
        <v>9</v>
      </c>
    </row>
    <row r="19" spans="2:71" ht="14.45" customHeight="1">
      <c r="B19" s="27"/>
      <c r="C19" s="28"/>
      <c r="D19" s="36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6"/>
      <c r="BS19" s="23" t="s">
        <v>9</v>
      </c>
    </row>
    <row r="20" spans="2:71" ht="22.5" customHeight="1">
      <c r="B20" s="27"/>
      <c r="C20" s="28"/>
      <c r="D20" s="28"/>
      <c r="E20" s="322" t="s">
        <v>5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28"/>
      <c r="AP20" s="28"/>
      <c r="AQ20" s="30"/>
      <c r="BE20" s="316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6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6"/>
    </row>
    <row r="23" spans="2:57" s="1" customFormat="1" ht="25.9" customHeight="1">
      <c r="B23" s="40"/>
      <c r="C23" s="41"/>
      <c r="D23" s="42" t="s">
        <v>34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3">
        <f>ROUND(AG51,2)</f>
        <v>0</v>
      </c>
      <c r="AL23" s="324"/>
      <c r="AM23" s="324"/>
      <c r="AN23" s="324"/>
      <c r="AO23" s="324"/>
      <c r="AP23" s="41"/>
      <c r="AQ23" s="44"/>
      <c r="BE23" s="31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5" t="s">
        <v>35</v>
      </c>
      <c r="M25" s="325"/>
      <c r="N25" s="325"/>
      <c r="O25" s="325"/>
      <c r="P25" s="41"/>
      <c r="Q25" s="41"/>
      <c r="R25" s="41"/>
      <c r="S25" s="41"/>
      <c r="T25" s="41"/>
      <c r="U25" s="41"/>
      <c r="V25" s="41"/>
      <c r="W25" s="325" t="s">
        <v>36</v>
      </c>
      <c r="X25" s="325"/>
      <c r="Y25" s="325"/>
      <c r="Z25" s="325"/>
      <c r="AA25" s="325"/>
      <c r="AB25" s="325"/>
      <c r="AC25" s="325"/>
      <c r="AD25" s="325"/>
      <c r="AE25" s="325"/>
      <c r="AF25" s="41"/>
      <c r="AG25" s="41"/>
      <c r="AH25" s="41"/>
      <c r="AI25" s="41"/>
      <c r="AJ25" s="41"/>
      <c r="AK25" s="325" t="s">
        <v>37</v>
      </c>
      <c r="AL25" s="325"/>
      <c r="AM25" s="325"/>
      <c r="AN25" s="325"/>
      <c r="AO25" s="325"/>
      <c r="AP25" s="41"/>
      <c r="AQ25" s="44"/>
      <c r="BE25" s="316"/>
    </row>
    <row r="26" spans="2:57" s="2" customFormat="1" ht="14.45" customHeight="1">
      <c r="B26" s="46"/>
      <c r="C26" s="47"/>
      <c r="D26" s="48" t="s">
        <v>38</v>
      </c>
      <c r="E26" s="47"/>
      <c r="F26" s="48" t="s">
        <v>39</v>
      </c>
      <c r="G26" s="47"/>
      <c r="H26" s="47"/>
      <c r="I26" s="47"/>
      <c r="J26" s="47"/>
      <c r="K26" s="47"/>
      <c r="L26" s="326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8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8">
        <f>ROUND(AV51,2)</f>
        <v>0</v>
      </c>
      <c r="AL26" s="327"/>
      <c r="AM26" s="327"/>
      <c r="AN26" s="327"/>
      <c r="AO26" s="327"/>
      <c r="AP26" s="47"/>
      <c r="AQ26" s="49"/>
      <c r="BE26" s="316"/>
    </row>
    <row r="27" spans="2:57" s="2" customFormat="1" ht="14.45" customHeight="1">
      <c r="B27" s="46"/>
      <c r="C27" s="47"/>
      <c r="D27" s="47"/>
      <c r="E27" s="47"/>
      <c r="F27" s="48" t="s">
        <v>40</v>
      </c>
      <c r="G27" s="47"/>
      <c r="H27" s="47"/>
      <c r="I27" s="47"/>
      <c r="J27" s="47"/>
      <c r="K27" s="47"/>
      <c r="L27" s="326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8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8">
        <f>ROUND(AW51,2)</f>
        <v>0</v>
      </c>
      <c r="AL27" s="327"/>
      <c r="AM27" s="327"/>
      <c r="AN27" s="327"/>
      <c r="AO27" s="327"/>
      <c r="AP27" s="47"/>
      <c r="AQ27" s="49"/>
      <c r="BE27" s="316"/>
    </row>
    <row r="28" spans="2:57" s="2" customFormat="1" ht="14.45" customHeight="1" hidden="1">
      <c r="B28" s="46"/>
      <c r="C28" s="47"/>
      <c r="D28" s="47"/>
      <c r="E28" s="47"/>
      <c r="F28" s="48" t="s">
        <v>41</v>
      </c>
      <c r="G28" s="47"/>
      <c r="H28" s="47"/>
      <c r="I28" s="47"/>
      <c r="J28" s="47"/>
      <c r="K28" s="47"/>
      <c r="L28" s="326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8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8">
        <v>0</v>
      </c>
      <c r="AL28" s="327"/>
      <c r="AM28" s="327"/>
      <c r="AN28" s="327"/>
      <c r="AO28" s="327"/>
      <c r="AP28" s="47"/>
      <c r="AQ28" s="49"/>
      <c r="BE28" s="316"/>
    </row>
    <row r="29" spans="2:57" s="2" customFormat="1" ht="14.45" customHeight="1" hidden="1">
      <c r="B29" s="46"/>
      <c r="C29" s="47"/>
      <c r="D29" s="47"/>
      <c r="E29" s="47"/>
      <c r="F29" s="48" t="s">
        <v>42</v>
      </c>
      <c r="G29" s="47"/>
      <c r="H29" s="47"/>
      <c r="I29" s="47"/>
      <c r="J29" s="47"/>
      <c r="K29" s="47"/>
      <c r="L29" s="326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8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8">
        <v>0</v>
      </c>
      <c r="AL29" s="327"/>
      <c r="AM29" s="327"/>
      <c r="AN29" s="327"/>
      <c r="AO29" s="327"/>
      <c r="AP29" s="47"/>
      <c r="AQ29" s="49"/>
      <c r="BE29" s="316"/>
    </row>
    <row r="30" spans="2:57" s="2" customFormat="1" ht="14.45" customHeight="1" hidden="1">
      <c r="B30" s="46"/>
      <c r="C30" s="47"/>
      <c r="D30" s="47"/>
      <c r="E30" s="47"/>
      <c r="F30" s="48" t="s">
        <v>43</v>
      </c>
      <c r="G30" s="47"/>
      <c r="H30" s="47"/>
      <c r="I30" s="47"/>
      <c r="J30" s="47"/>
      <c r="K30" s="47"/>
      <c r="L30" s="326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8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8">
        <v>0</v>
      </c>
      <c r="AL30" s="327"/>
      <c r="AM30" s="327"/>
      <c r="AN30" s="327"/>
      <c r="AO30" s="327"/>
      <c r="AP30" s="47"/>
      <c r="AQ30" s="49"/>
      <c r="BE30" s="31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6"/>
    </row>
    <row r="32" spans="2:57" s="1" customFormat="1" ht="25.9" customHeight="1">
      <c r="B32" s="40"/>
      <c r="C32" s="50"/>
      <c r="D32" s="51" t="s">
        <v>44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45</v>
      </c>
      <c r="U32" s="52"/>
      <c r="V32" s="52"/>
      <c r="W32" s="52"/>
      <c r="X32" s="329" t="s">
        <v>46</v>
      </c>
      <c r="Y32" s="330"/>
      <c r="Z32" s="330"/>
      <c r="AA32" s="330"/>
      <c r="AB32" s="330"/>
      <c r="AC32" s="52"/>
      <c r="AD32" s="52"/>
      <c r="AE32" s="52"/>
      <c r="AF32" s="52"/>
      <c r="AG32" s="52"/>
      <c r="AH32" s="52"/>
      <c r="AI32" s="52"/>
      <c r="AJ32" s="52"/>
      <c r="AK32" s="331">
        <f>SUM(AK23:AK30)</f>
        <v>0</v>
      </c>
      <c r="AL32" s="330"/>
      <c r="AM32" s="330"/>
      <c r="AN32" s="330"/>
      <c r="AO32" s="332"/>
      <c r="AP32" s="50"/>
      <c r="AQ32" s="54"/>
      <c r="BE32" s="31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47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>
        <f>K5</f>
        <v>0</v>
      </c>
      <c r="AR41" s="61"/>
    </row>
    <row r="42" spans="2:44" s="4" customFormat="1" ht="36.95" customHeight="1">
      <c r="B42" s="63"/>
      <c r="C42" s="64" t="s">
        <v>18</v>
      </c>
      <c r="L42" s="350" t="str">
        <f>K6</f>
        <v>Společná stezka pro chodce a cyklisty Dolní Roličky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7. 7. 2017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>Město Kopřivnice</v>
      </c>
      <c r="AI46" s="62" t="s">
        <v>31</v>
      </c>
      <c r="AM46" s="334" t="str">
        <f>IF(E17="","",E17)</f>
        <v xml:space="preserve"> Ing.Ondřej Bojko</v>
      </c>
      <c r="AN46" s="334"/>
      <c r="AO46" s="334"/>
      <c r="AP46" s="334"/>
      <c r="AR46" s="40"/>
      <c r="AS46" s="335" t="s">
        <v>48</v>
      </c>
      <c r="AT46" s="33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>
        <f>IF(E14="Vyplň údaj","",E14)</f>
        <v>0</v>
      </c>
      <c r="AR47" s="40"/>
      <c r="AS47" s="337"/>
      <c r="AT47" s="338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7"/>
      <c r="AT48" s="338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9" t="s">
        <v>49</v>
      </c>
      <c r="D49" s="340"/>
      <c r="E49" s="340"/>
      <c r="F49" s="340"/>
      <c r="G49" s="340"/>
      <c r="H49" s="70"/>
      <c r="I49" s="341" t="s">
        <v>50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51</v>
      </c>
      <c r="AH49" s="340"/>
      <c r="AI49" s="340"/>
      <c r="AJ49" s="340"/>
      <c r="AK49" s="340"/>
      <c r="AL49" s="340"/>
      <c r="AM49" s="340"/>
      <c r="AN49" s="341" t="s">
        <v>52</v>
      </c>
      <c r="AO49" s="340"/>
      <c r="AP49" s="340"/>
      <c r="AQ49" s="71" t="s">
        <v>53</v>
      </c>
      <c r="AR49" s="40"/>
      <c r="AS49" s="72" t="s">
        <v>54</v>
      </c>
      <c r="AT49" s="73" t="s">
        <v>55</v>
      </c>
      <c r="AU49" s="73" t="s">
        <v>56</v>
      </c>
      <c r="AV49" s="73" t="s">
        <v>57</v>
      </c>
      <c r="AW49" s="73" t="s">
        <v>58</v>
      </c>
      <c r="AX49" s="73" t="s">
        <v>59</v>
      </c>
      <c r="AY49" s="73" t="s">
        <v>60</v>
      </c>
      <c r="AZ49" s="73" t="s">
        <v>61</v>
      </c>
      <c r="BA49" s="73" t="s">
        <v>62</v>
      </c>
      <c r="BB49" s="73" t="s">
        <v>63</v>
      </c>
      <c r="BC49" s="73" t="s">
        <v>64</v>
      </c>
      <c r="BD49" s="74" t="s">
        <v>65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8">
        <f>ROUND(SUM(AG52:AG54),2)</f>
        <v>0</v>
      </c>
      <c r="AH51" s="348"/>
      <c r="AI51" s="348"/>
      <c r="AJ51" s="348"/>
      <c r="AK51" s="348"/>
      <c r="AL51" s="348"/>
      <c r="AM51" s="348"/>
      <c r="AN51" s="349">
        <f>SUM(AG51,AT51)</f>
        <v>0</v>
      </c>
      <c r="AO51" s="349"/>
      <c r="AP51" s="349"/>
      <c r="AQ51" s="78" t="s">
        <v>5</v>
      </c>
      <c r="AR51" s="63"/>
      <c r="AS51" s="79">
        <f>ROUND(SUM(AS52:AS54),2)</f>
        <v>0</v>
      </c>
      <c r="AT51" s="80">
        <f>ROUND(SUM(AV51:AW51),2)</f>
        <v>0</v>
      </c>
      <c r="AU51" s="81">
        <f>ROUND(SUM(AU52:AU54),5)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ROUND(SUM(AZ52:AZ54),2)</f>
        <v>0</v>
      </c>
      <c r="BA51" s="80">
        <f>ROUND(SUM(BA52:BA54),2)</f>
        <v>0</v>
      </c>
      <c r="BB51" s="80">
        <f>ROUND(SUM(BB52:BB54),2)</f>
        <v>0</v>
      </c>
      <c r="BC51" s="80">
        <f>ROUND(SUM(BC52:BC54),2)</f>
        <v>0</v>
      </c>
      <c r="BD51" s="82">
        <f>ROUND(SUM(BD52:BD54),2)</f>
        <v>0</v>
      </c>
      <c r="BS51" s="64" t="s">
        <v>67</v>
      </c>
      <c r="BT51" s="64" t="s">
        <v>68</v>
      </c>
      <c r="BU51" s="83" t="s">
        <v>69</v>
      </c>
      <c r="BV51" s="64" t="s">
        <v>70</v>
      </c>
      <c r="BW51" s="64" t="s">
        <v>7</v>
      </c>
      <c r="BX51" s="64" t="s">
        <v>71</v>
      </c>
      <c r="CL51" s="64" t="s">
        <v>5</v>
      </c>
    </row>
    <row r="52" spans="1:91" s="5" customFormat="1" ht="22.5" customHeight="1">
      <c r="A52" s="84" t="s">
        <v>72</v>
      </c>
      <c r="B52" s="85"/>
      <c r="C52" s="86"/>
      <c r="D52" s="347" t="s">
        <v>73</v>
      </c>
      <c r="E52" s="347"/>
      <c r="F52" s="347"/>
      <c r="G52" s="347"/>
      <c r="H52" s="347"/>
      <c r="I52" s="87"/>
      <c r="J52" s="347" t="s">
        <v>74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5">
        <f>'1 - SO 101 Místní komunikace'!J27</f>
        <v>0</v>
      </c>
      <c r="AH52" s="346"/>
      <c r="AI52" s="346"/>
      <c r="AJ52" s="346"/>
      <c r="AK52" s="346"/>
      <c r="AL52" s="346"/>
      <c r="AM52" s="346"/>
      <c r="AN52" s="345">
        <f>SUM(AG52,AT52)</f>
        <v>0</v>
      </c>
      <c r="AO52" s="346"/>
      <c r="AP52" s="346"/>
      <c r="AQ52" s="88" t="s">
        <v>75</v>
      </c>
      <c r="AR52" s="85"/>
      <c r="AS52" s="89">
        <v>0</v>
      </c>
      <c r="AT52" s="90">
        <f>ROUND(SUM(AV52:AW52),2)</f>
        <v>0</v>
      </c>
      <c r="AU52" s="91">
        <f>'1 - SO 101 Místní komunikace'!P85</f>
        <v>0</v>
      </c>
      <c r="AV52" s="90">
        <f>'1 - SO 101 Místní komunikace'!J30</f>
        <v>0</v>
      </c>
      <c r="AW52" s="90">
        <f>'1 - SO 101 Místní komunikace'!J31</f>
        <v>0</v>
      </c>
      <c r="AX52" s="90">
        <f>'1 - SO 101 Místní komunikace'!J32</f>
        <v>0</v>
      </c>
      <c r="AY52" s="90">
        <f>'1 - SO 101 Místní komunikace'!J33</f>
        <v>0</v>
      </c>
      <c r="AZ52" s="90">
        <f>'1 - SO 101 Místní komunikace'!F30</f>
        <v>0</v>
      </c>
      <c r="BA52" s="90">
        <f>'1 - SO 101 Místní komunikace'!F31</f>
        <v>0</v>
      </c>
      <c r="BB52" s="90">
        <f>'1 - SO 101 Místní komunikace'!F32</f>
        <v>0</v>
      </c>
      <c r="BC52" s="90">
        <f>'1 - SO 101 Místní komunikace'!F33</f>
        <v>0</v>
      </c>
      <c r="BD52" s="92">
        <f>'1 - SO 101 Místní komunikace'!F34</f>
        <v>0</v>
      </c>
      <c r="BT52" s="93" t="s">
        <v>73</v>
      </c>
      <c r="BV52" s="93" t="s">
        <v>70</v>
      </c>
      <c r="BW52" s="93" t="s">
        <v>76</v>
      </c>
      <c r="BX52" s="93" t="s">
        <v>7</v>
      </c>
      <c r="CL52" s="93" t="s">
        <v>5</v>
      </c>
      <c r="CM52" s="93" t="s">
        <v>77</v>
      </c>
    </row>
    <row r="53" spans="1:91" s="5" customFormat="1" ht="22.5" customHeight="1">
      <c r="A53" s="84" t="s">
        <v>72</v>
      </c>
      <c r="B53" s="85"/>
      <c r="C53" s="86"/>
      <c r="D53" s="347" t="s">
        <v>77</v>
      </c>
      <c r="E53" s="347"/>
      <c r="F53" s="347"/>
      <c r="G53" s="347"/>
      <c r="H53" s="347"/>
      <c r="I53" s="87"/>
      <c r="J53" s="347" t="s">
        <v>78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5">
        <f>'2 - SO 401 Veřejné osvětlení'!J27</f>
        <v>0</v>
      </c>
      <c r="AH53" s="346"/>
      <c r="AI53" s="346"/>
      <c r="AJ53" s="346"/>
      <c r="AK53" s="346"/>
      <c r="AL53" s="346"/>
      <c r="AM53" s="346"/>
      <c r="AN53" s="345">
        <f>SUM(AG53,AT53)</f>
        <v>0</v>
      </c>
      <c r="AO53" s="346"/>
      <c r="AP53" s="346"/>
      <c r="AQ53" s="88" t="s">
        <v>75</v>
      </c>
      <c r="AR53" s="85"/>
      <c r="AS53" s="89">
        <v>0</v>
      </c>
      <c r="AT53" s="90">
        <f>ROUND(SUM(AV53:AW53),2)</f>
        <v>0</v>
      </c>
      <c r="AU53" s="91">
        <f>'2 - SO 401 Veřejné osvětlení'!P76</f>
        <v>0</v>
      </c>
      <c r="AV53" s="90">
        <f>'2 - SO 401 Veřejné osvětlení'!J30</f>
        <v>0</v>
      </c>
      <c r="AW53" s="90">
        <f>'2 - SO 401 Veřejné osvětlení'!J31</f>
        <v>0</v>
      </c>
      <c r="AX53" s="90">
        <f>'2 - SO 401 Veřejné osvětlení'!J32</f>
        <v>0</v>
      </c>
      <c r="AY53" s="90">
        <f>'2 - SO 401 Veřejné osvětlení'!J33</f>
        <v>0</v>
      </c>
      <c r="AZ53" s="90">
        <f>'2 - SO 401 Veřejné osvětlení'!F30</f>
        <v>0</v>
      </c>
      <c r="BA53" s="90">
        <f>'2 - SO 401 Veřejné osvětlení'!F31</f>
        <v>0</v>
      </c>
      <c r="BB53" s="90">
        <f>'2 - SO 401 Veřejné osvětlení'!F32</f>
        <v>0</v>
      </c>
      <c r="BC53" s="90">
        <f>'2 - SO 401 Veřejné osvětlení'!F33</f>
        <v>0</v>
      </c>
      <c r="BD53" s="92">
        <f>'2 - SO 401 Veřejné osvětlení'!F34</f>
        <v>0</v>
      </c>
      <c r="BT53" s="93" t="s">
        <v>73</v>
      </c>
      <c r="BV53" s="93" t="s">
        <v>70</v>
      </c>
      <c r="BW53" s="93" t="s">
        <v>79</v>
      </c>
      <c r="BX53" s="93" t="s">
        <v>7</v>
      </c>
      <c r="CL53" s="93" t="s">
        <v>5</v>
      </c>
      <c r="CM53" s="93" t="s">
        <v>77</v>
      </c>
    </row>
    <row r="54" spans="1:91" s="5" customFormat="1" ht="22.5" customHeight="1">
      <c r="A54" s="84" t="s">
        <v>72</v>
      </c>
      <c r="B54" s="85"/>
      <c r="C54" s="86"/>
      <c r="D54" s="347" t="s">
        <v>80</v>
      </c>
      <c r="E54" s="347"/>
      <c r="F54" s="347"/>
      <c r="G54" s="347"/>
      <c r="H54" s="347"/>
      <c r="I54" s="87"/>
      <c r="J54" s="347" t="s">
        <v>81</v>
      </c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5">
        <f>'3 - SO 801 Vegetační úpravy'!J27</f>
        <v>0</v>
      </c>
      <c r="AH54" s="346"/>
      <c r="AI54" s="346"/>
      <c r="AJ54" s="346"/>
      <c r="AK54" s="346"/>
      <c r="AL54" s="346"/>
      <c r="AM54" s="346"/>
      <c r="AN54" s="345">
        <f>SUM(AG54,AT54)</f>
        <v>0</v>
      </c>
      <c r="AO54" s="346"/>
      <c r="AP54" s="346"/>
      <c r="AQ54" s="88" t="s">
        <v>75</v>
      </c>
      <c r="AR54" s="85"/>
      <c r="AS54" s="94">
        <v>0</v>
      </c>
      <c r="AT54" s="95">
        <f>ROUND(SUM(AV54:AW54),2)</f>
        <v>0</v>
      </c>
      <c r="AU54" s="96">
        <f>'3 - SO 801 Vegetační úpravy'!P76</f>
        <v>0</v>
      </c>
      <c r="AV54" s="95">
        <f>'3 - SO 801 Vegetační úpravy'!J30</f>
        <v>0</v>
      </c>
      <c r="AW54" s="95">
        <f>'3 - SO 801 Vegetační úpravy'!J31</f>
        <v>0</v>
      </c>
      <c r="AX54" s="95">
        <f>'3 - SO 801 Vegetační úpravy'!J32</f>
        <v>0</v>
      </c>
      <c r="AY54" s="95">
        <f>'3 - SO 801 Vegetační úpravy'!J33</f>
        <v>0</v>
      </c>
      <c r="AZ54" s="95">
        <f>'3 - SO 801 Vegetační úpravy'!F30</f>
        <v>0</v>
      </c>
      <c r="BA54" s="95">
        <f>'3 - SO 801 Vegetační úpravy'!F31</f>
        <v>0</v>
      </c>
      <c r="BB54" s="95">
        <f>'3 - SO 801 Vegetační úpravy'!F32</f>
        <v>0</v>
      </c>
      <c r="BC54" s="95">
        <f>'3 - SO 801 Vegetační úpravy'!F33</f>
        <v>0</v>
      </c>
      <c r="BD54" s="97">
        <f>'3 - SO 801 Vegetační úpravy'!F34</f>
        <v>0</v>
      </c>
      <c r="BT54" s="93" t="s">
        <v>73</v>
      </c>
      <c r="BV54" s="93" t="s">
        <v>70</v>
      </c>
      <c r="BW54" s="93" t="s">
        <v>82</v>
      </c>
      <c r="BX54" s="93" t="s">
        <v>7</v>
      </c>
      <c r="CL54" s="93" t="s">
        <v>5</v>
      </c>
      <c r="CM54" s="93" t="s">
        <v>77</v>
      </c>
    </row>
    <row r="55" spans="2:44" s="1" customFormat="1" ht="30" customHeight="1">
      <c r="B55" s="40"/>
      <c r="AR55" s="4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O 101 Místní komunikace'!C2" display="/"/>
    <hyperlink ref="A53" location="'2 - SO 401 Veřejné osvětlení'!C2" display="/"/>
    <hyperlink ref="A54" location="'3 - SO 801 Vegetační úprav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4"/>
  <sheetViews>
    <sheetView showGridLines="0" workbookViewId="0" topLeftCell="A1">
      <pane ySplit="1" topLeftCell="A2" activePane="bottomLeft" state="frozen"/>
      <selection pane="bottomLeft" activeCell="F273" sqref="F2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83</v>
      </c>
      <c r="G1" s="355" t="s">
        <v>84</v>
      </c>
      <c r="H1" s="355"/>
      <c r="I1" s="102"/>
      <c r="J1" s="101" t="s">
        <v>85</v>
      </c>
      <c r="K1" s="100" t="s">
        <v>86</v>
      </c>
      <c r="L1" s="101" t="s">
        <v>87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76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77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6" t="str">
        <f>'Rekapitulace stavby'!K6</f>
        <v>Společná stezka pro chodce a cyklisty Dolní Roličky</v>
      </c>
      <c r="F7" s="357"/>
      <c r="G7" s="357"/>
      <c r="H7" s="357"/>
      <c r="I7" s="104"/>
      <c r="J7" s="28"/>
      <c r="K7" s="30"/>
    </row>
    <row r="8" spans="2:11" s="1" customFormat="1" ht="15">
      <c r="B8" s="40"/>
      <c r="C8" s="41"/>
      <c r="D8" s="36" t="s">
        <v>89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8" t="s">
        <v>90</v>
      </c>
      <c r="F9" s="359"/>
      <c r="G9" s="359"/>
      <c r="H9" s="359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6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6" t="s">
        <v>24</v>
      </c>
      <c r="J12" s="107" t="str">
        <f>'Rekapitulace stavby'!AN8</f>
        <v>7. 7. 2017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6" t="s">
        <v>29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27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Ing.Ondřej Bojko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33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22" t="s">
        <v>5</v>
      </c>
      <c r="F24" s="322"/>
      <c r="G24" s="322"/>
      <c r="H24" s="32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34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36</v>
      </c>
      <c r="G29" s="41"/>
      <c r="H29" s="41"/>
      <c r="I29" s="116" t="s">
        <v>35</v>
      </c>
      <c r="J29" s="45" t="s">
        <v>37</v>
      </c>
      <c r="K29" s="44"/>
    </row>
    <row r="30" spans="2:11" s="1" customFormat="1" ht="14.45" customHeight="1">
      <c r="B30" s="40"/>
      <c r="C30" s="41"/>
      <c r="D30" s="48" t="s">
        <v>38</v>
      </c>
      <c r="E30" s="48" t="s">
        <v>39</v>
      </c>
      <c r="F30" s="117">
        <f>ROUND(SUM(BE85:BE313),2)</f>
        <v>0</v>
      </c>
      <c r="G30" s="41"/>
      <c r="H30" s="41"/>
      <c r="I30" s="118">
        <v>0.21</v>
      </c>
      <c r="J30" s="117">
        <f>ROUND(ROUND((SUM(BE85:BE313)),2)*I30,2)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40</v>
      </c>
      <c r="F31" s="117">
        <f>ROUND(SUM(BF85:BF313),2)</f>
        <v>0</v>
      </c>
      <c r="G31" s="41"/>
      <c r="H31" s="41"/>
      <c r="I31" s="118">
        <v>0.15</v>
      </c>
      <c r="J31" s="117">
        <f>ROUND(ROUND((SUM(BF85:BF313)),2)*I31,2)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41</v>
      </c>
      <c r="F32" s="117">
        <f>ROUND(SUM(BG85:BG313),2)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42</v>
      </c>
      <c r="F33" s="117">
        <f>ROUND(SUM(BH85:BH313),2)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43</v>
      </c>
      <c r="F34" s="117">
        <f>ROUND(SUM(BI85:BI313),2)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44</v>
      </c>
      <c r="E36" s="70"/>
      <c r="F36" s="70"/>
      <c r="G36" s="121" t="s">
        <v>45</v>
      </c>
      <c r="H36" s="122" t="s">
        <v>46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91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6" t="str">
        <f>E7</f>
        <v>Společná stezka pro chodce a cyklisty Dolní Roličky</v>
      </c>
      <c r="F45" s="357"/>
      <c r="G45" s="357"/>
      <c r="H45" s="357"/>
      <c r="I45" s="105"/>
      <c r="J45" s="41"/>
      <c r="K45" s="44"/>
    </row>
    <row r="46" spans="2:11" s="1" customFormat="1" ht="14.45" customHeight="1">
      <c r="B46" s="40"/>
      <c r="C46" s="36" t="s">
        <v>89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8" t="str">
        <f>E9</f>
        <v>1 - SO 101 Místní komunikace</v>
      </c>
      <c r="F47" s="359"/>
      <c r="G47" s="359"/>
      <c r="H47" s="359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6" t="s">
        <v>24</v>
      </c>
      <c r="J49" s="107" t="str">
        <f>IF(J12="","",J12)</f>
        <v>7. 7. 2017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6" t="s">
        <v>31</v>
      </c>
      <c r="J51" s="34" t="str">
        <f>E21</f>
        <v xml:space="preserve"> Ing.Ondřej Bojko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92</v>
      </c>
      <c r="D54" s="119"/>
      <c r="E54" s="119"/>
      <c r="F54" s="119"/>
      <c r="G54" s="119"/>
      <c r="H54" s="119"/>
      <c r="I54" s="130"/>
      <c r="J54" s="131" t="s">
        <v>93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94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95</v>
      </c>
    </row>
    <row r="57" spans="2:11" s="7" customFormat="1" ht="24.95" customHeight="1">
      <c r="B57" s="134"/>
      <c r="C57" s="135"/>
      <c r="D57" s="136" t="s">
        <v>96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97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9.9" customHeight="1">
      <c r="B59" s="141"/>
      <c r="C59" s="142"/>
      <c r="D59" s="143" t="s">
        <v>98</v>
      </c>
      <c r="E59" s="144"/>
      <c r="F59" s="144"/>
      <c r="G59" s="144"/>
      <c r="H59" s="144"/>
      <c r="I59" s="145"/>
      <c r="J59" s="146">
        <f>J101</f>
        <v>0</v>
      </c>
      <c r="K59" s="147"/>
    </row>
    <row r="60" spans="2:11" s="8" customFormat="1" ht="19.9" customHeight="1">
      <c r="B60" s="141"/>
      <c r="C60" s="142"/>
      <c r="D60" s="143" t="s">
        <v>99</v>
      </c>
      <c r="E60" s="144"/>
      <c r="F60" s="144"/>
      <c r="G60" s="144"/>
      <c r="H60" s="144"/>
      <c r="I60" s="145"/>
      <c r="J60" s="146">
        <f>J176</f>
        <v>0</v>
      </c>
      <c r="K60" s="147"/>
    </row>
    <row r="61" spans="2:11" s="8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5"/>
      <c r="J61" s="146">
        <f>J190</f>
        <v>0</v>
      </c>
      <c r="K61" s="147"/>
    </row>
    <row r="62" spans="2:11" s="8" customFormat="1" ht="19.9" customHeight="1">
      <c r="B62" s="141"/>
      <c r="C62" s="142"/>
      <c r="D62" s="143" t="s">
        <v>101</v>
      </c>
      <c r="E62" s="144"/>
      <c r="F62" s="144"/>
      <c r="G62" s="144"/>
      <c r="H62" s="144"/>
      <c r="I62" s="145"/>
      <c r="J62" s="146">
        <f>J205</f>
        <v>0</v>
      </c>
      <c r="K62" s="147"/>
    </row>
    <row r="63" spans="2:11" s="8" customFormat="1" ht="19.9" customHeight="1">
      <c r="B63" s="141"/>
      <c r="C63" s="142"/>
      <c r="D63" s="143" t="s">
        <v>102</v>
      </c>
      <c r="E63" s="144"/>
      <c r="F63" s="144"/>
      <c r="G63" s="144"/>
      <c r="H63" s="144"/>
      <c r="I63" s="145"/>
      <c r="J63" s="146">
        <f>J254</f>
        <v>0</v>
      </c>
      <c r="K63" s="147"/>
    </row>
    <row r="64" spans="2:11" s="8" customFormat="1" ht="19.9" customHeight="1">
      <c r="B64" s="141"/>
      <c r="C64" s="142"/>
      <c r="D64" s="143" t="s">
        <v>103</v>
      </c>
      <c r="E64" s="144"/>
      <c r="F64" s="144"/>
      <c r="G64" s="144"/>
      <c r="H64" s="144"/>
      <c r="I64" s="145"/>
      <c r="J64" s="146">
        <f>J304</f>
        <v>0</v>
      </c>
      <c r="K64" s="147"/>
    </row>
    <row r="65" spans="2:11" s="8" customFormat="1" ht="19.9" customHeight="1">
      <c r="B65" s="141"/>
      <c r="C65" s="142"/>
      <c r="D65" s="143" t="s">
        <v>104</v>
      </c>
      <c r="E65" s="144"/>
      <c r="F65" s="144"/>
      <c r="G65" s="144"/>
      <c r="H65" s="144"/>
      <c r="I65" s="145"/>
      <c r="J65" s="146">
        <f>J312</f>
        <v>0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105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18</v>
      </c>
      <c r="L74" s="40"/>
    </row>
    <row r="75" spans="2:12" s="1" customFormat="1" ht="22.5" customHeight="1">
      <c r="B75" s="40"/>
      <c r="E75" s="352" t="str">
        <f>E7</f>
        <v>Společná stezka pro chodce a cyklisty Dolní Roličky</v>
      </c>
      <c r="F75" s="353"/>
      <c r="G75" s="353"/>
      <c r="H75" s="353"/>
      <c r="L75" s="40"/>
    </row>
    <row r="76" spans="2:12" s="1" customFormat="1" ht="14.45" customHeight="1">
      <c r="B76" s="40"/>
      <c r="C76" s="62" t="s">
        <v>89</v>
      </c>
      <c r="L76" s="40"/>
    </row>
    <row r="77" spans="2:12" s="1" customFormat="1" ht="23.25" customHeight="1">
      <c r="B77" s="40"/>
      <c r="E77" s="350" t="str">
        <f>E9</f>
        <v>1 - SO 101 Místní komunikace</v>
      </c>
      <c r="F77" s="354"/>
      <c r="G77" s="354"/>
      <c r="H77" s="354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22</v>
      </c>
      <c r="F79" s="148" t="str">
        <f>F12</f>
        <v xml:space="preserve"> </v>
      </c>
      <c r="I79" s="149" t="s">
        <v>24</v>
      </c>
      <c r="J79" s="66" t="str">
        <f>IF(J12="","",J12)</f>
        <v>7. 7. 2017</v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26</v>
      </c>
      <c r="F81" s="148" t="str">
        <f>E15</f>
        <v>Město Kopřivnice</v>
      </c>
      <c r="I81" s="149" t="s">
        <v>31</v>
      </c>
      <c r="J81" s="148" t="str">
        <f>E21</f>
        <v xml:space="preserve"> Ing.Ondřej Bojko</v>
      </c>
      <c r="L81" s="40"/>
    </row>
    <row r="82" spans="2:12" s="1" customFormat="1" ht="14.45" customHeight="1">
      <c r="B82" s="40"/>
      <c r="C82" s="62" t="s">
        <v>30</v>
      </c>
      <c r="F82" s="148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106</v>
      </c>
      <c r="D84" s="152" t="s">
        <v>53</v>
      </c>
      <c r="E84" s="152" t="s">
        <v>49</v>
      </c>
      <c r="F84" s="152" t="s">
        <v>107</v>
      </c>
      <c r="G84" s="152" t="s">
        <v>108</v>
      </c>
      <c r="H84" s="152" t="s">
        <v>109</v>
      </c>
      <c r="I84" s="153" t="s">
        <v>110</v>
      </c>
      <c r="J84" s="152" t="s">
        <v>93</v>
      </c>
      <c r="K84" s="154" t="s">
        <v>111</v>
      </c>
      <c r="L84" s="150"/>
      <c r="M84" s="72" t="s">
        <v>112</v>
      </c>
      <c r="N84" s="73" t="s">
        <v>38</v>
      </c>
      <c r="O84" s="73" t="s">
        <v>113</v>
      </c>
      <c r="P84" s="73" t="s">
        <v>114</v>
      </c>
      <c r="Q84" s="73" t="s">
        <v>115</v>
      </c>
      <c r="R84" s="73" t="s">
        <v>116</v>
      </c>
      <c r="S84" s="73" t="s">
        <v>117</v>
      </c>
      <c r="T84" s="74" t="s">
        <v>118</v>
      </c>
    </row>
    <row r="85" spans="2:63" s="1" customFormat="1" ht="29.25" customHeight="1">
      <c r="B85" s="40"/>
      <c r="C85" s="76" t="s">
        <v>94</v>
      </c>
      <c r="J85" s="155">
        <f>BK85</f>
        <v>0</v>
      </c>
      <c r="L85" s="40"/>
      <c r="M85" s="75"/>
      <c r="N85" s="67"/>
      <c r="O85" s="67"/>
      <c r="P85" s="156">
        <f>P86</f>
        <v>0</v>
      </c>
      <c r="Q85" s="67"/>
      <c r="R85" s="156">
        <f>R86</f>
        <v>355.54320620000004</v>
      </c>
      <c r="S85" s="67"/>
      <c r="T85" s="157">
        <f>T86</f>
        <v>6.0600000000000005</v>
      </c>
      <c r="AT85" s="23" t="s">
        <v>67</v>
      </c>
      <c r="AU85" s="23" t="s">
        <v>95</v>
      </c>
      <c r="BK85" s="158">
        <f>BK86</f>
        <v>0</v>
      </c>
    </row>
    <row r="86" spans="2:63" s="10" customFormat="1" ht="37.35" customHeight="1">
      <c r="B86" s="159"/>
      <c r="D86" s="160" t="s">
        <v>67</v>
      </c>
      <c r="E86" s="161" t="s">
        <v>119</v>
      </c>
      <c r="F86" s="161" t="s">
        <v>120</v>
      </c>
      <c r="I86" s="162"/>
      <c r="J86" s="163">
        <f>BK86</f>
        <v>0</v>
      </c>
      <c r="L86" s="159"/>
      <c r="M86" s="164"/>
      <c r="N86" s="165"/>
      <c r="O86" s="165"/>
      <c r="P86" s="166">
        <f>P87+P101+P176+P190+P205+P254+P304+P312</f>
        <v>0</v>
      </c>
      <c r="Q86" s="165"/>
      <c r="R86" s="166">
        <f>R87+R101+R176+R190+R205+R254+R304+R312</f>
        <v>355.54320620000004</v>
      </c>
      <c r="S86" s="165"/>
      <c r="T86" s="167">
        <f>T87+T101+T176+T190+T205+T254+T304+T312</f>
        <v>6.0600000000000005</v>
      </c>
      <c r="AR86" s="160" t="s">
        <v>73</v>
      </c>
      <c r="AT86" s="168" t="s">
        <v>67</v>
      </c>
      <c r="AU86" s="168" t="s">
        <v>68</v>
      </c>
      <c r="AY86" s="160" t="s">
        <v>121</v>
      </c>
      <c r="BK86" s="169">
        <f>BK87+BK101+BK176+BK190+BK205+BK254+BK304+BK312</f>
        <v>0</v>
      </c>
    </row>
    <row r="87" spans="2:63" s="10" customFormat="1" ht="19.9" customHeight="1">
      <c r="B87" s="159"/>
      <c r="D87" s="170" t="s">
        <v>67</v>
      </c>
      <c r="E87" s="171" t="s">
        <v>122</v>
      </c>
      <c r="F87" s="171" t="s">
        <v>123</v>
      </c>
      <c r="I87" s="162"/>
      <c r="J87" s="172">
        <f>BK87</f>
        <v>0</v>
      </c>
      <c r="L87" s="159"/>
      <c r="M87" s="164"/>
      <c r="N87" s="165"/>
      <c r="O87" s="165"/>
      <c r="P87" s="166">
        <f>SUM(P88:P100)</f>
        <v>0</v>
      </c>
      <c r="Q87" s="165"/>
      <c r="R87" s="166">
        <f>SUM(R88:R100)</f>
        <v>195</v>
      </c>
      <c r="S87" s="165"/>
      <c r="T87" s="167">
        <f>SUM(T88:T100)</f>
        <v>0</v>
      </c>
      <c r="AR87" s="160" t="s">
        <v>73</v>
      </c>
      <c r="AT87" s="168" t="s">
        <v>67</v>
      </c>
      <c r="AU87" s="168" t="s">
        <v>73</v>
      </c>
      <c r="AY87" s="160" t="s">
        <v>121</v>
      </c>
      <c r="BK87" s="169">
        <f>SUM(BK88:BK100)</f>
        <v>0</v>
      </c>
    </row>
    <row r="88" spans="2:65" s="1" customFormat="1" ht="44.25" customHeight="1">
      <c r="B88" s="173"/>
      <c r="C88" s="174" t="s">
        <v>73</v>
      </c>
      <c r="D88" s="174" t="s">
        <v>124</v>
      </c>
      <c r="E88" s="175" t="s">
        <v>125</v>
      </c>
      <c r="F88" s="176" t="s">
        <v>126</v>
      </c>
      <c r="G88" s="177" t="s">
        <v>127</v>
      </c>
      <c r="H88" s="178">
        <v>195</v>
      </c>
      <c r="I88" s="179"/>
      <c r="J88" s="180">
        <f>ROUND(I88*H88,2)</f>
        <v>0</v>
      </c>
      <c r="K88" s="176" t="s">
        <v>128</v>
      </c>
      <c r="L88" s="40"/>
      <c r="M88" s="181" t="s">
        <v>5</v>
      </c>
      <c r="N88" s="182" t="s">
        <v>39</v>
      </c>
      <c r="O88" s="41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23" t="s">
        <v>129</v>
      </c>
      <c r="AT88" s="23" t="s">
        <v>124</v>
      </c>
      <c r="AU88" s="23" t="s">
        <v>77</v>
      </c>
      <c r="AY88" s="23" t="s">
        <v>121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73</v>
      </c>
      <c r="BK88" s="185">
        <f>ROUND(I88*H88,2)</f>
        <v>0</v>
      </c>
      <c r="BL88" s="23" t="s">
        <v>129</v>
      </c>
      <c r="BM88" s="23" t="s">
        <v>130</v>
      </c>
    </row>
    <row r="89" spans="2:51" s="11" customFormat="1" ht="13.5">
      <c r="B89" s="186"/>
      <c r="D89" s="187" t="s">
        <v>131</v>
      </c>
      <c r="E89" s="188" t="s">
        <v>5</v>
      </c>
      <c r="F89" s="189" t="s">
        <v>132</v>
      </c>
      <c r="H89" s="190">
        <v>195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88" t="s">
        <v>131</v>
      </c>
      <c r="AU89" s="188" t="s">
        <v>77</v>
      </c>
      <c r="AV89" s="11" t="s">
        <v>77</v>
      </c>
      <c r="AW89" s="11" t="s">
        <v>32</v>
      </c>
      <c r="AX89" s="11" t="s">
        <v>68</v>
      </c>
      <c r="AY89" s="188" t="s">
        <v>121</v>
      </c>
    </row>
    <row r="90" spans="2:51" s="12" customFormat="1" ht="13.5">
      <c r="B90" s="195"/>
      <c r="D90" s="196" t="s">
        <v>131</v>
      </c>
      <c r="E90" s="197" t="s">
        <v>5</v>
      </c>
      <c r="F90" s="198" t="s">
        <v>133</v>
      </c>
      <c r="H90" s="199">
        <v>195</v>
      </c>
      <c r="I90" s="200"/>
      <c r="L90" s="195"/>
      <c r="M90" s="201"/>
      <c r="N90" s="202"/>
      <c r="O90" s="202"/>
      <c r="P90" s="202"/>
      <c r="Q90" s="202"/>
      <c r="R90" s="202"/>
      <c r="S90" s="202"/>
      <c r="T90" s="203"/>
      <c r="AT90" s="204" t="s">
        <v>131</v>
      </c>
      <c r="AU90" s="204" t="s">
        <v>77</v>
      </c>
      <c r="AV90" s="12" t="s">
        <v>129</v>
      </c>
      <c r="AW90" s="12" t="s">
        <v>32</v>
      </c>
      <c r="AX90" s="12" t="s">
        <v>73</v>
      </c>
      <c r="AY90" s="204" t="s">
        <v>121</v>
      </c>
    </row>
    <row r="91" spans="2:65" s="1" customFormat="1" ht="44.25" customHeight="1">
      <c r="B91" s="173"/>
      <c r="C91" s="174" t="s">
        <v>77</v>
      </c>
      <c r="D91" s="174" t="s">
        <v>124</v>
      </c>
      <c r="E91" s="175" t="s">
        <v>134</v>
      </c>
      <c r="F91" s="176" t="s">
        <v>135</v>
      </c>
      <c r="G91" s="177" t="s">
        <v>127</v>
      </c>
      <c r="H91" s="178">
        <v>195</v>
      </c>
      <c r="I91" s="179"/>
      <c r="J91" s="180">
        <f>ROUND(I91*H91,2)</f>
        <v>0</v>
      </c>
      <c r="K91" s="176" t="s">
        <v>128</v>
      </c>
      <c r="L91" s="40"/>
      <c r="M91" s="181" t="s">
        <v>5</v>
      </c>
      <c r="N91" s="182" t="s">
        <v>39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23" t="s">
        <v>129</v>
      </c>
      <c r="AT91" s="23" t="s">
        <v>124</v>
      </c>
      <c r="AU91" s="23" t="s">
        <v>77</v>
      </c>
      <c r="AY91" s="23" t="s">
        <v>121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73</v>
      </c>
      <c r="BK91" s="185">
        <f>ROUND(I91*H91,2)</f>
        <v>0</v>
      </c>
      <c r="BL91" s="23" t="s">
        <v>129</v>
      </c>
      <c r="BM91" s="23" t="s">
        <v>136</v>
      </c>
    </row>
    <row r="92" spans="2:65" s="1" customFormat="1" ht="31.5" customHeight="1">
      <c r="B92" s="173"/>
      <c r="C92" s="174" t="s">
        <v>80</v>
      </c>
      <c r="D92" s="174" t="s">
        <v>124</v>
      </c>
      <c r="E92" s="175" t="s">
        <v>137</v>
      </c>
      <c r="F92" s="176" t="s">
        <v>138</v>
      </c>
      <c r="G92" s="177" t="s">
        <v>127</v>
      </c>
      <c r="H92" s="178">
        <v>195</v>
      </c>
      <c r="I92" s="179"/>
      <c r="J92" s="180">
        <f>ROUND(I92*H92,2)</f>
        <v>0</v>
      </c>
      <c r="K92" s="176" t="s">
        <v>128</v>
      </c>
      <c r="L92" s="40"/>
      <c r="M92" s="181" t="s">
        <v>5</v>
      </c>
      <c r="N92" s="182" t="s">
        <v>39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129</v>
      </c>
      <c r="AT92" s="23" t="s">
        <v>124</v>
      </c>
      <c r="AU92" s="23" t="s">
        <v>77</v>
      </c>
      <c r="AY92" s="23" t="s">
        <v>121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73</v>
      </c>
      <c r="BK92" s="185">
        <f>ROUND(I92*H92,2)</f>
        <v>0</v>
      </c>
      <c r="BL92" s="23" t="s">
        <v>129</v>
      </c>
      <c r="BM92" s="23" t="s">
        <v>139</v>
      </c>
    </row>
    <row r="93" spans="2:65" s="1" customFormat="1" ht="22.5" customHeight="1">
      <c r="B93" s="173"/>
      <c r="C93" s="205" t="s">
        <v>129</v>
      </c>
      <c r="D93" s="205" t="s">
        <v>140</v>
      </c>
      <c r="E93" s="206" t="s">
        <v>141</v>
      </c>
      <c r="F93" s="207" t="s">
        <v>142</v>
      </c>
      <c r="G93" s="208" t="s">
        <v>143</v>
      </c>
      <c r="H93" s="209">
        <v>195</v>
      </c>
      <c r="I93" s="210"/>
      <c r="J93" s="211">
        <f>ROUND(I93*H93,2)</f>
        <v>0</v>
      </c>
      <c r="K93" s="207" t="s">
        <v>128</v>
      </c>
      <c r="L93" s="212"/>
      <c r="M93" s="213" t="s">
        <v>5</v>
      </c>
      <c r="N93" s="214" t="s">
        <v>39</v>
      </c>
      <c r="O93" s="41"/>
      <c r="P93" s="183">
        <f>O93*H93</f>
        <v>0</v>
      </c>
      <c r="Q93" s="183">
        <v>1</v>
      </c>
      <c r="R93" s="183">
        <f>Q93*H93</f>
        <v>195</v>
      </c>
      <c r="S93" s="183">
        <v>0</v>
      </c>
      <c r="T93" s="184">
        <f>S93*H93</f>
        <v>0</v>
      </c>
      <c r="AR93" s="23" t="s">
        <v>144</v>
      </c>
      <c r="AT93" s="23" t="s">
        <v>140</v>
      </c>
      <c r="AU93" s="23" t="s">
        <v>77</v>
      </c>
      <c r="AY93" s="23" t="s">
        <v>121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73</v>
      </c>
      <c r="BK93" s="185">
        <f>ROUND(I93*H93,2)</f>
        <v>0</v>
      </c>
      <c r="BL93" s="23" t="s">
        <v>129</v>
      </c>
      <c r="BM93" s="23" t="s">
        <v>145</v>
      </c>
    </row>
    <row r="94" spans="2:65" s="1" customFormat="1" ht="22.5" customHeight="1">
      <c r="B94" s="173"/>
      <c r="C94" s="174" t="s">
        <v>146</v>
      </c>
      <c r="D94" s="174" t="s">
        <v>124</v>
      </c>
      <c r="E94" s="175" t="s">
        <v>147</v>
      </c>
      <c r="F94" s="176" t="s">
        <v>148</v>
      </c>
      <c r="G94" s="177" t="s">
        <v>127</v>
      </c>
      <c r="H94" s="178">
        <v>195</v>
      </c>
      <c r="I94" s="179"/>
      <c r="J94" s="180">
        <f>ROUND(I94*H94,2)</f>
        <v>0</v>
      </c>
      <c r="K94" s="176" t="s">
        <v>128</v>
      </c>
      <c r="L94" s="40"/>
      <c r="M94" s="181" t="s">
        <v>5</v>
      </c>
      <c r="N94" s="182" t="s">
        <v>39</v>
      </c>
      <c r="O94" s="41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3" t="s">
        <v>129</v>
      </c>
      <c r="AT94" s="23" t="s">
        <v>124</v>
      </c>
      <c r="AU94" s="23" t="s">
        <v>77</v>
      </c>
      <c r="AY94" s="23" t="s">
        <v>121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73</v>
      </c>
      <c r="BK94" s="185">
        <f>ROUND(I94*H94,2)</f>
        <v>0</v>
      </c>
      <c r="BL94" s="23" t="s">
        <v>129</v>
      </c>
      <c r="BM94" s="23" t="s">
        <v>149</v>
      </c>
    </row>
    <row r="95" spans="2:65" s="1" customFormat="1" ht="22.5" customHeight="1">
      <c r="B95" s="173"/>
      <c r="C95" s="174" t="s">
        <v>150</v>
      </c>
      <c r="D95" s="174" t="s">
        <v>124</v>
      </c>
      <c r="E95" s="175" t="s">
        <v>151</v>
      </c>
      <c r="F95" s="176" t="s">
        <v>152</v>
      </c>
      <c r="G95" s="177" t="s">
        <v>143</v>
      </c>
      <c r="H95" s="178">
        <v>292.5</v>
      </c>
      <c r="I95" s="179"/>
      <c r="J95" s="180">
        <f>ROUND(I95*H95,2)</f>
        <v>0</v>
      </c>
      <c r="K95" s="176" t="s">
        <v>128</v>
      </c>
      <c r="L95" s="40"/>
      <c r="M95" s="181" t="s">
        <v>5</v>
      </c>
      <c r="N95" s="182" t="s">
        <v>39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3" t="s">
        <v>129</v>
      </c>
      <c r="AT95" s="23" t="s">
        <v>124</v>
      </c>
      <c r="AU95" s="23" t="s">
        <v>77</v>
      </c>
      <c r="AY95" s="23" t="s">
        <v>121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73</v>
      </c>
      <c r="BK95" s="185">
        <f>ROUND(I95*H95,2)</f>
        <v>0</v>
      </c>
      <c r="BL95" s="23" t="s">
        <v>129</v>
      </c>
      <c r="BM95" s="23" t="s">
        <v>153</v>
      </c>
    </row>
    <row r="96" spans="2:51" s="11" customFormat="1" ht="13.5">
      <c r="B96" s="186"/>
      <c r="D96" s="187" t="s">
        <v>131</v>
      </c>
      <c r="E96" s="188" t="s">
        <v>5</v>
      </c>
      <c r="F96" s="189" t="s">
        <v>154</v>
      </c>
      <c r="H96" s="190">
        <v>292.5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88" t="s">
        <v>131</v>
      </c>
      <c r="AU96" s="188" t="s">
        <v>77</v>
      </c>
      <c r="AV96" s="11" t="s">
        <v>77</v>
      </c>
      <c r="AW96" s="11" t="s">
        <v>32</v>
      </c>
      <c r="AX96" s="11" t="s">
        <v>68</v>
      </c>
      <c r="AY96" s="188" t="s">
        <v>121</v>
      </c>
    </row>
    <row r="97" spans="2:51" s="12" customFormat="1" ht="13.5">
      <c r="B97" s="195"/>
      <c r="D97" s="196" t="s">
        <v>131</v>
      </c>
      <c r="E97" s="197" t="s">
        <v>5</v>
      </c>
      <c r="F97" s="198" t="s">
        <v>133</v>
      </c>
      <c r="H97" s="199">
        <v>292.5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204" t="s">
        <v>131</v>
      </c>
      <c r="AU97" s="204" t="s">
        <v>77</v>
      </c>
      <c r="AV97" s="12" t="s">
        <v>129</v>
      </c>
      <c r="AW97" s="12" t="s">
        <v>32</v>
      </c>
      <c r="AX97" s="12" t="s">
        <v>73</v>
      </c>
      <c r="AY97" s="204" t="s">
        <v>121</v>
      </c>
    </row>
    <row r="98" spans="2:65" s="1" customFormat="1" ht="22.5" customHeight="1">
      <c r="B98" s="173"/>
      <c r="C98" s="205" t="s">
        <v>155</v>
      </c>
      <c r="D98" s="205" t="s">
        <v>140</v>
      </c>
      <c r="E98" s="206" t="s">
        <v>156</v>
      </c>
      <c r="F98" s="207" t="s">
        <v>157</v>
      </c>
      <c r="G98" s="208" t="s">
        <v>158</v>
      </c>
      <c r="H98" s="209">
        <v>663</v>
      </c>
      <c r="I98" s="210"/>
      <c r="J98" s="211">
        <f>ROUND(I98*H98,2)</f>
        <v>0</v>
      </c>
      <c r="K98" s="207" t="s">
        <v>5</v>
      </c>
      <c r="L98" s="212"/>
      <c r="M98" s="213" t="s">
        <v>5</v>
      </c>
      <c r="N98" s="214" t="s">
        <v>39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144</v>
      </c>
      <c r="AT98" s="23" t="s">
        <v>140</v>
      </c>
      <c r="AU98" s="23" t="s">
        <v>77</v>
      </c>
      <c r="AY98" s="23" t="s">
        <v>121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73</v>
      </c>
      <c r="BK98" s="185">
        <f>ROUND(I98*H98,2)</f>
        <v>0</v>
      </c>
      <c r="BL98" s="23" t="s">
        <v>129</v>
      </c>
      <c r="BM98" s="23" t="s">
        <v>159</v>
      </c>
    </row>
    <row r="99" spans="2:51" s="11" customFormat="1" ht="13.5">
      <c r="B99" s="186"/>
      <c r="D99" s="187" t="s">
        <v>131</v>
      </c>
      <c r="E99" s="188" t="s">
        <v>5</v>
      </c>
      <c r="F99" s="189" t="s">
        <v>160</v>
      </c>
      <c r="H99" s="190">
        <v>663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88" t="s">
        <v>131</v>
      </c>
      <c r="AU99" s="188" t="s">
        <v>77</v>
      </c>
      <c r="AV99" s="11" t="s">
        <v>77</v>
      </c>
      <c r="AW99" s="11" t="s">
        <v>32</v>
      </c>
      <c r="AX99" s="11" t="s">
        <v>68</v>
      </c>
      <c r="AY99" s="188" t="s">
        <v>121</v>
      </c>
    </row>
    <row r="100" spans="2:51" s="12" customFormat="1" ht="13.5">
      <c r="B100" s="195"/>
      <c r="D100" s="187" t="s">
        <v>131</v>
      </c>
      <c r="E100" s="215" t="s">
        <v>5</v>
      </c>
      <c r="F100" s="216" t="s">
        <v>133</v>
      </c>
      <c r="H100" s="217">
        <v>663</v>
      </c>
      <c r="I100" s="200"/>
      <c r="L100" s="195"/>
      <c r="M100" s="201"/>
      <c r="N100" s="202"/>
      <c r="O100" s="202"/>
      <c r="P100" s="202"/>
      <c r="Q100" s="202"/>
      <c r="R100" s="202"/>
      <c r="S100" s="202"/>
      <c r="T100" s="203"/>
      <c r="AT100" s="204" t="s">
        <v>131</v>
      </c>
      <c r="AU100" s="204" t="s">
        <v>77</v>
      </c>
      <c r="AV100" s="12" t="s">
        <v>129</v>
      </c>
      <c r="AW100" s="12" t="s">
        <v>32</v>
      </c>
      <c r="AX100" s="12" t="s">
        <v>73</v>
      </c>
      <c r="AY100" s="204" t="s">
        <v>121</v>
      </c>
    </row>
    <row r="101" spans="2:63" s="10" customFormat="1" ht="29.85" customHeight="1">
      <c r="B101" s="159"/>
      <c r="D101" s="170" t="s">
        <v>67</v>
      </c>
      <c r="E101" s="171" t="s">
        <v>73</v>
      </c>
      <c r="F101" s="171" t="s">
        <v>161</v>
      </c>
      <c r="I101" s="162"/>
      <c r="J101" s="172">
        <f>BK101</f>
        <v>0</v>
      </c>
      <c r="L101" s="159"/>
      <c r="M101" s="164"/>
      <c r="N101" s="165"/>
      <c r="O101" s="165"/>
      <c r="P101" s="166">
        <f>SUM(P102:P175)</f>
        <v>0</v>
      </c>
      <c r="Q101" s="165"/>
      <c r="R101" s="166">
        <f>SUM(R102:R175)</f>
        <v>14.552814999999999</v>
      </c>
      <c r="S101" s="165"/>
      <c r="T101" s="167">
        <f>SUM(T102:T175)</f>
        <v>6.0600000000000005</v>
      </c>
      <c r="AR101" s="160" t="s">
        <v>73</v>
      </c>
      <c r="AT101" s="168" t="s">
        <v>67</v>
      </c>
      <c r="AU101" s="168" t="s">
        <v>73</v>
      </c>
      <c r="AY101" s="160" t="s">
        <v>121</v>
      </c>
      <c r="BK101" s="169">
        <f>SUM(BK102:BK175)</f>
        <v>0</v>
      </c>
    </row>
    <row r="102" spans="2:65" s="1" customFormat="1" ht="31.5" customHeight="1">
      <c r="B102" s="173"/>
      <c r="C102" s="174" t="s">
        <v>144</v>
      </c>
      <c r="D102" s="174" t="s">
        <v>124</v>
      </c>
      <c r="E102" s="175" t="s">
        <v>162</v>
      </c>
      <c r="F102" s="176" t="s">
        <v>163</v>
      </c>
      <c r="G102" s="177" t="s">
        <v>158</v>
      </c>
      <c r="H102" s="178">
        <v>100</v>
      </c>
      <c r="I102" s="179"/>
      <c r="J102" s="180">
        <f>ROUND(I102*H102,2)</f>
        <v>0</v>
      </c>
      <c r="K102" s="176" t="s">
        <v>128</v>
      </c>
      <c r="L102" s="40"/>
      <c r="M102" s="181" t="s">
        <v>5</v>
      </c>
      <c r="N102" s="182" t="s">
        <v>39</v>
      </c>
      <c r="O102" s="41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3" t="s">
        <v>129</v>
      </c>
      <c r="AT102" s="23" t="s">
        <v>124</v>
      </c>
      <c r="AU102" s="23" t="s">
        <v>77</v>
      </c>
      <c r="AY102" s="23" t="s">
        <v>121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73</v>
      </c>
      <c r="BK102" s="185">
        <f>ROUND(I102*H102,2)</f>
        <v>0</v>
      </c>
      <c r="BL102" s="23" t="s">
        <v>129</v>
      </c>
      <c r="BM102" s="23" t="s">
        <v>164</v>
      </c>
    </row>
    <row r="103" spans="2:51" s="13" customFormat="1" ht="13.5">
      <c r="B103" s="218"/>
      <c r="D103" s="187" t="s">
        <v>131</v>
      </c>
      <c r="E103" s="219" t="s">
        <v>5</v>
      </c>
      <c r="F103" s="220" t="s">
        <v>165</v>
      </c>
      <c r="H103" s="221" t="s">
        <v>5</v>
      </c>
      <c r="I103" s="222"/>
      <c r="L103" s="218"/>
      <c r="M103" s="223"/>
      <c r="N103" s="224"/>
      <c r="O103" s="224"/>
      <c r="P103" s="224"/>
      <c r="Q103" s="224"/>
      <c r="R103" s="224"/>
      <c r="S103" s="224"/>
      <c r="T103" s="225"/>
      <c r="AT103" s="221" t="s">
        <v>131</v>
      </c>
      <c r="AU103" s="221" t="s">
        <v>77</v>
      </c>
      <c r="AV103" s="13" t="s">
        <v>73</v>
      </c>
      <c r="AW103" s="13" t="s">
        <v>32</v>
      </c>
      <c r="AX103" s="13" t="s">
        <v>68</v>
      </c>
      <c r="AY103" s="221" t="s">
        <v>121</v>
      </c>
    </row>
    <row r="104" spans="2:51" s="11" customFormat="1" ht="13.5">
      <c r="B104" s="186"/>
      <c r="D104" s="187" t="s">
        <v>131</v>
      </c>
      <c r="E104" s="188" t="s">
        <v>5</v>
      </c>
      <c r="F104" s="189" t="s">
        <v>166</v>
      </c>
      <c r="H104" s="190">
        <v>100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88" t="s">
        <v>131</v>
      </c>
      <c r="AU104" s="188" t="s">
        <v>77</v>
      </c>
      <c r="AV104" s="11" t="s">
        <v>77</v>
      </c>
      <c r="AW104" s="11" t="s">
        <v>32</v>
      </c>
      <c r="AX104" s="11" t="s">
        <v>68</v>
      </c>
      <c r="AY104" s="188" t="s">
        <v>121</v>
      </c>
    </row>
    <row r="105" spans="2:51" s="12" customFormat="1" ht="13.5">
      <c r="B105" s="195"/>
      <c r="D105" s="196" t="s">
        <v>131</v>
      </c>
      <c r="E105" s="197" t="s">
        <v>5</v>
      </c>
      <c r="F105" s="198" t="s">
        <v>133</v>
      </c>
      <c r="H105" s="199">
        <v>100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204" t="s">
        <v>131</v>
      </c>
      <c r="AU105" s="204" t="s">
        <v>77</v>
      </c>
      <c r="AV105" s="12" t="s">
        <v>129</v>
      </c>
      <c r="AW105" s="12" t="s">
        <v>32</v>
      </c>
      <c r="AX105" s="12" t="s">
        <v>73</v>
      </c>
      <c r="AY105" s="204" t="s">
        <v>121</v>
      </c>
    </row>
    <row r="106" spans="2:65" s="1" customFormat="1" ht="31.5" customHeight="1">
      <c r="B106" s="173"/>
      <c r="C106" s="174" t="s">
        <v>167</v>
      </c>
      <c r="D106" s="174" t="s">
        <v>124</v>
      </c>
      <c r="E106" s="175" t="s">
        <v>168</v>
      </c>
      <c r="F106" s="176" t="s">
        <v>169</v>
      </c>
      <c r="G106" s="177" t="s">
        <v>170</v>
      </c>
      <c r="H106" s="178">
        <v>1</v>
      </c>
      <c r="I106" s="179"/>
      <c r="J106" s="180">
        <f aca="true" t="shared" si="0" ref="J106:J113">ROUND(I106*H106,2)</f>
        <v>0</v>
      </c>
      <c r="K106" s="176" t="s">
        <v>128</v>
      </c>
      <c r="L106" s="40"/>
      <c r="M106" s="181" t="s">
        <v>5</v>
      </c>
      <c r="N106" s="182" t="s">
        <v>39</v>
      </c>
      <c r="O106" s="41"/>
      <c r="P106" s="183">
        <f aca="true" t="shared" si="1" ref="P106:P113">O106*H106</f>
        <v>0</v>
      </c>
      <c r="Q106" s="183">
        <v>0</v>
      </c>
      <c r="R106" s="183">
        <f aca="true" t="shared" si="2" ref="R106:R113">Q106*H106</f>
        <v>0</v>
      </c>
      <c r="S106" s="183">
        <v>0</v>
      </c>
      <c r="T106" s="184">
        <f aca="true" t="shared" si="3" ref="T106:T113">S106*H106</f>
        <v>0</v>
      </c>
      <c r="AR106" s="23" t="s">
        <v>129</v>
      </c>
      <c r="AT106" s="23" t="s">
        <v>124</v>
      </c>
      <c r="AU106" s="23" t="s">
        <v>77</v>
      </c>
      <c r="AY106" s="23" t="s">
        <v>121</v>
      </c>
      <c r="BE106" s="185">
        <f aca="true" t="shared" si="4" ref="BE106:BE113">IF(N106="základní",J106,0)</f>
        <v>0</v>
      </c>
      <c r="BF106" s="185">
        <f aca="true" t="shared" si="5" ref="BF106:BF113">IF(N106="snížená",J106,0)</f>
        <v>0</v>
      </c>
      <c r="BG106" s="185">
        <f aca="true" t="shared" si="6" ref="BG106:BG113">IF(N106="zákl. přenesená",J106,0)</f>
        <v>0</v>
      </c>
      <c r="BH106" s="185">
        <f aca="true" t="shared" si="7" ref="BH106:BH113">IF(N106="sníž. přenesená",J106,0)</f>
        <v>0</v>
      </c>
      <c r="BI106" s="185">
        <f aca="true" t="shared" si="8" ref="BI106:BI113">IF(N106="nulová",J106,0)</f>
        <v>0</v>
      </c>
      <c r="BJ106" s="23" t="s">
        <v>73</v>
      </c>
      <c r="BK106" s="185">
        <f aca="true" t="shared" si="9" ref="BK106:BK113">ROUND(I106*H106,2)</f>
        <v>0</v>
      </c>
      <c r="BL106" s="23" t="s">
        <v>129</v>
      </c>
      <c r="BM106" s="23" t="s">
        <v>171</v>
      </c>
    </row>
    <row r="107" spans="2:65" s="1" customFormat="1" ht="31.5" customHeight="1">
      <c r="B107" s="173"/>
      <c r="C107" s="174" t="s">
        <v>172</v>
      </c>
      <c r="D107" s="174" t="s">
        <v>124</v>
      </c>
      <c r="E107" s="175" t="s">
        <v>173</v>
      </c>
      <c r="F107" s="176" t="s">
        <v>174</v>
      </c>
      <c r="G107" s="177" t="s">
        <v>170</v>
      </c>
      <c r="H107" s="178">
        <v>1</v>
      </c>
      <c r="I107" s="179"/>
      <c r="J107" s="180">
        <f t="shared" si="0"/>
        <v>0</v>
      </c>
      <c r="K107" s="176" t="s">
        <v>128</v>
      </c>
      <c r="L107" s="40"/>
      <c r="M107" s="181" t="s">
        <v>5</v>
      </c>
      <c r="N107" s="182" t="s">
        <v>39</v>
      </c>
      <c r="O107" s="41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AR107" s="23" t="s">
        <v>129</v>
      </c>
      <c r="AT107" s="23" t="s">
        <v>124</v>
      </c>
      <c r="AU107" s="23" t="s">
        <v>77</v>
      </c>
      <c r="AY107" s="23" t="s">
        <v>121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23" t="s">
        <v>73</v>
      </c>
      <c r="BK107" s="185">
        <f t="shared" si="9"/>
        <v>0</v>
      </c>
      <c r="BL107" s="23" t="s">
        <v>129</v>
      </c>
      <c r="BM107" s="23" t="s">
        <v>175</v>
      </c>
    </row>
    <row r="108" spans="2:65" s="1" customFormat="1" ht="31.5" customHeight="1">
      <c r="B108" s="173"/>
      <c r="C108" s="174" t="s">
        <v>176</v>
      </c>
      <c r="D108" s="174" t="s">
        <v>124</v>
      </c>
      <c r="E108" s="175" t="s">
        <v>177</v>
      </c>
      <c r="F108" s="176" t="s">
        <v>178</v>
      </c>
      <c r="G108" s="177" t="s">
        <v>170</v>
      </c>
      <c r="H108" s="178">
        <v>1</v>
      </c>
      <c r="I108" s="179"/>
      <c r="J108" s="180">
        <f t="shared" si="0"/>
        <v>0</v>
      </c>
      <c r="K108" s="176" t="s">
        <v>128</v>
      </c>
      <c r="L108" s="40"/>
      <c r="M108" s="181" t="s">
        <v>5</v>
      </c>
      <c r="N108" s="182" t="s">
        <v>39</v>
      </c>
      <c r="O108" s="41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AR108" s="23" t="s">
        <v>129</v>
      </c>
      <c r="AT108" s="23" t="s">
        <v>124</v>
      </c>
      <c r="AU108" s="23" t="s">
        <v>77</v>
      </c>
      <c r="AY108" s="23" t="s">
        <v>121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23" t="s">
        <v>73</v>
      </c>
      <c r="BK108" s="185">
        <f t="shared" si="9"/>
        <v>0</v>
      </c>
      <c r="BL108" s="23" t="s">
        <v>129</v>
      </c>
      <c r="BM108" s="23" t="s">
        <v>179</v>
      </c>
    </row>
    <row r="109" spans="2:65" s="1" customFormat="1" ht="31.5" customHeight="1">
      <c r="B109" s="173"/>
      <c r="C109" s="174" t="s">
        <v>180</v>
      </c>
      <c r="D109" s="174" t="s">
        <v>124</v>
      </c>
      <c r="E109" s="175" t="s">
        <v>181</v>
      </c>
      <c r="F109" s="176" t="s">
        <v>182</v>
      </c>
      <c r="G109" s="177" t="s">
        <v>170</v>
      </c>
      <c r="H109" s="178">
        <v>1</v>
      </c>
      <c r="I109" s="179"/>
      <c r="J109" s="180">
        <f t="shared" si="0"/>
        <v>0</v>
      </c>
      <c r="K109" s="176" t="s">
        <v>128</v>
      </c>
      <c r="L109" s="40"/>
      <c r="M109" s="181" t="s">
        <v>5</v>
      </c>
      <c r="N109" s="182" t="s">
        <v>39</v>
      </c>
      <c r="O109" s="41"/>
      <c r="P109" s="183">
        <f t="shared" si="1"/>
        <v>0</v>
      </c>
      <c r="Q109" s="183">
        <v>5E-05</v>
      </c>
      <c r="R109" s="183">
        <f t="shared" si="2"/>
        <v>5E-05</v>
      </c>
      <c r="S109" s="183">
        <v>0</v>
      </c>
      <c r="T109" s="184">
        <f t="shared" si="3"/>
        <v>0</v>
      </c>
      <c r="AR109" s="23" t="s">
        <v>129</v>
      </c>
      <c r="AT109" s="23" t="s">
        <v>124</v>
      </c>
      <c r="AU109" s="23" t="s">
        <v>77</v>
      </c>
      <c r="AY109" s="23" t="s">
        <v>121</v>
      </c>
      <c r="BE109" s="185">
        <f t="shared" si="4"/>
        <v>0</v>
      </c>
      <c r="BF109" s="185">
        <f t="shared" si="5"/>
        <v>0</v>
      </c>
      <c r="BG109" s="185">
        <f t="shared" si="6"/>
        <v>0</v>
      </c>
      <c r="BH109" s="185">
        <f t="shared" si="7"/>
        <v>0</v>
      </c>
      <c r="BI109" s="185">
        <f t="shared" si="8"/>
        <v>0</v>
      </c>
      <c r="BJ109" s="23" t="s">
        <v>73</v>
      </c>
      <c r="BK109" s="185">
        <f t="shared" si="9"/>
        <v>0</v>
      </c>
      <c r="BL109" s="23" t="s">
        <v>129</v>
      </c>
      <c r="BM109" s="23" t="s">
        <v>183</v>
      </c>
    </row>
    <row r="110" spans="2:65" s="1" customFormat="1" ht="31.5" customHeight="1">
      <c r="B110" s="173"/>
      <c r="C110" s="174" t="s">
        <v>184</v>
      </c>
      <c r="D110" s="174" t="s">
        <v>124</v>
      </c>
      <c r="E110" s="175" t="s">
        <v>185</v>
      </c>
      <c r="F110" s="176" t="s">
        <v>186</v>
      </c>
      <c r="G110" s="177" t="s">
        <v>170</v>
      </c>
      <c r="H110" s="178">
        <v>1</v>
      </c>
      <c r="I110" s="179"/>
      <c r="J110" s="180">
        <f t="shared" si="0"/>
        <v>0</v>
      </c>
      <c r="K110" s="176" t="s">
        <v>128</v>
      </c>
      <c r="L110" s="40"/>
      <c r="M110" s="181" t="s">
        <v>5</v>
      </c>
      <c r="N110" s="182" t="s">
        <v>39</v>
      </c>
      <c r="O110" s="41"/>
      <c r="P110" s="183">
        <f t="shared" si="1"/>
        <v>0</v>
      </c>
      <c r="Q110" s="183">
        <v>5E-05</v>
      </c>
      <c r="R110" s="183">
        <f t="shared" si="2"/>
        <v>5E-05</v>
      </c>
      <c r="S110" s="183">
        <v>0</v>
      </c>
      <c r="T110" s="184">
        <f t="shared" si="3"/>
        <v>0</v>
      </c>
      <c r="AR110" s="23" t="s">
        <v>129</v>
      </c>
      <c r="AT110" s="23" t="s">
        <v>124</v>
      </c>
      <c r="AU110" s="23" t="s">
        <v>77</v>
      </c>
      <c r="AY110" s="23" t="s">
        <v>121</v>
      </c>
      <c r="BE110" s="185">
        <f t="shared" si="4"/>
        <v>0</v>
      </c>
      <c r="BF110" s="185">
        <f t="shared" si="5"/>
        <v>0</v>
      </c>
      <c r="BG110" s="185">
        <f t="shared" si="6"/>
        <v>0</v>
      </c>
      <c r="BH110" s="185">
        <f t="shared" si="7"/>
        <v>0</v>
      </c>
      <c r="BI110" s="185">
        <f t="shared" si="8"/>
        <v>0</v>
      </c>
      <c r="BJ110" s="23" t="s">
        <v>73</v>
      </c>
      <c r="BK110" s="185">
        <f t="shared" si="9"/>
        <v>0</v>
      </c>
      <c r="BL110" s="23" t="s">
        <v>129</v>
      </c>
      <c r="BM110" s="23" t="s">
        <v>187</v>
      </c>
    </row>
    <row r="111" spans="2:65" s="1" customFormat="1" ht="31.5" customHeight="1">
      <c r="B111" s="173"/>
      <c r="C111" s="174" t="s">
        <v>188</v>
      </c>
      <c r="D111" s="174" t="s">
        <v>124</v>
      </c>
      <c r="E111" s="175" t="s">
        <v>189</v>
      </c>
      <c r="F111" s="176" t="s">
        <v>190</v>
      </c>
      <c r="G111" s="177" t="s">
        <v>170</v>
      </c>
      <c r="H111" s="178">
        <v>1</v>
      </c>
      <c r="I111" s="179"/>
      <c r="J111" s="180">
        <f t="shared" si="0"/>
        <v>0</v>
      </c>
      <c r="K111" s="176" t="s">
        <v>128</v>
      </c>
      <c r="L111" s="40"/>
      <c r="M111" s="181" t="s">
        <v>5</v>
      </c>
      <c r="N111" s="182" t="s">
        <v>39</v>
      </c>
      <c r="O111" s="41"/>
      <c r="P111" s="183">
        <f t="shared" si="1"/>
        <v>0</v>
      </c>
      <c r="Q111" s="183">
        <v>9E-05</v>
      </c>
      <c r="R111" s="183">
        <f t="shared" si="2"/>
        <v>9E-05</v>
      </c>
      <c r="S111" s="183">
        <v>0</v>
      </c>
      <c r="T111" s="184">
        <f t="shared" si="3"/>
        <v>0</v>
      </c>
      <c r="AR111" s="23" t="s">
        <v>129</v>
      </c>
      <c r="AT111" s="23" t="s">
        <v>124</v>
      </c>
      <c r="AU111" s="23" t="s">
        <v>77</v>
      </c>
      <c r="AY111" s="23" t="s">
        <v>121</v>
      </c>
      <c r="BE111" s="185">
        <f t="shared" si="4"/>
        <v>0</v>
      </c>
      <c r="BF111" s="185">
        <f t="shared" si="5"/>
        <v>0</v>
      </c>
      <c r="BG111" s="185">
        <f t="shared" si="6"/>
        <v>0</v>
      </c>
      <c r="BH111" s="185">
        <f t="shared" si="7"/>
        <v>0</v>
      </c>
      <c r="BI111" s="185">
        <f t="shared" si="8"/>
        <v>0</v>
      </c>
      <c r="BJ111" s="23" t="s">
        <v>73</v>
      </c>
      <c r="BK111" s="185">
        <f t="shared" si="9"/>
        <v>0</v>
      </c>
      <c r="BL111" s="23" t="s">
        <v>129</v>
      </c>
      <c r="BM111" s="23" t="s">
        <v>191</v>
      </c>
    </row>
    <row r="112" spans="2:65" s="1" customFormat="1" ht="44.25" customHeight="1">
      <c r="B112" s="173"/>
      <c r="C112" s="174" t="s">
        <v>11</v>
      </c>
      <c r="D112" s="174" t="s">
        <v>124</v>
      </c>
      <c r="E112" s="175" t="s">
        <v>192</v>
      </c>
      <c r="F112" s="176" t="s">
        <v>193</v>
      </c>
      <c r="G112" s="177" t="s">
        <v>158</v>
      </c>
      <c r="H112" s="178">
        <v>10</v>
      </c>
      <c r="I112" s="179"/>
      <c r="J112" s="180">
        <f t="shared" si="0"/>
        <v>0</v>
      </c>
      <c r="K112" s="176" t="s">
        <v>128</v>
      </c>
      <c r="L112" s="40"/>
      <c r="M112" s="181" t="s">
        <v>5</v>
      </c>
      <c r="N112" s="182" t="s">
        <v>39</v>
      </c>
      <c r="O112" s="41"/>
      <c r="P112" s="183">
        <f t="shared" si="1"/>
        <v>0</v>
      </c>
      <c r="Q112" s="183">
        <v>0</v>
      </c>
      <c r="R112" s="183">
        <f t="shared" si="2"/>
        <v>0</v>
      </c>
      <c r="S112" s="183">
        <v>0.29</v>
      </c>
      <c r="T112" s="184">
        <f t="shared" si="3"/>
        <v>2.9</v>
      </c>
      <c r="AR112" s="23" t="s">
        <v>129</v>
      </c>
      <c r="AT112" s="23" t="s">
        <v>124</v>
      </c>
      <c r="AU112" s="23" t="s">
        <v>77</v>
      </c>
      <c r="AY112" s="23" t="s">
        <v>121</v>
      </c>
      <c r="BE112" s="185">
        <f t="shared" si="4"/>
        <v>0</v>
      </c>
      <c r="BF112" s="185">
        <f t="shared" si="5"/>
        <v>0</v>
      </c>
      <c r="BG112" s="185">
        <f t="shared" si="6"/>
        <v>0</v>
      </c>
      <c r="BH112" s="185">
        <f t="shared" si="7"/>
        <v>0</v>
      </c>
      <c r="BI112" s="185">
        <f t="shared" si="8"/>
        <v>0</v>
      </c>
      <c r="BJ112" s="23" t="s">
        <v>73</v>
      </c>
      <c r="BK112" s="185">
        <f t="shared" si="9"/>
        <v>0</v>
      </c>
      <c r="BL112" s="23" t="s">
        <v>129</v>
      </c>
      <c r="BM112" s="23" t="s">
        <v>194</v>
      </c>
    </row>
    <row r="113" spans="2:65" s="1" customFormat="1" ht="44.25" customHeight="1">
      <c r="B113" s="173"/>
      <c r="C113" s="174" t="s">
        <v>195</v>
      </c>
      <c r="D113" s="174" t="s">
        <v>124</v>
      </c>
      <c r="E113" s="175" t="s">
        <v>196</v>
      </c>
      <c r="F113" s="176" t="s">
        <v>197</v>
      </c>
      <c r="G113" s="177" t="s">
        <v>158</v>
      </c>
      <c r="H113" s="178">
        <v>10</v>
      </c>
      <c r="I113" s="179"/>
      <c r="J113" s="180">
        <f t="shared" si="0"/>
        <v>0</v>
      </c>
      <c r="K113" s="176" t="s">
        <v>128</v>
      </c>
      <c r="L113" s="40"/>
      <c r="M113" s="181" t="s">
        <v>5</v>
      </c>
      <c r="N113" s="182" t="s">
        <v>39</v>
      </c>
      <c r="O113" s="41"/>
      <c r="P113" s="183">
        <f t="shared" si="1"/>
        <v>0</v>
      </c>
      <c r="Q113" s="183">
        <v>0</v>
      </c>
      <c r="R113" s="183">
        <f t="shared" si="2"/>
        <v>0</v>
      </c>
      <c r="S113" s="183">
        <v>0.316</v>
      </c>
      <c r="T113" s="184">
        <f t="shared" si="3"/>
        <v>3.16</v>
      </c>
      <c r="AR113" s="23" t="s">
        <v>129</v>
      </c>
      <c r="AT113" s="23" t="s">
        <v>124</v>
      </c>
      <c r="AU113" s="23" t="s">
        <v>77</v>
      </c>
      <c r="AY113" s="23" t="s">
        <v>121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23" t="s">
        <v>73</v>
      </c>
      <c r="BK113" s="185">
        <f t="shared" si="9"/>
        <v>0</v>
      </c>
      <c r="BL113" s="23" t="s">
        <v>129</v>
      </c>
      <c r="BM113" s="23" t="s">
        <v>198</v>
      </c>
    </row>
    <row r="114" spans="2:51" s="13" customFormat="1" ht="13.5">
      <c r="B114" s="218"/>
      <c r="D114" s="187" t="s">
        <v>131</v>
      </c>
      <c r="E114" s="219" t="s">
        <v>5</v>
      </c>
      <c r="F114" s="220" t="s">
        <v>165</v>
      </c>
      <c r="H114" s="221" t="s">
        <v>5</v>
      </c>
      <c r="I114" s="222"/>
      <c r="L114" s="218"/>
      <c r="M114" s="223"/>
      <c r="N114" s="224"/>
      <c r="O114" s="224"/>
      <c r="P114" s="224"/>
      <c r="Q114" s="224"/>
      <c r="R114" s="224"/>
      <c r="S114" s="224"/>
      <c r="T114" s="225"/>
      <c r="AT114" s="221" t="s">
        <v>131</v>
      </c>
      <c r="AU114" s="221" t="s">
        <v>77</v>
      </c>
      <c r="AV114" s="13" t="s">
        <v>73</v>
      </c>
      <c r="AW114" s="13" t="s">
        <v>32</v>
      </c>
      <c r="AX114" s="13" t="s">
        <v>68</v>
      </c>
      <c r="AY114" s="221" t="s">
        <v>121</v>
      </c>
    </row>
    <row r="115" spans="2:51" s="11" customFormat="1" ht="13.5">
      <c r="B115" s="186"/>
      <c r="D115" s="187" t="s">
        <v>131</v>
      </c>
      <c r="E115" s="188" t="s">
        <v>5</v>
      </c>
      <c r="F115" s="189" t="s">
        <v>199</v>
      </c>
      <c r="H115" s="190">
        <v>10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88" t="s">
        <v>131</v>
      </c>
      <c r="AU115" s="188" t="s">
        <v>77</v>
      </c>
      <c r="AV115" s="11" t="s">
        <v>77</v>
      </c>
      <c r="AW115" s="11" t="s">
        <v>32</v>
      </c>
      <c r="AX115" s="11" t="s">
        <v>68</v>
      </c>
      <c r="AY115" s="188" t="s">
        <v>121</v>
      </c>
    </row>
    <row r="116" spans="2:51" s="12" customFormat="1" ht="13.5">
      <c r="B116" s="195"/>
      <c r="D116" s="196" t="s">
        <v>131</v>
      </c>
      <c r="E116" s="197" t="s">
        <v>5</v>
      </c>
      <c r="F116" s="198" t="s">
        <v>133</v>
      </c>
      <c r="H116" s="199">
        <v>10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204" t="s">
        <v>131</v>
      </c>
      <c r="AU116" s="204" t="s">
        <v>77</v>
      </c>
      <c r="AV116" s="12" t="s">
        <v>129</v>
      </c>
      <c r="AW116" s="12" t="s">
        <v>32</v>
      </c>
      <c r="AX116" s="12" t="s">
        <v>73</v>
      </c>
      <c r="AY116" s="204" t="s">
        <v>121</v>
      </c>
    </row>
    <row r="117" spans="2:65" s="1" customFormat="1" ht="44.25" customHeight="1">
      <c r="B117" s="173"/>
      <c r="C117" s="174" t="s">
        <v>200</v>
      </c>
      <c r="D117" s="174" t="s">
        <v>124</v>
      </c>
      <c r="E117" s="175" t="s">
        <v>201</v>
      </c>
      <c r="F117" s="176" t="s">
        <v>202</v>
      </c>
      <c r="G117" s="177" t="s">
        <v>127</v>
      </c>
      <c r="H117" s="178">
        <v>80</v>
      </c>
      <c r="I117" s="179"/>
      <c r="J117" s="180">
        <f>ROUND(I117*H117,2)</f>
        <v>0</v>
      </c>
      <c r="K117" s="176" t="s">
        <v>128</v>
      </c>
      <c r="L117" s="40"/>
      <c r="M117" s="181" t="s">
        <v>5</v>
      </c>
      <c r="N117" s="182" t="s">
        <v>39</v>
      </c>
      <c r="O117" s="41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AR117" s="23" t="s">
        <v>129</v>
      </c>
      <c r="AT117" s="23" t="s">
        <v>124</v>
      </c>
      <c r="AU117" s="23" t="s">
        <v>77</v>
      </c>
      <c r="AY117" s="23" t="s">
        <v>121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23" t="s">
        <v>73</v>
      </c>
      <c r="BK117" s="185">
        <f>ROUND(I117*H117,2)</f>
        <v>0</v>
      </c>
      <c r="BL117" s="23" t="s">
        <v>129</v>
      </c>
      <c r="BM117" s="23" t="s">
        <v>203</v>
      </c>
    </row>
    <row r="118" spans="2:51" s="13" customFormat="1" ht="13.5">
      <c r="B118" s="218"/>
      <c r="D118" s="187" t="s">
        <v>131</v>
      </c>
      <c r="E118" s="219" t="s">
        <v>5</v>
      </c>
      <c r="F118" s="220" t="s">
        <v>165</v>
      </c>
      <c r="H118" s="221" t="s">
        <v>5</v>
      </c>
      <c r="I118" s="222"/>
      <c r="L118" s="218"/>
      <c r="M118" s="223"/>
      <c r="N118" s="224"/>
      <c r="O118" s="224"/>
      <c r="P118" s="224"/>
      <c r="Q118" s="224"/>
      <c r="R118" s="224"/>
      <c r="S118" s="224"/>
      <c r="T118" s="225"/>
      <c r="AT118" s="221" t="s">
        <v>131</v>
      </c>
      <c r="AU118" s="221" t="s">
        <v>77</v>
      </c>
      <c r="AV118" s="13" t="s">
        <v>73</v>
      </c>
      <c r="AW118" s="13" t="s">
        <v>32</v>
      </c>
      <c r="AX118" s="13" t="s">
        <v>68</v>
      </c>
      <c r="AY118" s="221" t="s">
        <v>121</v>
      </c>
    </row>
    <row r="119" spans="2:51" s="11" customFormat="1" ht="13.5">
      <c r="B119" s="186"/>
      <c r="D119" s="187" t="s">
        <v>131</v>
      </c>
      <c r="E119" s="188" t="s">
        <v>5</v>
      </c>
      <c r="F119" s="189" t="s">
        <v>204</v>
      </c>
      <c r="H119" s="190">
        <v>10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88" t="s">
        <v>131</v>
      </c>
      <c r="AU119" s="188" t="s">
        <v>77</v>
      </c>
      <c r="AV119" s="11" t="s">
        <v>77</v>
      </c>
      <c r="AW119" s="11" t="s">
        <v>32</v>
      </c>
      <c r="AX119" s="11" t="s">
        <v>68</v>
      </c>
      <c r="AY119" s="188" t="s">
        <v>121</v>
      </c>
    </row>
    <row r="120" spans="2:51" s="13" customFormat="1" ht="13.5">
      <c r="B120" s="218"/>
      <c r="D120" s="187" t="s">
        <v>131</v>
      </c>
      <c r="E120" s="219" t="s">
        <v>5</v>
      </c>
      <c r="F120" s="220" t="s">
        <v>205</v>
      </c>
      <c r="H120" s="221" t="s">
        <v>5</v>
      </c>
      <c r="I120" s="222"/>
      <c r="L120" s="218"/>
      <c r="M120" s="223"/>
      <c r="N120" s="224"/>
      <c r="O120" s="224"/>
      <c r="P120" s="224"/>
      <c r="Q120" s="224"/>
      <c r="R120" s="224"/>
      <c r="S120" s="224"/>
      <c r="T120" s="225"/>
      <c r="AT120" s="221" t="s">
        <v>131</v>
      </c>
      <c r="AU120" s="221" t="s">
        <v>77</v>
      </c>
      <c r="AV120" s="13" t="s">
        <v>73</v>
      </c>
      <c r="AW120" s="13" t="s">
        <v>32</v>
      </c>
      <c r="AX120" s="13" t="s">
        <v>68</v>
      </c>
      <c r="AY120" s="221" t="s">
        <v>121</v>
      </c>
    </row>
    <row r="121" spans="2:51" s="11" customFormat="1" ht="13.5">
      <c r="B121" s="186"/>
      <c r="D121" s="187" t="s">
        <v>131</v>
      </c>
      <c r="E121" s="188" t="s">
        <v>5</v>
      </c>
      <c r="F121" s="189" t="s">
        <v>206</v>
      </c>
      <c r="H121" s="190">
        <v>70</v>
      </c>
      <c r="I121" s="191"/>
      <c r="L121" s="186"/>
      <c r="M121" s="192"/>
      <c r="N121" s="193"/>
      <c r="O121" s="193"/>
      <c r="P121" s="193"/>
      <c r="Q121" s="193"/>
      <c r="R121" s="193"/>
      <c r="S121" s="193"/>
      <c r="T121" s="194"/>
      <c r="AT121" s="188" t="s">
        <v>131</v>
      </c>
      <c r="AU121" s="188" t="s">
        <v>77</v>
      </c>
      <c r="AV121" s="11" t="s">
        <v>77</v>
      </c>
      <c r="AW121" s="11" t="s">
        <v>32</v>
      </c>
      <c r="AX121" s="11" t="s">
        <v>68</v>
      </c>
      <c r="AY121" s="188" t="s">
        <v>121</v>
      </c>
    </row>
    <row r="122" spans="2:51" s="12" customFormat="1" ht="13.5">
      <c r="B122" s="195"/>
      <c r="D122" s="196" t="s">
        <v>131</v>
      </c>
      <c r="E122" s="197" t="s">
        <v>5</v>
      </c>
      <c r="F122" s="198" t="s">
        <v>133</v>
      </c>
      <c r="H122" s="199">
        <v>80</v>
      </c>
      <c r="I122" s="200"/>
      <c r="L122" s="195"/>
      <c r="M122" s="201"/>
      <c r="N122" s="202"/>
      <c r="O122" s="202"/>
      <c r="P122" s="202"/>
      <c r="Q122" s="202"/>
      <c r="R122" s="202"/>
      <c r="S122" s="202"/>
      <c r="T122" s="203"/>
      <c r="AT122" s="204" t="s">
        <v>131</v>
      </c>
      <c r="AU122" s="204" t="s">
        <v>77</v>
      </c>
      <c r="AV122" s="12" t="s">
        <v>129</v>
      </c>
      <c r="AW122" s="12" t="s">
        <v>32</v>
      </c>
      <c r="AX122" s="12" t="s">
        <v>73</v>
      </c>
      <c r="AY122" s="204" t="s">
        <v>121</v>
      </c>
    </row>
    <row r="123" spans="2:65" s="1" customFormat="1" ht="44.25" customHeight="1">
      <c r="B123" s="173"/>
      <c r="C123" s="174" t="s">
        <v>207</v>
      </c>
      <c r="D123" s="174" t="s">
        <v>124</v>
      </c>
      <c r="E123" s="175" t="s">
        <v>125</v>
      </c>
      <c r="F123" s="176" t="s">
        <v>126</v>
      </c>
      <c r="G123" s="177" t="s">
        <v>127</v>
      </c>
      <c r="H123" s="178">
        <v>127.4</v>
      </c>
      <c r="I123" s="179"/>
      <c r="J123" s="180">
        <f>ROUND(I123*H123,2)</f>
        <v>0</v>
      </c>
      <c r="K123" s="176" t="s">
        <v>128</v>
      </c>
      <c r="L123" s="40"/>
      <c r="M123" s="181" t="s">
        <v>5</v>
      </c>
      <c r="N123" s="182" t="s">
        <v>39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129</v>
      </c>
      <c r="AT123" s="23" t="s">
        <v>124</v>
      </c>
      <c r="AU123" s="23" t="s">
        <v>77</v>
      </c>
      <c r="AY123" s="23" t="s">
        <v>121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73</v>
      </c>
      <c r="BK123" s="185">
        <f>ROUND(I123*H123,2)</f>
        <v>0</v>
      </c>
      <c r="BL123" s="23" t="s">
        <v>129</v>
      </c>
      <c r="BM123" s="23" t="s">
        <v>208</v>
      </c>
    </row>
    <row r="124" spans="2:51" s="13" customFormat="1" ht="13.5">
      <c r="B124" s="218"/>
      <c r="D124" s="187" t="s">
        <v>131</v>
      </c>
      <c r="E124" s="219" t="s">
        <v>5</v>
      </c>
      <c r="F124" s="220" t="s">
        <v>165</v>
      </c>
      <c r="H124" s="221" t="s">
        <v>5</v>
      </c>
      <c r="I124" s="222"/>
      <c r="L124" s="218"/>
      <c r="M124" s="223"/>
      <c r="N124" s="224"/>
      <c r="O124" s="224"/>
      <c r="P124" s="224"/>
      <c r="Q124" s="224"/>
      <c r="R124" s="224"/>
      <c r="S124" s="224"/>
      <c r="T124" s="225"/>
      <c r="AT124" s="221" t="s">
        <v>131</v>
      </c>
      <c r="AU124" s="221" t="s">
        <v>77</v>
      </c>
      <c r="AV124" s="13" t="s">
        <v>73</v>
      </c>
      <c r="AW124" s="13" t="s">
        <v>32</v>
      </c>
      <c r="AX124" s="13" t="s">
        <v>68</v>
      </c>
      <c r="AY124" s="221" t="s">
        <v>121</v>
      </c>
    </row>
    <row r="125" spans="2:51" s="11" customFormat="1" ht="13.5">
      <c r="B125" s="186"/>
      <c r="D125" s="187" t="s">
        <v>131</v>
      </c>
      <c r="E125" s="188" t="s">
        <v>5</v>
      </c>
      <c r="F125" s="189" t="s">
        <v>209</v>
      </c>
      <c r="H125" s="190">
        <v>127.4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88" t="s">
        <v>131</v>
      </c>
      <c r="AU125" s="188" t="s">
        <v>77</v>
      </c>
      <c r="AV125" s="11" t="s">
        <v>77</v>
      </c>
      <c r="AW125" s="11" t="s">
        <v>32</v>
      </c>
      <c r="AX125" s="11" t="s">
        <v>68</v>
      </c>
      <c r="AY125" s="188" t="s">
        <v>121</v>
      </c>
    </row>
    <row r="126" spans="2:51" s="12" customFormat="1" ht="13.5">
      <c r="B126" s="195"/>
      <c r="D126" s="196" t="s">
        <v>131</v>
      </c>
      <c r="E126" s="197" t="s">
        <v>5</v>
      </c>
      <c r="F126" s="198" t="s">
        <v>133</v>
      </c>
      <c r="H126" s="199">
        <v>127.4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204" t="s">
        <v>131</v>
      </c>
      <c r="AU126" s="204" t="s">
        <v>77</v>
      </c>
      <c r="AV126" s="12" t="s">
        <v>129</v>
      </c>
      <c r="AW126" s="12" t="s">
        <v>32</v>
      </c>
      <c r="AX126" s="12" t="s">
        <v>73</v>
      </c>
      <c r="AY126" s="204" t="s">
        <v>121</v>
      </c>
    </row>
    <row r="127" spans="2:65" s="1" customFormat="1" ht="57" customHeight="1">
      <c r="B127" s="173"/>
      <c r="C127" s="174" t="s">
        <v>210</v>
      </c>
      <c r="D127" s="174" t="s">
        <v>124</v>
      </c>
      <c r="E127" s="175" t="s">
        <v>211</v>
      </c>
      <c r="F127" s="176" t="s">
        <v>212</v>
      </c>
      <c r="G127" s="177" t="s">
        <v>127</v>
      </c>
      <c r="H127" s="178">
        <v>15</v>
      </c>
      <c r="I127" s="179"/>
      <c r="J127" s="180">
        <f>ROUND(I127*H127,2)</f>
        <v>0</v>
      </c>
      <c r="K127" s="176" t="s">
        <v>128</v>
      </c>
      <c r="L127" s="40"/>
      <c r="M127" s="181" t="s">
        <v>5</v>
      </c>
      <c r="N127" s="182" t="s">
        <v>39</v>
      </c>
      <c r="O127" s="41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23" t="s">
        <v>129</v>
      </c>
      <c r="AT127" s="23" t="s">
        <v>124</v>
      </c>
      <c r="AU127" s="23" t="s">
        <v>77</v>
      </c>
      <c r="AY127" s="23" t="s">
        <v>121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3" t="s">
        <v>73</v>
      </c>
      <c r="BK127" s="185">
        <f>ROUND(I127*H127,2)</f>
        <v>0</v>
      </c>
      <c r="BL127" s="23" t="s">
        <v>129</v>
      </c>
      <c r="BM127" s="23" t="s">
        <v>213</v>
      </c>
    </row>
    <row r="128" spans="2:51" s="13" customFormat="1" ht="13.5">
      <c r="B128" s="218"/>
      <c r="D128" s="187" t="s">
        <v>131</v>
      </c>
      <c r="E128" s="219" t="s">
        <v>5</v>
      </c>
      <c r="F128" s="220" t="s">
        <v>214</v>
      </c>
      <c r="H128" s="221" t="s">
        <v>5</v>
      </c>
      <c r="I128" s="222"/>
      <c r="L128" s="218"/>
      <c r="M128" s="223"/>
      <c r="N128" s="224"/>
      <c r="O128" s="224"/>
      <c r="P128" s="224"/>
      <c r="Q128" s="224"/>
      <c r="R128" s="224"/>
      <c r="S128" s="224"/>
      <c r="T128" s="225"/>
      <c r="AT128" s="221" t="s">
        <v>131</v>
      </c>
      <c r="AU128" s="221" t="s">
        <v>77</v>
      </c>
      <c r="AV128" s="13" t="s">
        <v>73</v>
      </c>
      <c r="AW128" s="13" t="s">
        <v>32</v>
      </c>
      <c r="AX128" s="13" t="s">
        <v>68</v>
      </c>
      <c r="AY128" s="221" t="s">
        <v>121</v>
      </c>
    </row>
    <row r="129" spans="2:51" s="11" customFormat="1" ht="13.5">
      <c r="B129" s="186"/>
      <c r="D129" s="187" t="s">
        <v>131</v>
      </c>
      <c r="E129" s="188" t="s">
        <v>5</v>
      </c>
      <c r="F129" s="189" t="s">
        <v>215</v>
      </c>
      <c r="H129" s="190">
        <v>15</v>
      </c>
      <c r="I129" s="191"/>
      <c r="L129" s="186"/>
      <c r="M129" s="192"/>
      <c r="N129" s="193"/>
      <c r="O129" s="193"/>
      <c r="P129" s="193"/>
      <c r="Q129" s="193"/>
      <c r="R129" s="193"/>
      <c r="S129" s="193"/>
      <c r="T129" s="194"/>
      <c r="AT129" s="188" t="s">
        <v>131</v>
      </c>
      <c r="AU129" s="188" t="s">
        <v>77</v>
      </c>
      <c r="AV129" s="11" t="s">
        <v>77</v>
      </c>
      <c r="AW129" s="11" t="s">
        <v>32</v>
      </c>
      <c r="AX129" s="11" t="s">
        <v>68</v>
      </c>
      <c r="AY129" s="188" t="s">
        <v>121</v>
      </c>
    </row>
    <row r="130" spans="2:51" s="12" customFormat="1" ht="13.5">
      <c r="B130" s="195"/>
      <c r="D130" s="196" t="s">
        <v>131</v>
      </c>
      <c r="E130" s="197" t="s">
        <v>5</v>
      </c>
      <c r="F130" s="198" t="s">
        <v>133</v>
      </c>
      <c r="H130" s="199">
        <v>15</v>
      </c>
      <c r="I130" s="200"/>
      <c r="L130" s="195"/>
      <c r="M130" s="201"/>
      <c r="N130" s="202"/>
      <c r="O130" s="202"/>
      <c r="P130" s="202"/>
      <c r="Q130" s="202"/>
      <c r="R130" s="202"/>
      <c r="S130" s="202"/>
      <c r="T130" s="203"/>
      <c r="AT130" s="204" t="s">
        <v>131</v>
      </c>
      <c r="AU130" s="204" t="s">
        <v>77</v>
      </c>
      <c r="AV130" s="12" t="s">
        <v>129</v>
      </c>
      <c r="AW130" s="12" t="s">
        <v>32</v>
      </c>
      <c r="AX130" s="12" t="s">
        <v>73</v>
      </c>
      <c r="AY130" s="204" t="s">
        <v>121</v>
      </c>
    </row>
    <row r="131" spans="2:65" s="1" customFormat="1" ht="31.5" customHeight="1">
      <c r="B131" s="173"/>
      <c r="C131" s="174" t="s">
        <v>216</v>
      </c>
      <c r="D131" s="174" t="s">
        <v>124</v>
      </c>
      <c r="E131" s="175" t="s">
        <v>217</v>
      </c>
      <c r="F131" s="176" t="s">
        <v>218</v>
      </c>
      <c r="G131" s="177" t="s">
        <v>127</v>
      </c>
      <c r="H131" s="178">
        <v>38.25</v>
      </c>
      <c r="I131" s="179"/>
      <c r="J131" s="180">
        <f>ROUND(I131*H131,2)</f>
        <v>0</v>
      </c>
      <c r="K131" s="176" t="s">
        <v>128</v>
      </c>
      <c r="L131" s="40"/>
      <c r="M131" s="181" t="s">
        <v>5</v>
      </c>
      <c r="N131" s="182" t="s">
        <v>39</v>
      </c>
      <c r="O131" s="41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3" t="s">
        <v>129</v>
      </c>
      <c r="AT131" s="23" t="s">
        <v>124</v>
      </c>
      <c r="AU131" s="23" t="s">
        <v>77</v>
      </c>
      <c r="AY131" s="23" t="s">
        <v>121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3" t="s">
        <v>73</v>
      </c>
      <c r="BK131" s="185">
        <f>ROUND(I131*H131,2)</f>
        <v>0</v>
      </c>
      <c r="BL131" s="23" t="s">
        <v>129</v>
      </c>
      <c r="BM131" s="23" t="s">
        <v>219</v>
      </c>
    </row>
    <row r="132" spans="2:51" s="13" customFormat="1" ht="13.5">
      <c r="B132" s="218"/>
      <c r="D132" s="187" t="s">
        <v>131</v>
      </c>
      <c r="E132" s="219" t="s">
        <v>5</v>
      </c>
      <c r="F132" s="220" t="s">
        <v>220</v>
      </c>
      <c r="H132" s="221" t="s">
        <v>5</v>
      </c>
      <c r="I132" s="222"/>
      <c r="L132" s="218"/>
      <c r="M132" s="223"/>
      <c r="N132" s="224"/>
      <c r="O132" s="224"/>
      <c r="P132" s="224"/>
      <c r="Q132" s="224"/>
      <c r="R132" s="224"/>
      <c r="S132" s="224"/>
      <c r="T132" s="225"/>
      <c r="AT132" s="221" t="s">
        <v>131</v>
      </c>
      <c r="AU132" s="221" t="s">
        <v>77</v>
      </c>
      <c r="AV132" s="13" t="s">
        <v>73</v>
      </c>
      <c r="AW132" s="13" t="s">
        <v>32</v>
      </c>
      <c r="AX132" s="13" t="s">
        <v>68</v>
      </c>
      <c r="AY132" s="221" t="s">
        <v>121</v>
      </c>
    </row>
    <row r="133" spans="2:51" s="11" customFormat="1" ht="13.5">
      <c r="B133" s="186"/>
      <c r="D133" s="187" t="s">
        <v>131</v>
      </c>
      <c r="E133" s="188" t="s">
        <v>5</v>
      </c>
      <c r="F133" s="189" t="s">
        <v>221</v>
      </c>
      <c r="H133" s="190">
        <v>38.25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88" t="s">
        <v>131</v>
      </c>
      <c r="AU133" s="188" t="s">
        <v>77</v>
      </c>
      <c r="AV133" s="11" t="s">
        <v>77</v>
      </c>
      <c r="AW133" s="11" t="s">
        <v>32</v>
      </c>
      <c r="AX133" s="11" t="s">
        <v>68</v>
      </c>
      <c r="AY133" s="188" t="s">
        <v>121</v>
      </c>
    </row>
    <row r="134" spans="2:51" s="12" customFormat="1" ht="13.5">
      <c r="B134" s="195"/>
      <c r="D134" s="196" t="s">
        <v>131</v>
      </c>
      <c r="E134" s="197" t="s">
        <v>5</v>
      </c>
      <c r="F134" s="198" t="s">
        <v>133</v>
      </c>
      <c r="H134" s="199">
        <v>38.25</v>
      </c>
      <c r="I134" s="200"/>
      <c r="L134" s="195"/>
      <c r="M134" s="201"/>
      <c r="N134" s="202"/>
      <c r="O134" s="202"/>
      <c r="P134" s="202"/>
      <c r="Q134" s="202"/>
      <c r="R134" s="202"/>
      <c r="S134" s="202"/>
      <c r="T134" s="203"/>
      <c r="AT134" s="204" t="s">
        <v>131</v>
      </c>
      <c r="AU134" s="204" t="s">
        <v>77</v>
      </c>
      <c r="AV134" s="12" t="s">
        <v>129</v>
      </c>
      <c r="AW134" s="12" t="s">
        <v>32</v>
      </c>
      <c r="AX134" s="12" t="s">
        <v>73</v>
      </c>
      <c r="AY134" s="204" t="s">
        <v>121</v>
      </c>
    </row>
    <row r="135" spans="2:65" s="1" customFormat="1" ht="44.25" customHeight="1">
      <c r="B135" s="173"/>
      <c r="C135" s="174" t="s">
        <v>10</v>
      </c>
      <c r="D135" s="174" t="s">
        <v>124</v>
      </c>
      <c r="E135" s="175" t="s">
        <v>222</v>
      </c>
      <c r="F135" s="176" t="s">
        <v>223</v>
      </c>
      <c r="G135" s="177" t="s">
        <v>127</v>
      </c>
      <c r="H135" s="178">
        <v>8.5</v>
      </c>
      <c r="I135" s="179"/>
      <c r="J135" s="180">
        <f>ROUND(I135*H135,2)</f>
        <v>0</v>
      </c>
      <c r="K135" s="176" t="s">
        <v>128</v>
      </c>
      <c r="L135" s="40"/>
      <c r="M135" s="181" t="s">
        <v>5</v>
      </c>
      <c r="N135" s="182" t="s">
        <v>39</v>
      </c>
      <c r="O135" s="41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23" t="s">
        <v>129</v>
      </c>
      <c r="AT135" s="23" t="s">
        <v>124</v>
      </c>
      <c r="AU135" s="23" t="s">
        <v>77</v>
      </c>
      <c r="AY135" s="23" t="s">
        <v>121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3" t="s">
        <v>73</v>
      </c>
      <c r="BK135" s="185">
        <f>ROUND(I135*H135,2)</f>
        <v>0</v>
      </c>
      <c r="BL135" s="23" t="s">
        <v>129</v>
      </c>
      <c r="BM135" s="23" t="s">
        <v>224</v>
      </c>
    </row>
    <row r="136" spans="2:51" s="13" customFormat="1" ht="13.5">
      <c r="B136" s="218"/>
      <c r="D136" s="187" t="s">
        <v>131</v>
      </c>
      <c r="E136" s="219" t="s">
        <v>5</v>
      </c>
      <c r="F136" s="220" t="s">
        <v>225</v>
      </c>
      <c r="H136" s="221" t="s">
        <v>5</v>
      </c>
      <c r="I136" s="222"/>
      <c r="L136" s="218"/>
      <c r="M136" s="223"/>
      <c r="N136" s="224"/>
      <c r="O136" s="224"/>
      <c r="P136" s="224"/>
      <c r="Q136" s="224"/>
      <c r="R136" s="224"/>
      <c r="S136" s="224"/>
      <c r="T136" s="225"/>
      <c r="AT136" s="221" t="s">
        <v>131</v>
      </c>
      <c r="AU136" s="221" t="s">
        <v>77</v>
      </c>
      <c r="AV136" s="13" t="s">
        <v>73</v>
      </c>
      <c r="AW136" s="13" t="s">
        <v>32</v>
      </c>
      <c r="AX136" s="13" t="s">
        <v>68</v>
      </c>
      <c r="AY136" s="221" t="s">
        <v>121</v>
      </c>
    </row>
    <row r="137" spans="2:51" s="11" customFormat="1" ht="13.5">
      <c r="B137" s="186"/>
      <c r="D137" s="187" t="s">
        <v>131</v>
      </c>
      <c r="E137" s="188" t="s">
        <v>5</v>
      </c>
      <c r="F137" s="189" t="s">
        <v>226</v>
      </c>
      <c r="H137" s="190">
        <v>8.5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88" t="s">
        <v>131</v>
      </c>
      <c r="AU137" s="188" t="s">
        <v>77</v>
      </c>
      <c r="AV137" s="11" t="s">
        <v>77</v>
      </c>
      <c r="AW137" s="11" t="s">
        <v>32</v>
      </c>
      <c r="AX137" s="11" t="s">
        <v>68</v>
      </c>
      <c r="AY137" s="188" t="s">
        <v>121</v>
      </c>
    </row>
    <row r="138" spans="2:51" s="12" customFormat="1" ht="13.5">
      <c r="B138" s="195"/>
      <c r="D138" s="196" t="s">
        <v>131</v>
      </c>
      <c r="E138" s="197" t="s">
        <v>5</v>
      </c>
      <c r="F138" s="198" t="s">
        <v>133</v>
      </c>
      <c r="H138" s="199">
        <v>8.5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204" t="s">
        <v>131</v>
      </c>
      <c r="AU138" s="204" t="s">
        <v>77</v>
      </c>
      <c r="AV138" s="12" t="s">
        <v>129</v>
      </c>
      <c r="AW138" s="12" t="s">
        <v>32</v>
      </c>
      <c r="AX138" s="12" t="s">
        <v>73</v>
      </c>
      <c r="AY138" s="204" t="s">
        <v>121</v>
      </c>
    </row>
    <row r="139" spans="2:65" s="1" customFormat="1" ht="44.25" customHeight="1">
      <c r="B139" s="173"/>
      <c r="C139" s="174" t="s">
        <v>227</v>
      </c>
      <c r="D139" s="174" t="s">
        <v>124</v>
      </c>
      <c r="E139" s="175" t="s">
        <v>228</v>
      </c>
      <c r="F139" s="176" t="s">
        <v>229</v>
      </c>
      <c r="G139" s="177" t="s">
        <v>127</v>
      </c>
      <c r="H139" s="178">
        <v>71.5</v>
      </c>
      <c r="I139" s="179"/>
      <c r="J139" s="180">
        <f>ROUND(I139*H139,2)</f>
        <v>0</v>
      </c>
      <c r="K139" s="176" t="s">
        <v>128</v>
      </c>
      <c r="L139" s="40"/>
      <c r="M139" s="181" t="s">
        <v>5</v>
      </c>
      <c r="N139" s="182" t="s">
        <v>39</v>
      </c>
      <c r="O139" s="4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23" t="s">
        <v>129</v>
      </c>
      <c r="AT139" s="23" t="s">
        <v>124</v>
      </c>
      <c r="AU139" s="23" t="s">
        <v>77</v>
      </c>
      <c r="AY139" s="23" t="s">
        <v>121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23" t="s">
        <v>73</v>
      </c>
      <c r="BK139" s="185">
        <f>ROUND(I139*H139,2)</f>
        <v>0</v>
      </c>
      <c r="BL139" s="23" t="s">
        <v>129</v>
      </c>
      <c r="BM139" s="23" t="s">
        <v>230</v>
      </c>
    </row>
    <row r="140" spans="2:51" s="13" customFormat="1" ht="13.5">
      <c r="B140" s="218"/>
      <c r="D140" s="187" t="s">
        <v>131</v>
      </c>
      <c r="E140" s="219" t="s">
        <v>5</v>
      </c>
      <c r="F140" s="220" t="s">
        <v>231</v>
      </c>
      <c r="H140" s="221" t="s">
        <v>5</v>
      </c>
      <c r="I140" s="222"/>
      <c r="L140" s="218"/>
      <c r="M140" s="223"/>
      <c r="N140" s="224"/>
      <c r="O140" s="224"/>
      <c r="P140" s="224"/>
      <c r="Q140" s="224"/>
      <c r="R140" s="224"/>
      <c r="S140" s="224"/>
      <c r="T140" s="225"/>
      <c r="AT140" s="221" t="s">
        <v>131</v>
      </c>
      <c r="AU140" s="221" t="s">
        <v>77</v>
      </c>
      <c r="AV140" s="13" t="s">
        <v>73</v>
      </c>
      <c r="AW140" s="13" t="s">
        <v>32</v>
      </c>
      <c r="AX140" s="13" t="s">
        <v>68</v>
      </c>
      <c r="AY140" s="221" t="s">
        <v>121</v>
      </c>
    </row>
    <row r="141" spans="2:51" s="13" customFormat="1" ht="13.5">
      <c r="B141" s="218"/>
      <c r="D141" s="187" t="s">
        <v>131</v>
      </c>
      <c r="E141" s="219" t="s">
        <v>5</v>
      </c>
      <c r="F141" s="220" t="s">
        <v>232</v>
      </c>
      <c r="H141" s="221" t="s">
        <v>5</v>
      </c>
      <c r="I141" s="222"/>
      <c r="L141" s="218"/>
      <c r="M141" s="223"/>
      <c r="N141" s="224"/>
      <c r="O141" s="224"/>
      <c r="P141" s="224"/>
      <c r="Q141" s="224"/>
      <c r="R141" s="224"/>
      <c r="S141" s="224"/>
      <c r="T141" s="225"/>
      <c r="AT141" s="221" t="s">
        <v>131</v>
      </c>
      <c r="AU141" s="221" t="s">
        <v>77</v>
      </c>
      <c r="AV141" s="13" t="s">
        <v>73</v>
      </c>
      <c r="AW141" s="13" t="s">
        <v>32</v>
      </c>
      <c r="AX141" s="13" t="s">
        <v>68</v>
      </c>
      <c r="AY141" s="221" t="s">
        <v>121</v>
      </c>
    </row>
    <row r="142" spans="2:51" s="11" customFormat="1" ht="13.5">
      <c r="B142" s="186"/>
      <c r="D142" s="187" t="s">
        <v>131</v>
      </c>
      <c r="E142" s="188" t="s">
        <v>5</v>
      </c>
      <c r="F142" s="189" t="s">
        <v>233</v>
      </c>
      <c r="H142" s="190">
        <v>71.5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88" t="s">
        <v>131</v>
      </c>
      <c r="AU142" s="188" t="s">
        <v>77</v>
      </c>
      <c r="AV142" s="11" t="s">
        <v>77</v>
      </c>
      <c r="AW142" s="11" t="s">
        <v>32</v>
      </c>
      <c r="AX142" s="11" t="s">
        <v>68</v>
      </c>
      <c r="AY142" s="188" t="s">
        <v>121</v>
      </c>
    </row>
    <row r="143" spans="2:51" s="12" customFormat="1" ht="13.5">
      <c r="B143" s="195"/>
      <c r="D143" s="196" t="s">
        <v>131</v>
      </c>
      <c r="E143" s="197" t="s">
        <v>5</v>
      </c>
      <c r="F143" s="198" t="s">
        <v>133</v>
      </c>
      <c r="H143" s="199">
        <v>71.5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204" t="s">
        <v>131</v>
      </c>
      <c r="AU143" s="204" t="s">
        <v>77</v>
      </c>
      <c r="AV143" s="12" t="s">
        <v>129</v>
      </c>
      <c r="AW143" s="12" t="s">
        <v>32</v>
      </c>
      <c r="AX143" s="12" t="s">
        <v>73</v>
      </c>
      <c r="AY143" s="204" t="s">
        <v>121</v>
      </c>
    </row>
    <row r="144" spans="2:65" s="1" customFormat="1" ht="31.5" customHeight="1">
      <c r="B144" s="173"/>
      <c r="C144" s="174" t="s">
        <v>234</v>
      </c>
      <c r="D144" s="174" t="s">
        <v>124</v>
      </c>
      <c r="E144" s="175" t="s">
        <v>235</v>
      </c>
      <c r="F144" s="176" t="s">
        <v>236</v>
      </c>
      <c r="G144" s="177" t="s">
        <v>170</v>
      </c>
      <c r="H144" s="178">
        <v>1</v>
      </c>
      <c r="I144" s="179"/>
      <c r="J144" s="180">
        <f aca="true" t="shared" si="10" ref="J144:J154">ROUND(I144*H144,2)</f>
        <v>0</v>
      </c>
      <c r="K144" s="176" t="s">
        <v>128</v>
      </c>
      <c r="L144" s="40"/>
      <c r="M144" s="181" t="s">
        <v>5</v>
      </c>
      <c r="N144" s="182" t="s">
        <v>39</v>
      </c>
      <c r="O144" s="41"/>
      <c r="P144" s="183">
        <f aca="true" t="shared" si="11" ref="P144:P154">O144*H144</f>
        <v>0</v>
      </c>
      <c r="Q144" s="183">
        <v>0</v>
      </c>
      <c r="R144" s="183">
        <f aca="true" t="shared" si="12" ref="R144:R154">Q144*H144</f>
        <v>0</v>
      </c>
      <c r="S144" s="183">
        <v>0</v>
      </c>
      <c r="T144" s="184">
        <f aca="true" t="shared" si="13" ref="T144:T154">S144*H144</f>
        <v>0</v>
      </c>
      <c r="AR144" s="23" t="s">
        <v>129</v>
      </c>
      <c r="AT144" s="23" t="s">
        <v>124</v>
      </c>
      <c r="AU144" s="23" t="s">
        <v>77</v>
      </c>
      <c r="AY144" s="23" t="s">
        <v>121</v>
      </c>
      <c r="BE144" s="185">
        <f aca="true" t="shared" si="14" ref="BE144:BE154">IF(N144="základní",J144,0)</f>
        <v>0</v>
      </c>
      <c r="BF144" s="185">
        <f aca="true" t="shared" si="15" ref="BF144:BF154">IF(N144="snížená",J144,0)</f>
        <v>0</v>
      </c>
      <c r="BG144" s="185">
        <f aca="true" t="shared" si="16" ref="BG144:BG154">IF(N144="zákl. přenesená",J144,0)</f>
        <v>0</v>
      </c>
      <c r="BH144" s="185">
        <f aca="true" t="shared" si="17" ref="BH144:BH154">IF(N144="sníž. přenesená",J144,0)</f>
        <v>0</v>
      </c>
      <c r="BI144" s="185">
        <f aca="true" t="shared" si="18" ref="BI144:BI154">IF(N144="nulová",J144,0)</f>
        <v>0</v>
      </c>
      <c r="BJ144" s="23" t="s">
        <v>73</v>
      </c>
      <c r="BK144" s="185">
        <f aca="true" t="shared" si="19" ref="BK144:BK154">ROUND(I144*H144,2)</f>
        <v>0</v>
      </c>
      <c r="BL144" s="23" t="s">
        <v>129</v>
      </c>
      <c r="BM144" s="23" t="s">
        <v>237</v>
      </c>
    </row>
    <row r="145" spans="2:65" s="1" customFormat="1" ht="31.5" customHeight="1">
      <c r="B145" s="173"/>
      <c r="C145" s="174" t="s">
        <v>238</v>
      </c>
      <c r="D145" s="174" t="s">
        <v>124</v>
      </c>
      <c r="E145" s="175" t="s">
        <v>239</v>
      </c>
      <c r="F145" s="176" t="s">
        <v>240</v>
      </c>
      <c r="G145" s="177" t="s">
        <v>170</v>
      </c>
      <c r="H145" s="178">
        <v>1</v>
      </c>
      <c r="I145" s="179"/>
      <c r="J145" s="180">
        <f t="shared" si="10"/>
        <v>0</v>
      </c>
      <c r="K145" s="176" t="s">
        <v>128</v>
      </c>
      <c r="L145" s="40"/>
      <c r="M145" s="181" t="s">
        <v>5</v>
      </c>
      <c r="N145" s="182" t="s">
        <v>39</v>
      </c>
      <c r="O145" s="41"/>
      <c r="P145" s="183">
        <f t="shared" si="11"/>
        <v>0</v>
      </c>
      <c r="Q145" s="183">
        <v>0</v>
      </c>
      <c r="R145" s="183">
        <f t="shared" si="12"/>
        <v>0</v>
      </c>
      <c r="S145" s="183">
        <v>0</v>
      </c>
      <c r="T145" s="184">
        <f t="shared" si="13"/>
        <v>0</v>
      </c>
      <c r="AR145" s="23" t="s">
        <v>129</v>
      </c>
      <c r="AT145" s="23" t="s">
        <v>124</v>
      </c>
      <c r="AU145" s="23" t="s">
        <v>77</v>
      </c>
      <c r="AY145" s="23" t="s">
        <v>121</v>
      </c>
      <c r="BE145" s="185">
        <f t="shared" si="14"/>
        <v>0</v>
      </c>
      <c r="BF145" s="185">
        <f t="shared" si="15"/>
        <v>0</v>
      </c>
      <c r="BG145" s="185">
        <f t="shared" si="16"/>
        <v>0</v>
      </c>
      <c r="BH145" s="185">
        <f t="shared" si="17"/>
        <v>0</v>
      </c>
      <c r="BI145" s="185">
        <f t="shared" si="18"/>
        <v>0</v>
      </c>
      <c r="BJ145" s="23" t="s">
        <v>73</v>
      </c>
      <c r="BK145" s="185">
        <f t="shared" si="19"/>
        <v>0</v>
      </c>
      <c r="BL145" s="23" t="s">
        <v>129</v>
      </c>
      <c r="BM145" s="23" t="s">
        <v>241</v>
      </c>
    </row>
    <row r="146" spans="2:65" s="1" customFormat="1" ht="31.5" customHeight="1">
      <c r="B146" s="173"/>
      <c r="C146" s="174" t="s">
        <v>242</v>
      </c>
      <c r="D146" s="174" t="s">
        <v>124</v>
      </c>
      <c r="E146" s="175" t="s">
        <v>243</v>
      </c>
      <c r="F146" s="176" t="s">
        <v>244</v>
      </c>
      <c r="G146" s="177" t="s">
        <v>170</v>
      </c>
      <c r="H146" s="178">
        <v>1</v>
      </c>
      <c r="I146" s="179"/>
      <c r="J146" s="180">
        <f t="shared" si="10"/>
        <v>0</v>
      </c>
      <c r="K146" s="176" t="s">
        <v>128</v>
      </c>
      <c r="L146" s="40"/>
      <c r="M146" s="181" t="s">
        <v>5</v>
      </c>
      <c r="N146" s="182" t="s">
        <v>39</v>
      </c>
      <c r="O146" s="41"/>
      <c r="P146" s="183">
        <f t="shared" si="11"/>
        <v>0</v>
      </c>
      <c r="Q146" s="183">
        <v>0</v>
      </c>
      <c r="R146" s="183">
        <f t="shared" si="12"/>
        <v>0</v>
      </c>
      <c r="S146" s="183">
        <v>0</v>
      </c>
      <c r="T146" s="184">
        <f t="shared" si="13"/>
        <v>0</v>
      </c>
      <c r="AR146" s="23" t="s">
        <v>129</v>
      </c>
      <c r="AT146" s="23" t="s">
        <v>124</v>
      </c>
      <c r="AU146" s="23" t="s">
        <v>77</v>
      </c>
      <c r="AY146" s="23" t="s">
        <v>121</v>
      </c>
      <c r="BE146" s="185">
        <f t="shared" si="14"/>
        <v>0</v>
      </c>
      <c r="BF146" s="185">
        <f t="shared" si="15"/>
        <v>0</v>
      </c>
      <c r="BG146" s="185">
        <f t="shared" si="16"/>
        <v>0</v>
      </c>
      <c r="BH146" s="185">
        <f t="shared" si="17"/>
        <v>0</v>
      </c>
      <c r="BI146" s="185">
        <f t="shared" si="18"/>
        <v>0</v>
      </c>
      <c r="BJ146" s="23" t="s">
        <v>73</v>
      </c>
      <c r="BK146" s="185">
        <f t="shared" si="19"/>
        <v>0</v>
      </c>
      <c r="BL146" s="23" t="s">
        <v>129</v>
      </c>
      <c r="BM146" s="23" t="s">
        <v>245</v>
      </c>
    </row>
    <row r="147" spans="2:65" s="1" customFormat="1" ht="31.5" customHeight="1">
      <c r="B147" s="173"/>
      <c r="C147" s="174" t="s">
        <v>246</v>
      </c>
      <c r="D147" s="174" t="s">
        <v>124</v>
      </c>
      <c r="E147" s="175" t="s">
        <v>247</v>
      </c>
      <c r="F147" s="176" t="s">
        <v>248</v>
      </c>
      <c r="G147" s="177" t="s">
        <v>170</v>
      </c>
      <c r="H147" s="178">
        <v>1</v>
      </c>
      <c r="I147" s="179"/>
      <c r="J147" s="180">
        <f t="shared" si="10"/>
        <v>0</v>
      </c>
      <c r="K147" s="176" t="s">
        <v>128</v>
      </c>
      <c r="L147" s="40"/>
      <c r="M147" s="181" t="s">
        <v>5</v>
      </c>
      <c r="N147" s="182" t="s">
        <v>39</v>
      </c>
      <c r="O147" s="41"/>
      <c r="P147" s="183">
        <f t="shared" si="11"/>
        <v>0</v>
      </c>
      <c r="Q147" s="183">
        <v>0</v>
      </c>
      <c r="R147" s="183">
        <f t="shared" si="12"/>
        <v>0</v>
      </c>
      <c r="S147" s="183">
        <v>0</v>
      </c>
      <c r="T147" s="184">
        <f t="shared" si="13"/>
        <v>0</v>
      </c>
      <c r="AR147" s="23" t="s">
        <v>129</v>
      </c>
      <c r="AT147" s="23" t="s">
        <v>124</v>
      </c>
      <c r="AU147" s="23" t="s">
        <v>77</v>
      </c>
      <c r="AY147" s="23" t="s">
        <v>121</v>
      </c>
      <c r="BE147" s="185">
        <f t="shared" si="14"/>
        <v>0</v>
      </c>
      <c r="BF147" s="185">
        <f t="shared" si="15"/>
        <v>0</v>
      </c>
      <c r="BG147" s="185">
        <f t="shared" si="16"/>
        <v>0</v>
      </c>
      <c r="BH147" s="185">
        <f t="shared" si="17"/>
        <v>0</v>
      </c>
      <c r="BI147" s="185">
        <f t="shared" si="18"/>
        <v>0</v>
      </c>
      <c r="BJ147" s="23" t="s">
        <v>73</v>
      </c>
      <c r="BK147" s="185">
        <f t="shared" si="19"/>
        <v>0</v>
      </c>
      <c r="BL147" s="23" t="s">
        <v>129</v>
      </c>
      <c r="BM147" s="23" t="s">
        <v>249</v>
      </c>
    </row>
    <row r="148" spans="2:65" s="1" customFormat="1" ht="31.5" customHeight="1">
      <c r="B148" s="173"/>
      <c r="C148" s="174" t="s">
        <v>250</v>
      </c>
      <c r="D148" s="174" t="s">
        <v>124</v>
      </c>
      <c r="E148" s="175" t="s">
        <v>251</v>
      </c>
      <c r="F148" s="176" t="s">
        <v>252</v>
      </c>
      <c r="G148" s="177" t="s">
        <v>170</v>
      </c>
      <c r="H148" s="178">
        <v>1</v>
      </c>
      <c r="I148" s="179"/>
      <c r="J148" s="180">
        <f t="shared" si="10"/>
        <v>0</v>
      </c>
      <c r="K148" s="176" t="s">
        <v>128</v>
      </c>
      <c r="L148" s="40"/>
      <c r="M148" s="181" t="s">
        <v>5</v>
      </c>
      <c r="N148" s="182" t="s">
        <v>39</v>
      </c>
      <c r="O148" s="41"/>
      <c r="P148" s="183">
        <f t="shared" si="11"/>
        <v>0</v>
      </c>
      <c r="Q148" s="183">
        <v>0</v>
      </c>
      <c r="R148" s="183">
        <f t="shared" si="12"/>
        <v>0</v>
      </c>
      <c r="S148" s="183">
        <v>0</v>
      </c>
      <c r="T148" s="184">
        <f t="shared" si="13"/>
        <v>0</v>
      </c>
      <c r="AR148" s="23" t="s">
        <v>129</v>
      </c>
      <c r="AT148" s="23" t="s">
        <v>124</v>
      </c>
      <c r="AU148" s="23" t="s">
        <v>77</v>
      </c>
      <c r="AY148" s="23" t="s">
        <v>121</v>
      </c>
      <c r="BE148" s="185">
        <f t="shared" si="14"/>
        <v>0</v>
      </c>
      <c r="BF148" s="185">
        <f t="shared" si="15"/>
        <v>0</v>
      </c>
      <c r="BG148" s="185">
        <f t="shared" si="16"/>
        <v>0</v>
      </c>
      <c r="BH148" s="185">
        <f t="shared" si="17"/>
        <v>0</v>
      </c>
      <c r="BI148" s="185">
        <f t="shared" si="18"/>
        <v>0</v>
      </c>
      <c r="BJ148" s="23" t="s">
        <v>73</v>
      </c>
      <c r="BK148" s="185">
        <f t="shared" si="19"/>
        <v>0</v>
      </c>
      <c r="BL148" s="23" t="s">
        <v>129</v>
      </c>
      <c r="BM148" s="23" t="s">
        <v>253</v>
      </c>
    </row>
    <row r="149" spans="2:65" s="1" customFormat="1" ht="31.5" customHeight="1">
      <c r="B149" s="173"/>
      <c r="C149" s="174" t="s">
        <v>254</v>
      </c>
      <c r="D149" s="174" t="s">
        <v>124</v>
      </c>
      <c r="E149" s="175" t="s">
        <v>255</v>
      </c>
      <c r="F149" s="176" t="s">
        <v>256</v>
      </c>
      <c r="G149" s="177" t="s">
        <v>170</v>
      </c>
      <c r="H149" s="178">
        <v>1</v>
      </c>
      <c r="I149" s="179"/>
      <c r="J149" s="180">
        <f t="shared" si="10"/>
        <v>0</v>
      </c>
      <c r="K149" s="176" t="s">
        <v>128</v>
      </c>
      <c r="L149" s="40"/>
      <c r="M149" s="181" t="s">
        <v>5</v>
      </c>
      <c r="N149" s="182" t="s">
        <v>39</v>
      </c>
      <c r="O149" s="41"/>
      <c r="P149" s="183">
        <f t="shared" si="11"/>
        <v>0</v>
      </c>
      <c r="Q149" s="183">
        <v>0</v>
      </c>
      <c r="R149" s="183">
        <f t="shared" si="12"/>
        <v>0</v>
      </c>
      <c r="S149" s="183">
        <v>0</v>
      </c>
      <c r="T149" s="184">
        <f t="shared" si="13"/>
        <v>0</v>
      </c>
      <c r="AR149" s="23" t="s">
        <v>129</v>
      </c>
      <c r="AT149" s="23" t="s">
        <v>124</v>
      </c>
      <c r="AU149" s="23" t="s">
        <v>77</v>
      </c>
      <c r="AY149" s="23" t="s">
        <v>121</v>
      </c>
      <c r="BE149" s="185">
        <f t="shared" si="14"/>
        <v>0</v>
      </c>
      <c r="BF149" s="185">
        <f t="shared" si="15"/>
        <v>0</v>
      </c>
      <c r="BG149" s="185">
        <f t="shared" si="16"/>
        <v>0</v>
      </c>
      <c r="BH149" s="185">
        <f t="shared" si="17"/>
        <v>0</v>
      </c>
      <c r="BI149" s="185">
        <f t="shared" si="18"/>
        <v>0</v>
      </c>
      <c r="BJ149" s="23" t="s">
        <v>73</v>
      </c>
      <c r="BK149" s="185">
        <f t="shared" si="19"/>
        <v>0</v>
      </c>
      <c r="BL149" s="23" t="s">
        <v>129</v>
      </c>
      <c r="BM149" s="23" t="s">
        <v>257</v>
      </c>
    </row>
    <row r="150" spans="2:65" s="1" customFormat="1" ht="31.5" customHeight="1">
      <c r="B150" s="173"/>
      <c r="C150" s="174" t="s">
        <v>258</v>
      </c>
      <c r="D150" s="174" t="s">
        <v>124</v>
      </c>
      <c r="E150" s="175" t="s">
        <v>259</v>
      </c>
      <c r="F150" s="176" t="s">
        <v>260</v>
      </c>
      <c r="G150" s="177" t="s">
        <v>170</v>
      </c>
      <c r="H150" s="178">
        <v>1</v>
      </c>
      <c r="I150" s="179"/>
      <c r="J150" s="180">
        <f t="shared" si="10"/>
        <v>0</v>
      </c>
      <c r="K150" s="176" t="s">
        <v>128</v>
      </c>
      <c r="L150" s="40"/>
      <c r="M150" s="181" t="s">
        <v>5</v>
      </c>
      <c r="N150" s="182" t="s">
        <v>39</v>
      </c>
      <c r="O150" s="41"/>
      <c r="P150" s="183">
        <f t="shared" si="11"/>
        <v>0</v>
      </c>
      <c r="Q150" s="183">
        <v>0</v>
      </c>
      <c r="R150" s="183">
        <f t="shared" si="12"/>
        <v>0</v>
      </c>
      <c r="S150" s="183">
        <v>0</v>
      </c>
      <c r="T150" s="184">
        <f t="shared" si="13"/>
        <v>0</v>
      </c>
      <c r="AR150" s="23" t="s">
        <v>129</v>
      </c>
      <c r="AT150" s="23" t="s">
        <v>124</v>
      </c>
      <c r="AU150" s="23" t="s">
        <v>77</v>
      </c>
      <c r="AY150" s="23" t="s">
        <v>121</v>
      </c>
      <c r="BE150" s="185">
        <f t="shared" si="14"/>
        <v>0</v>
      </c>
      <c r="BF150" s="185">
        <f t="shared" si="15"/>
        <v>0</v>
      </c>
      <c r="BG150" s="185">
        <f t="shared" si="16"/>
        <v>0</v>
      </c>
      <c r="BH150" s="185">
        <f t="shared" si="17"/>
        <v>0</v>
      </c>
      <c r="BI150" s="185">
        <f t="shared" si="18"/>
        <v>0</v>
      </c>
      <c r="BJ150" s="23" t="s">
        <v>73</v>
      </c>
      <c r="BK150" s="185">
        <f t="shared" si="19"/>
        <v>0</v>
      </c>
      <c r="BL150" s="23" t="s">
        <v>129</v>
      </c>
      <c r="BM150" s="23" t="s">
        <v>261</v>
      </c>
    </row>
    <row r="151" spans="2:65" s="1" customFormat="1" ht="31.5" customHeight="1">
      <c r="B151" s="173"/>
      <c r="C151" s="174" t="s">
        <v>262</v>
      </c>
      <c r="D151" s="174" t="s">
        <v>124</v>
      </c>
      <c r="E151" s="175" t="s">
        <v>263</v>
      </c>
      <c r="F151" s="176" t="s">
        <v>264</v>
      </c>
      <c r="G151" s="177" t="s">
        <v>170</v>
      </c>
      <c r="H151" s="178">
        <v>1</v>
      </c>
      <c r="I151" s="179"/>
      <c r="J151" s="180">
        <f t="shared" si="10"/>
        <v>0</v>
      </c>
      <c r="K151" s="176" t="s">
        <v>128</v>
      </c>
      <c r="L151" s="40"/>
      <c r="M151" s="181" t="s">
        <v>5</v>
      </c>
      <c r="N151" s="182" t="s">
        <v>39</v>
      </c>
      <c r="O151" s="41"/>
      <c r="P151" s="183">
        <f t="shared" si="11"/>
        <v>0</v>
      </c>
      <c r="Q151" s="183">
        <v>0</v>
      </c>
      <c r="R151" s="183">
        <f t="shared" si="12"/>
        <v>0</v>
      </c>
      <c r="S151" s="183">
        <v>0</v>
      </c>
      <c r="T151" s="184">
        <f t="shared" si="13"/>
        <v>0</v>
      </c>
      <c r="AR151" s="23" t="s">
        <v>129</v>
      </c>
      <c r="AT151" s="23" t="s">
        <v>124</v>
      </c>
      <c r="AU151" s="23" t="s">
        <v>77</v>
      </c>
      <c r="AY151" s="23" t="s">
        <v>121</v>
      </c>
      <c r="BE151" s="185">
        <f t="shared" si="14"/>
        <v>0</v>
      </c>
      <c r="BF151" s="185">
        <f t="shared" si="15"/>
        <v>0</v>
      </c>
      <c r="BG151" s="185">
        <f t="shared" si="16"/>
        <v>0</v>
      </c>
      <c r="BH151" s="185">
        <f t="shared" si="17"/>
        <v>0</v>
      </c>
      <c r="BI151" s="185">
        <f t="shared" si="18"/>
        <v>0</v>
      </c>
      <c r="BJ151" s="23" t="s">
        <v>73</v>
      </c>
      <c r="BK151" s="185">
        <f t="shared" si="19"/>
        <v>0</v>
      </c>
      <c r="BL151" s="23" t="s">
        <v>129</v>
      </c>
      <c r="BM151" s="23" t="s">
        <v>265</v>
      </c>
    </row>
    <row r="152" spans="2:65" s="1" customFormat="1" ht="31.5" customHeight="1">
      <c r="B152" s="173"/>
      <c r="C152" s="174" t="s">
        <v>266</v>
      </c>
      <c r="D152" s="174" t="s">
        <v>124</v>
      </c>
      <c r="E152" s="175" t="s">
        <v>267</v>
      </c>
      <c r="F152" s="176" t="s">
        <v>268</v>
      </c>
      <c r="G152" s="177" t="s">
        <v>170</v>
      </c>
      <c r="H152" s="178">
        <v>1</v>
      </c>
      <c r="I152" s="179"/>
      <c r="J152" s="180">
        <f t="shared" si="10"/>
        <v>0</v>
      </c>
      <c r="K152" s="176" t="s">
        <v>128</v>
      </c>
      <c r="L152" s="40"/>
      <c r="M152" s="181" t="s">
        <v>5</v>
      </c>
      <c r="N152" s="182" t="s">
        <v>39</v>
      </c>
      <c r="O152" s="41"/>
      <c r="P152" s="183">
        <f t="shared" si="11"/>
        <v>0</v>
      </c>
      <c r="Q152" s="183">
        <v>0</v>
      </c>
      <c r="R152" s="183">
        <f t="shared" si="12"/>
        <v>0</v>
      </c>
      <c r="S152" s="183">
        <v>0</v>
      </c>
      <c r="T152" s="184">
        <f t="shared" si="13"/>
        <v>0</v>
      </c>
      <c r="AR152" s="23" t="s">
        <v>129</v>
      </c>
      <c r="AT152" s="23" t="s">
        <v>124</v>
      </c>
      <c r="AU152" s="23" t="s">
        <v>77</v>
      </c>
      <c r="AY152" s="23" t="s">
        <v>121</v>
      </c>
      <c r="BE152" s="185">
        <f t="shared" si="14"/>
        <v>0</v>
      </c>
      <c r="BF152" s="185">
        <f t="shared" si="15"/>
        <v>0</v>
      </c>
      <c r="BG152" s="185">
        <f t="shared" si="16"/>
        <v>0</v>
      </c>
      <c r="BH152" s="185">
        <f t="shared" si="17"/>
        <v>0</v>
      </c>
      <c r="BI152" s="185">
        <f t="shared" si="18"/>
        <v>0</v>
      </c>
      <c r="BJ152" s="23" t="s">
        <v>73</v>
      </c>
      <c r="BK152" s="185">
        <f t="shared" si="19"/>
        <v>0</v>
      </c>
      <c r="BL152" s="23" t="s">
        <v>129</v>
      </c>
      <c r="BM152" s="23" t="s">
        <v>269</v>
      </c>
    </row>
    <row r="153" spans="2:65" s="1" customFormat="1" ht="31.5" customHeight="1">
      <c r="B153" s="173"/>
      <c r="C153" s="174" t="s">
        <v>270</v>
      </c>
      <c r="D153" s="174" t="s">
        <v>124</v>
      </c>
      <c r="E153" s="175" t="s">
        <v>271</v>
      </c>
      <c r="F153" s="176" t="s">
        <v>272</v>
      </c>
      <c r="G153" s="177" t="s">
        <v>158</v>
      </c>
      <c r="H153" s="178">
        <v>100</v>
      </c>
      <c r="I153" s="179"/>
      <c r="J153" s="180">
        <f t="shared" si="10"/>
        <v>0</v>
      </c>
      <c r="K153" s="176" t="s">
        <v>128</v>
      </c>
      <c r="L153" s="40"/>
      <c r="M153" s="181" t="s">
        <v>5</v>
      </c>
      <c r="N153" s="182" t="s">
        <v>39</v>
      </c>
      <c r="O153" s="41"/>
      <c r="P153" s="183">
        <f t="shared" si="11"/>
        <v>0</v>
      </c>
      <c r="Q153" s="183">
        <v>0</v>
      </c>
      <c r="R153" s="183">
        <f t="shared" si="12"/>
        <v>0</v>
      </c>
      <c r="S153" s="183">
        <v>0</v>
      </c>
      <c r="T153" s="184">
        <f t="shared" si="13"/>
        <v>0</v>
      </c>
      <c r="AR153" s="23" t="s">
        <v>129</v>
      </c>
      <c r="AT153" s="23" t="s">
        <v>124</v>
      </c>
      <c r="AU153" s="23" t="s">
        <v>77</v>
      </c>
      <c r="AY153" s="23" t="s">
        <v>121</v>
      </c>
      <c r="BE153" s="185">
        <f t="shared" si="14"/>
        <v>0</v>
      </c>
      <c r="BF153" s="185">
        <f t="shared" si="15"/>
        <v>0</v>
      </c>
      <c r="BG153" s="185">
        <f t="shared" si="16"/>
        <v>0</v>
      </c>
      <c r="BH153" s="185">
        <f t="shared" si="17"/>
        <v>0</v>
      </c>
      <c r="BI153" s="185">
        <f t="shared" si="18"/>
        <v>0</v>
      </c>
      <c r="BJ153" s="23" t="s">
        <v>73</v>
      </c>
      <c r="BK153" s="185">
        <f t="shared" si="19"/>
        <v>0</v>
      </c>
      <c r="BL153" s="23" t="s">
        <v>129</v>
      </c>
      <c r="BM153" s="23" t="s">
        <v>273</v>
      </c>
    </row>
    <row r="154" spans="2:65" s="1" customFormat="1" ht="44.25" customHeight="1">
      <c r="B154" s="173"/>
      <c r="C154" s="174" t="s">
        <v>274</v>
      </c>
      <c r="D154" s="174" t="s">
        <v>124</v>
      </c>
      <c r="E154" s="175" t="s">
        <v>134</v>
      </c>
      <c r="F154" s="176" t="s">
        <v>135</v>
      </c>
      <c r="G154" s="177" t="s">
        <v>127</v>
      </c>
      <c r="H154" s="178">
        <v>175.15</v>
      </c>
      <c r="I154" s="179"/>
      <c r="J154" s="180">
        <f t="shared" si="10"/>
        <v>0</v>
      </c>
      <c r="K154" s="176" t="s">
        <v>128</v>
      </c>
      <c r="L154" s="40"/>
      <c r="M154" s="181" t="s">
        <v>5</v>
      </c>
      <c r="N154" s="182" t="s">
        <v>39</v>
      </c>
      <c r="O154" s="41"/>
      <c r="P154" s="183">
        <f t="shared" si="11"/>
        <v>0</v>
      </c>
      <c r="Q154" s="183">
        <v>0</v>
      </c>
      <c r="R154" s="183">
        <f t="shared" si="12"/>
        <v>0</v>
      </c>
      <c r="S154" s="183">
        <v>0</v>
      </c>
      <c r="T154" s="184">
        <f t="shared" si="13"/>
        <v>0</v>
      </c>
      <c r="AR154" s="23" t="s">
        <v>129</v>
      </c>
      <c r="AT154" s="23" t="s">
        <v>124</v>
      </c>
      <c r="AU154" s="23" t="s">
        <v>77</v>
      </c>
      <c r="AY154" s="23" t="s">
        <v>121</v>
      </c>
      <c r="BE154" s="185">
        <f t="shared" si="14"/>
        <v>0</v>
      </c>
      <c r="BF154" s="185">
        <f t="shared" si="15"/>
        <v>0</v>
      </c>
      <c r="BG154" s="185">
        <f t="shared" si="16"/>
        <v>0</v>
      </c>
      <c r="BH154" s="185">
        <f t="shared" si="17"/>
        <v>0</v>
      </c>
      <c r="BI154" s="185">
        <f t="shared" si="18"/>
        <v>0</v>
      </c>
      <c r="BJ154" s="23" t="s">
        <v>73</v>
      </c>
      <c r="BK154" s="185">
        <f t="shared" si="19"/>
        <v>0</v>
      </c>
      <c r="BL154" s="23" t="s">
        <v>129</v>
      </c>
      <c r="BM154" s="23" t="s">
        <v>275</v>
      </c>
    </row>
    <row r="155" spans="2:51" s="13" customFormat="1" ht="13.5">
      <c r="B155" s="218"/>
      <c r="D155" s="187" t="s">
        <v>131</v>
      </c>
      <c r="E155" s="219" t="s">
        <v>5</v>
      </c>
      <c r="F155" s="220" t="s">
        <v>276</v>
      </c>
      <c r="H155" s="221" t="s">
        <v>5</v>
      </c>
      <c r="I155" s="222"/>
      <c r="L155" s="218"/>
      <c r="M155" s="223"/>
      <c r="N155" s="224"/>
      <c r="O155" s="224"/>
      <c r="P155" s="224"/>
      <c r="Q155" s="224"/>
      <c r="R155" s="224"/>
      <c r="S155" s="224"/>
      <c r="T155" s="225"/>
      <c r="AT155" s="221" t="s">
        <v>131</v>
      </c>
      <c r="AU155" s="221" t="s">
        <v>77</v>
      </c>
      <c r="AV155" s="13" t="s">
        <v>73</v>
      </c>
      <c r="AW155" s="13" t="s">
        <v>32</v>
      </c>
      <c r="AX155" s="13" t="s">
        <v>68</v>
      </c>
      <c r="AY155" s="221" t="s">
        <v>121</v>
      </c>
    </row>
    <row r="156" spans="2:51" s="11" customFormat="1" ht="13.5">
      <c r="B156" s="186"/>
      <c r="D156" s="187" t="s">
        <v>131</v>
      </c>
      <c r="E156" s="188" t="s">
        <v>5</v>
      </c>
      <c r="F156" s="189" t="s">
        <v>277</v>
      </c>
      <c r="H156" s="190">
        <v>175.15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88" t="s">
        <v>131</v>
      </c>
      <c r="AU156" s="188" t="s">
        <v>77</v>
      </c>
      <c r="AV156" s="11" t="s">
        <v>77</v>
      </c>
      <c r="AW156" s="11" t="s">
        <v>32</v>
      </c>
      <c r="AX156" s="11" t="s">
        <v>68</v>
      </c>
      <c r="AY156" s="188" t="s">
        <v>121</v>
      </c>
    </row>
    <row r="157" spans="2:51" s="12" customFormat="1" ht="13.5">
      <c r="B157" s="195"/>
      <c r="D157" s="196" t="s">
        <v>131</v>
      </c>
      <c r="E157" s="197" t="s">
        <v>5</v>
      </c>
      <c r="F157" s="198" t="s">
        <v>133</v>
      </c>
      <c r="H157" s="199">
        <v>175.15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204" t="s">
        <v>131</v>
      </c>
      <c r="AU157" s="204" t="s">
        <v>77</v>
      </c>
      <c r="AV157" s="12" t="s">
        <v>129</v>
      </c>
      <c r="AW157" s="12" t="s">
        <v>32</v>
      </c>
      <c r="AX157" s="12" t="s">
        <v>73</v>
      </c>
      <c r="AY157" s="204" t="s">
        <v>121</v>
      </c>
    </row>
    <row r="158" spans="2:65" s="1" customFormat="1" ht="31.5" customHeight="1">
      <c r="B158" s="173"/>
      <c r="C158" s="174" t="s">
        <v>278</v>
      </c>
      <c r="D158" s="174" t="s">
        <v>124</v>
      </c>
      <c r="E158" s="175" t="s">
        <v>279</v>
      </c>
      <c r="F158" s="176" t="s">
        <v>280</v>
      </c>
      <c r="G158" s="177" t="s">
        <v>127</v>
      </c>
      <c r="H158" s="178">
        <v>8.5</v>
      </c>
      <c r="I158" s="179"/>
      <c r="J158" s="180">
        <f>ROUND(I158*H158,2)</f>
        <v>0</v>
      </c>
      <c r="K158" s="176" t="s">
        <v>128</v>
      </c>
      <c r="L158" s="40"/>
      <c r="M158" s="181" t="s">
        <v>5</v>
      </c>
      <c r="N158" s="182" t="s">
        <v>39</v>
      </c>
      <c r="O158" s="41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23" t="s">
        <v>129</v>
      </c>
      <c r="AT158" s="23" t="s">
        <v>124</v>
      </c>
      <c r="AU158" s="23" t="s">
        <v>77</v>
      </c>
      <c r="AY158" s="23" t="s">
        <v>121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73</v>
      </c>
      <c r="BK158" s="185">
        <f>ROUND(I158*H158,2)</f>
        <v>0</v>
      </c>
      <c r="BL158" s="23" t="s">
        <v>129</v>
      </c>
      <c r="BM158" s="23" t="s">
        <v>281</v>
      </c>
    </row>
    <row r="159" spans="2:51" s="13" customFormat="1" ht="13.5">
      <c r="B159" s="218"/>
      <c r="D159" s="187" t="s">
        <v>131</v>
      </c>
      <c r="E159" s="219" t="s">
        <v>5</v>
      </c>
      <c r="F159" s="220" t="s">
        <v>282</v>
      </c>
      <c r="H159" s="221" t="s">
        <v>5</v>
      </c>
      <c r="I159" s="222"/>
      <c r="L159" s="218"/>
      <c r="M159" s="223"/>
      <c r="N159" s="224"/>
      <c r="O159" s="224"/>
      <c r="P159" s="224"/>
      <c r="Q159" s="224"/>
      <c r="R159" s="224"/>
      <c r="S159" s="224"/>
      <c r="T159" s="225"/>
      <c r="AT159" s="221" t="s">
        <v>131</v>
      </c>
      <c r="AU159" s="221" t="s">
        <v>77</v>
      </c>
      <c r="AV159" s="13" t="s">
        <v>73</v>
      </c>
      <c r="AW159" s="13" t="s">
        <v>32</v>
      </c>
      <c r="AX159" s="13" t="s">
        <v>68</v>
      </c>
      <c r="AY159" s="221" t="s">
        <v>121</v>
      </c>
    </row>
    <row r="160" spans="2:51" s="11" customFormat="1" ht="13.5">
      <c r="B160" s="186"/>
      <c r="D160" s="187" t="s">
        <v>131</v>
      </c>
      <c r="E160" s="188" t="s">
        <v>5</v>
      </c>
      <c r="F160" s="189" t="s">
        <v>283</v>
      </c>
      <c r="H160" s="190">
        <v>8.5</v>
      </c>
      <c r="I160" s="191"/>
      <c r="L160" s="186"/>
      <c r="M160" s="192"/>
      <c r="N160" s="193"/>
      <c r="O160" s="193"/>
      <c r="P160" s="193"/>
      <c r="Q160" s="193"/>
      <c r="R160" s="193"/>
      <c r="S160" s="193"/>
      <c r="T160" s="194"/>
      <c r="AT160" s="188" t="s">
        <v>131</v>
      </c>
      <c r="AU160" s="188" t="s">
        <v>77</v>
      </c>
      <c r="AV160" s="11" t="s">
        <v>77</v>
      </c>
      <c r="AW160" s="11" t="s">
        <v>32</v>
      </c>
      <c r="AX160" s="11" t="s">
        <v>68</v>
      </c>
      <c r="AY160" s="188" t="s">
        <v>121</v>
      </c>
    </row>
    <row r="161" spans="2:51" s="12" customFormat="1" ht="13.5">
      <c r="B161" s="195"/>
      <c r="D161" s="196" t="s">
        <v>131</v>
      </c>
      <c r="E161" s="197" t="s">
        <v>5</v>
      </c>
      <c r="F161" s="198" t="s">
        <v>133</v>
      </c>
      <c r="H161" s="199">
        <v>8.5</v>
      </c>
      <c r="I161" s="200"/>
      <c r="L161" s="195"/>
      <c r="M161" s="201"/>
      <c r="N161" s="202"/>
      <c r="O161" s="202"/>
      <c r="P161" s="202"/>
      <c r="Q161" s="202"/>
      <c r="R161" s="202"/>
      <c r="S161" s="202"/>
      <c r="T161" s="203"/>
      <c r="AT161" s="204" t="s">
        <v>131</v>
      </c>
      <c r="AU161" s="204" t="s">
        <v>77</v>
      </c>
      <c r="AV161" s="12" t="s">
        <v>129</v>
      </c>
      <c r="AW161" s="12" t="s">
        <v>32</v>
      </c>
      <c r="AX161" s="12" t="s">
        <v>73</v>
      </c>
      <c r="AY161" s="204" t="s">
        <v>121</v>
      </c>
    </row>
    <row r="162" spans="2:65" s="1" customFormat="1" ht="22.5" customHeight="1">
      <c r="B162" s="173"/>
      <c r="C162" s="205" t="s">
        <v>284</v>
      </c>
      <c r="D162" s="205" t="s">
        <v>140</v>
      </c>
      <c r="E162" s="206" t="s">
        <v>285</v>
      </c>
      <c r="F162" s="207" t="s">
        <v>286</v>
      </c>
      <c r="G162" s="208" t="s">
        <v>143</v>
      </c>
      <c r="H162" s="209">
        <v>14.337</v>
      </c>
      <c r="I162" s="210"/>
      <c r="J162" s="211">
        <f>ROUND(I162*H162,2)</f>
        <v>0</v>
      </c>
      <c r="K162" s="207" t="s">
        <v>128</v>
      </c>
      <c r="L162" s="212"/>
      <c r="M162" s="213" t="s">
        <v>5</v>
      </c>
      <c r="N162" s="214" t="s">
        <v>39</v>
      </c>
      <c r="O162" s="41"/>
      <c r="P162" s="183">
        <f>O162*H162</f>
        <v>0</v>
      </c>
      <c r="Q162" s="183">
        <v>1</v>
      </c>
      <c r="R162" s="183">
        <f>Q162*H162</f>
        <v>14.337</v>
      </c>
      <c r="S162" s="183">
        <v>0</v>
      </c>
      <c r="T162" s="184">
        <f>S162*H162</f>
        <v>0</v>
      </c>
      <c r="AR162" s="23" t="s">
        <v>144</v>
      </c>
      <c r="AT162" s="23" t="s">
        <v>140</v>
      </c>
      <c r="AU162" s="23" t="s">
        <v>77</v>
      </c>
      <c r="AY162" s="23" t="s">
        <v>121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23" t="s">
        <v>73</v>
      </c>
      <c r="BK162" s="185">
        <f>ROUND(I162*H162,2)</f>
        <v>0</v>
      </c>
      <c r="BL162" s="23" t="s">
        <v>129</v>
      </c>
      <c r="BM162" s="23" t="s">
        <v>287</v>
      </c>
    </row>
    <row r="163" spans="2:51" s="11" customFormat="1" ht="13.5">
      <c r="B163" s="186"/>
      <c r="D163" s="187" t="s">
        <v>131</v>
      </c>
      <c r="E163" s="188" t="s">
        <v>5</v>
      </c>
      <c r="F163" s="189" t="s">
        <v>288</v>
      </c>
      <c r="H163" s="190">
        <v>14.337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88" t="s">
        <v>131</v>
      </c>
      <c r="AU163" s="188" t="s">
        <v>77</v>
      </c>
      <c r="AV163" s="11" t="s">
        <v>77</v>
      </c>
      <c r="AW163" s="11" t="s">
        <v>32</v>
      </c>
      <c r="AX163" s="11" t="s">
        <v>68</v>
      </c>
      <c r="AY163" s="188" t="s">
        <v>121</v>
      </c>
    </row>
    <row r="164" spans="2:51" s="12" customFormat="1" ht="13.5">
      <c r="B164" s="195"/>
      <c r="D164" s="196" t="s">
        <v>131</v>
      </c>
      <c r="E164" s="197" t="s">
        <v>5</v>
      </c>
      <c r="F164" s="198" t="s">
        <v>133</v>
      </c>
      <c r="H164" s="199">
        <v>14.337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204" t="s">
        <v>131</v>
      </c>
      <c r="AU164" s="204" t="s">
        <v>77</v>
      </c>
      <c r="AV164" s="12" t="s">
        <v>129</v>
      </c>
      <c r="AW164" s="12" t="s">
        <v>32</v>
      </c>
      <c r="AX164" s="12" t="s">
        <v>73</v>
      </c>
      <c r="AY164" s="204" t="s">
        <v>121</v>
      </c>
    </row>
    <row r="165" spans="2:65" s="1" customFormat="1" ht="31.5" customHeight="1">
      <c r="B165" s="173"/>
      <c r="C165" s="174" t="s">
        <v>289</v>
      </c>
      <c r="D165" s="174" t="s">
        <v>124</v>
      </c>
      <c r="E165" s="175" t="s">
        <v>290</v>
      </c>
      <c r="F165" s="176" t="s">
        <v>291</v>
      </c>
      <c r="G165" s="177" t="s">
        <v>158</v>
      </c>
      <c r="H165" s="178">
        <v>85</v>
      </c>
      <c r="I165" s="179"/>
      <c r="J165" s="180">
        <f>ROUND(I165*H165,2)</f>
        <v>0</v>
      </c>
      <c r="K165" s="176" t="s">
        <v>128</v>
      </c>
      <c r="L165" s="40"/>
      <c r="M165" s="181" t="s">
        <v>5</v>
      </c>
      <c r="N165" s="182" t="s">
        <v>39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129</v>
      </c>
      <c r="AT165" s="23" t="s">
        <v>124</v>
      </c>
      <c r="AU165" s="23" t="s">
        <v>77</v>
      </c>
      <c r="AY165" s="23" t="s">
        <v>121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73</v>
      </c>
      <c r="BK165" s="185">
        <f>ROUND(I165*H165,2)</f>
        <v>0</v>
      </c>
      <c r="BL165" s="23" t="s">
        <v>129</v>
      </c>
      <c r="BM165" s="23" t="s">
        <v>292</v>
      </c>
    </row>
    <row r="166" spans="2:65" s="1" customFormat="1" ht="31.5" customHeight="1">
      <c r="B166" s="173"/>
      <c r="C166" s="174" t="s">
        <v>293</v>
      </c>
      <c r="D166" s="174" t="s">
        <v>124</v>
      </c>
      <c r="E166" s="175" t="s">
        <v>294</v>
      </c>
      <c r="F166" s="176" t="s">
        <v>295</v>
      </c>
      <c r="G166" s="177" t="s">
        <v>158</v>
      </c>
      <c r="H166" s="178">
        <v>85</v>
      </c>
      <c r="I166" s="179"/>
      <c r="J166" s="180">
        <f>ROUND(I166*H166,2)</f>
        <v>0</v>
      </c>
      <c r="K166" s="176" t="s">
        <v>128</v>
      </c>
      <c r="L166" s="40"/>
      <c r="M166" s="181" t="s">
        <v>5</v>
      </c>
      <c r="N166" s="182" t="s">
        <v>39</v>
      </c>
      <c r="O166" s="41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AR166" s="23" t="s">
        <v>129</v>
      </c>
      <c r="AT166" s="23" t="s">
        <v>124</v>
      </c>
      <c r="AU166" s="23" t="s">
        <v>77</v>
      </c>
      <c r="AY166" s="23" t="s">
        <v>121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23" t="s">
        <v>73</v>
      </c>
      <c r="BK166" s="185">
        <f>ROUND(I166*H166,2)</f>
        <v>0</v>
      </c>
      <c r="BL166" s="23" t="s">
        <v>129</v>
      </c>
      <c r="BM166" s="23" t="s">
        <v>296</v>
      </c>
    </row>
    <row r="167" spans="2:65" s="1" customFormat="1" ht="22.5" customHeight="1">
      <c r="B167" s="173"/>
      <c r="C167" s="205" t="s">
        <v>297</v>
      </c>
      <c r="D167" s="205" t="s">
        <v>140</v>
      </c>
      <c r="E167" s="206" t="s">
        <v>298</v>
      </c>
      <c r="F167" s="207" t="s">
        <v>299</v>
      </c>
      <c r="G167" s="208" t="s">
        <v>300</v>
      </c>
      <c r="H167" s="209">
        <v>2.125</v>
      </c>
      <c r="I167" s="210"/>
      <c r="J167" s="211">
        <f>ROUND(I167*H167,2)</f>
        <v>0</v>
      </c>
      <c r="K167" s="207" t="s">
        <v>128</v>
      </c>
      <c r="L167" s="212"/>
      <c r="M167" s="213" t="s">
        <v>5</v>
      </c>
      <c r="N167" s="214" t="s">
        <v>39</v>
      </c>
      <c r="O167" s="41"/>
      <c r="P167" s="183">
        <f>O167*H167</f>
        <v>0</v>
      </c>
      <c r="Q167" s="183">
        <v>0.001</v>
      </c>
      <c r="R167" s="183">
        <f>Q167*H167</f>
        <v>0.002125</v>
      </c>
      <c r="S167" s="183">
        <v>0</v>
      </c>
      <c r="T167" s="184">
        <f>S167*H167</f>
        <v>0</v>
      </c>
      <c r="AR167" s="23" t="s">
        <v>144</v>
      </c>
      <c r="AT167" s="23" t="s">
        <v>140</v>
      </c>
      <c r="AU167" s="23" t="s">
        <v>77</v>
      </c>
      <c r="AY167" s="23" t="s">
        <v>121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73</v>
      </c>
      <c r="BK167" s="185">
        <f>ROUND(I167*H167,2)</f>
        <v>0</v>
      </c>
      <c r="BL167" s="23" t="s">
        <v>129</v>
      </c>
      <c r="BM167" s="23" t="s">
        <v>301</v>
      </c>
    </row>
    <row r="168" spans="2:51" s="11" customFormat="1" ht="13.5">
      <c r="B168" s="186"/>
      <c r="D168" s="196" t="s">
        <v>131</v>
      </c>
      <c r="F168" s="226" t="s">
        <v>302</v>
      </c>
      <c r="H168" s="227">
        <v>2.125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88" t="s">
        <v>131</v>
      </c>
      <c r="AU168" s="188" t="s">
        <v>77</v>
      </c>
      <c r="AV168" s="11" t="s">
        <v>77</v>
      </c>
      <c r="AW168" s="11" t="s">
        <v>6</v>
      </c>
      <c r="AX168" s="11" t="s">
        <v>73</v>
      </c>
      <c r="AY168" s="188" t="s">
        <v>121</v>
      </c>
    </row>
    <row r="169" spans="2:65" s="1" customFormat="1" ht="22.5" customHeight="1">
      <c r="B169" s="173"/>
      <c r="C169" s="174" t="s">
        <v>303</v>
      </c>
      <c r="D169" s="174" t="s">
        <v>124</v>
      </c>
      <c r="E169" s="175" t="s">
        <v>304</v>
      </c>
      <c r="F169" s="176" t="s">
        <v>305</v>
      </c>
      <c r="G169" s="177" t="s">
        <v>158</v>
      </c>
      <c r="H169" s="178">
        <v>655.5</v>
      </c>
      <c r="I169" s="179"/>
      <c r="J169" s="180">
        <f>ROUND(I169*H169,2)</f>
        <v>0</v>
      </c>
      <c r="K169" s="176" t="s">
        <v>128</v>
      </c>
      <c r="L169" s="40"/>
      <c r="M169" s="181" t="s">
        <v>5</v>
      </c>
      <c r="N169" s="182" t="s">
        <v>39</v>
      </c>
      <c r="O169" s="41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23" t="s">
        <v>129</v>
      </c>
      <c r="AT169" s="23" t="s">
        <v>124</v>
      </c>
      <c r="AU169" s="23" t="s">
        <v>77</v>
      </c>
      <c r="AY169" s="23" t="s">
        <v>121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73</v>
      </c>
      <c r="BK169" s="185">
        <f>ROUND(I169*H169,2)</f>
        <v>0</v>
      </c>
      <c r="BL169" s="23" t="s">
        <v>129</v>
      </c>
      <c r="BM169" s="23" t="s">
        <v>306</v>
      </c>
    </row>
    <row r="170" spans="2:65" s="1" customFormat="1" ht="31.5" customHeight="1">
      <c r="B170" s="173"/>
      <c r="C170" s="174" t="s">
        <v>307</v>
      </c>
      <c r="D170" s="174" t="s">
        <v>124</v>
      </c>
      <c r="E170" s="175" t="s">
        <v>308</v>
      </c>
      <c r="F170" s="176" t="s">
        <v>309</v>
      </c>
      <c r="G170" s="177" t="s">
        <v>158</v>
      </c>
      <c r="H170" s="178">
        <v>10</v>
      </c>
      <c r="I170" s="179"/>
      <c r="J170" s="180">
        <f>ROUND(I170*H170,2)</f>
        <v>0</v>
      </c>
      <c r="K170" s="176" t="s">
        <v>128</v>
      </c>
      <c r="L170" s="40"/>
      <c r="M170" s="181" t="s">
        <v>5</v>
      </c>
      <c r="N170" s="182" t="s">
        <v>39</v>
      </c>
      <c r="O170" s="41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AR170" s="23" t="s">
        <v>129</v>
      </c>
      <c r="AT170" s="23" t="s">
        <v>124</v>
      </c>
      <c r="AU170" s="23" t="s">
        <v>77</v>
      </c>
      <c r="AY170" s="23" t="s">
        <v>121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23" t="s">
        <v>73</v>
      </c>
      <c r="BK170" s="185">
        <f>ROUND(I170*H170,2)</f>
        <v>0</v>
      </c>
      <c r="BL170" s="23" t="s">
        <v>129</v>
      </c>
      <c r="BM170" s="23" t="s">
        <v>310</v>
      </c>
    </row>
    <row r="171" spans="2:65" s="1" customFormat="1" ht="31.5" customHeight="1">
      <c r="B171" s="173"/>
      <c r="C171" s="174" t="s">
        <v>311</v>
      </c>
      <c r="D171" s="174" t="s">
        <v>124</v>
      </c>
      <c r="E171" s="175" t="s">
        <v>312</v>
      </c>
      <c r="F171" s="176" t="s">
        <v>313</v>
      </c>
      <c r="G171" s="177" t="s">
        <v>170</v>
      </c>
      <c r="H171" s="178">
        <v>20</v>
      </c>
      <c r="I171" s="179"/>
      <c r="J171" s="180">
        <f>ROUND(I171*H171,2)</f>
        <v>0</v>
      </c>
      <c r="K171" s="176" t="s">
        <v>128</v>
      </c>
      <c r="L171" s="40"/>
      <c r="M171" s="181" t="s">
        <v>5</v>
      </c>
      <c r="N171" s="182" t="s">
        <v>39</v>
      </c>
      <c r="O171" s="41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23" t="s">
        <v>129</v>
      </c>
      <c r="AT171" s="23" t="s">
        <v>124</v>
      </c>
      <c r="AU171" s="23" t="s">
        <v>77</v>
      </c>
      <c r="AY171" s="23" t="s">
        <v>121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3" t="s">
        <v>73</v>
      </c>
      <c r="BK171" s="185">
        <f>ROUND(I171*H171,2)</f>
        <v>0</v>
      </c>
      <c r="BL171" s="23" t="s">
        <v>129</v>
      </c>
      <c r="BM171" s="23" t="s">
        <v>314</v>
      </c>
    </row>
    <row r="172" spans="2:65" s="1" customFormat="1" ht="31.5" customHeight="1">
      <c r="B172" s="173"/>
      <c r="C172" s="174" t="s">
        <v>315</v>
      </c>
      <c r="D172" s="174" t="s">
        <v>124</v>
      </c>
      <c r="E172" s="175" t="s">
        <v>316</v>
      </c>
      <c r="F172" s="176" t="s">
        <v>317</v>
      </c>
      <c r="G172" s="177" t="s">
        <v>170</v>
      </c>
      <c r="H172" s="178">
        <v>10</v>
      </c>
      <c r="I172" s="179"/>
      <c r="J172" s="180">
        <f>ROUND(I172*H172,2)</f>
        <v>0</v>
      </c>
      <c r="K172" s="176" t="s">
        <v>128</v>
      </c>
      <c r="L172" s="40"/>
      <c r="M172" s="181" t="s">
        <v>5</v>
      </c>
      <c r="N172" s="182" t="s">
        <v>39</v>
      </c>
      <c r="O172" s="41"/>
      <c r="P172" s="183">
        <f>O172*H172</f>
        <v>0</v>
      </c>
      <c r="Q172" s="183">
        <v>0.02135</v>
      </c>
      <c r="R172" s="183">
        <f>Q172*H172</f>
        <v>0.21350000000000002</v>
      </c>
      <c r="S172" s="183">
        <v>0</v>
      </c>
      <c r="T172" s="184">
        <f>S172*H172</f>
        <v>0</v>
      </c>
      <c r="AR172" s="23" t="s">
        <v>129</v>
      </c>
      <c r="AT172" s="23" t="s">
        <v>124</v>
      </c>
      <c r="AU172" s="23" t="s">
        <v>77</v>
      </c>
      <c r="AY172" s="23" t="s">
        <v>121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3" t="s">
        <v>73</v>
      </c>
      <c r="BK172" s="185">
        <f>ROUND(I172*H172,2)</f>
        <v>0</v>
      </c>
      <c r="BL172" s="23" t="s">
        <v>129</v>
      </c>
      <c r="BM172" s="23" t="s">
        <v>318</v>
      </c>
    </row>
    <row r="173" spans="2:65" s="1" customFormat="1" ht="22.5" customHeight="1">
      <c r="B173" s="173"/>
      <c r="C173" s="174" t="s">
        <v>319</v>
      </c>
      <c r="D173" s="174" t="s">
        <v>124</v>
      </c>
      <c r="E173" s="175" t="s">
        <v>320</v>
      </c>
      <c r="F173" s="176" t="s">
        <v>321</v>
      </c>
      <c r="G173" s="177" t="s">
        <v>158</v>
      </c>
      <c r="H173" s="178">
        <v>170</v>
      </c>
      <c r="I173" s="179"/>
      <c r="J173" s="180">
        <f>ROUND(I173*H173,2)</f>
        <v>0</v>
      </c>
      <c r="K173" s="176" t="s">
        <v>128</v>
      </c>
      <c r="L173" s="40"/>
      <c r="M173" s="181" t="s">
        <v>5</v>
      </c>
      <c r="N173" s="182" t="s">
        <v>39</v>
      </c>
      <c r="O173" s="41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AR173" s="23" t="s">
        <v>129</v>
      </c>
      <c r="AT173" s="23" t="s">
        <v>124</v>
      </c>
      <c r="AU173" s="23" t="s">
        <v>77</v>
      </c>
      <c r="AY173" s="23" t="s">
        <v>121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23" t="s">
        <v>73</v>
      </c>
      <c r="BK173" s="185">
        <f>ROUND(I173*H173,2)</f>
        <v>0</v>
      </c>
      <c r="BL173" s="23" t="s">
        <v>129</v>
      </c>
      <c r="BM173" s="23" t="s">
        <v>322</v>
      </c>
    </row>
    <row r="174" spans="2:51" s="11" customFormat="1" ht="13.5">
      <c r="B174" s="186"/>
      <c r="D174" s="187" t="s">
        <v>131</v>
      </c>
      <c r="E174" s="188" t="s">
        <v>5</v>
      </c>
      <c r="F174" s="189" t="s">
        <v>323</v>
      </c>
      <c r="H174" s="190">
        <v>170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88" t="s">
        <v>131</v>
      </c>
      <c r="AU174" s="188" t="s">
        <v>77</v>
      </c>
      <c r="AV174" s="11" t="s">
        <v>77</v>
      </c>
      <c r="AW174" s="11" t="s">
        <v>32</v>
      </c>
      <c r="AX174" s="11" t="s">
        <v>68</v>
      </c>
      <c r="AY174" s="188" t="s">
        <v>121</v>
      </c>
    </row>
    <row r="175" spans="2:51" s="12" customFormat="1" ht="13.5">
      <c r="B175" s="195"/>
      <c r="D175" s="187" t="s">
        <v>131</v>
      </c>
      <c r="E175" s="215" t="s">
        <v>5</v>
      </c>
      <c r="F175" s="216" t="s">
        <v>133</v>
      </c>
      <c r="H175" s="217">
        <v>170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204" t="s">
        <v>131</v>
      </c>
      <c r="AU175" s="204" t="s">
        <v>77</v>
      </c>
      <c r="AV175" s="12" t="s">
        <v>129</v>
      </c>
      <c r="AW175" s="12" t="s">
        <v>32</v>
      </c>
      <c r="AX175" s="12" t="s">
        <v>73</v>
      </c>
      <c r="AY175" s="204" t="s">
        <v>121</v>
      </c>
    </row>
    <row r="176" spans="2:63" s="10" customFormat="1" ht="29.85" customHeight="1">
      <c r="B176" s="159"/>
      <c r="D176" s="170" t="s">
        <v>67</v>
      </c>
      <c r="E176" s="171" t="s">
        <v>77</v>
      </c>
      <c r="F176" s="171" t="s">
        <v>324</v>
      </c>
      <c r="I176" s="162"/>
      <c r="J176" s="172">
        <f>BK176</f>
        <v>0</v>
      </c>
      <c r="L176" s="159"/>
      <c r="M176" s="164"/>
      <c r="N176" s="165"/>
      <c r="O176" s="165"/>
      <c r="P176" s="166">
        <f>SUM(P177:P189)</f>
        <v>0</v>
      </c>
      <c r="Q176" s="165"/>
      <c r="R176" s="166">
        <f>SUM(R177:R189)</f>
        <v>0.7072</v>
      </c>
      <c r="S176" s="165"/>
      <c r="T176" s="167">
        <f>SUM(T177:T189)</f>
        <v>0</v>
      </c>
      <c r="AR176" s="160" t="s">
        <v>73</v>
      </c>
      <c r="AT176" s="168" t="s">
        <v>67</v>
      </c>
      <c r="AU176" s="168" t="s">
        <v>73</v>
      </c>
      <c r="AY176" s="160" t="s">
        <v>121</v>
      </c>
      <c r="BK176" s="169">
        <f>SUM(BK177:BK189)</f>
        <v>0</v>
      </c>
    </row>
    <row r="177" spans="2:65" s="1" customFormat="1" ht="31.5" customHeight="1">
      <c r="B177" s="173"/>
      <c r="C177" s="174" t="s">
        <v>325</v>
      </c>
      <c r="D177" s="174" t="s">
        <v>124</v>
      </c>
      <c r="E177" s="175" t="s">
        <v>326</v>
      </c>
      <c r="F177" s="176" t="s">
        <v>327</v>
      </c>
      <c r="G177" s="177" t="s">
        <v>127</v>
      </c>
      <c r="H177" s="178">
        <v>30.6</v>
      </c>
      <c r="I177" s="179"/>
      <c r="J177" s="180">
        <f>ROUND(I177*H177,2)</f>
        <v>0</v>
      </c>
      <c r="K177" s="176" t="s">
        <v>128</v>
      </c>
      <c r="L177" s="40"/>
      <c r="M177" s="181" t="s">
        <v>5</v>
      </c>
      <c r="N177" s="182" t="s">
        <v>39</v>
      </c>
      <c r="O177" s="4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129</v>
      </c>
      <c r="AT177" s="23" t="s">
        <v>124</v>
      </c>
      <c r="AU177" s="23" t="s">
        <v>77</v>
      </c>
      <c r="AY177" s="23" t="s">
        <v>121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73</v>
      </c>
      <c r="BK177" s="185">
        <f>ROUND(I177*H177,2)</f>
        <v>0</v>
      </c>
      <c r="BL177" s="23" t="s">
        <v>129</v>
      </c>
      <c r="BM177" s="23" t="s">
        <v>328</v>
      </c>
    </row>
    <row r="178" spans="2:51" s="13" customFormat="1" ht="13.5">
      <c r="B178" s="218"/>
      <c r="D178" s="187" t="s">
        <v>131</v>
      </c>
      <c r="E178" s="219" t="s">
        <v>5</v>
      </c>
      <c r="F178" s="220" t="s">
        <v>329</v>
      </c>
      <c r="H178" s="221" t="s">
        <v>5</v>
      </c>
      <c r="I178" s="222"/>
      <c r="L178" s="218"/>
      <c r="M178" s="223"/>
      <c r="N178" s="224"/>
      <c r="O178" s="224"/>
      <c r="P178" s="224"/>
      <c r="Q178" s="224"/>
      <c r="R178" s="224"/>
      <c r="S178" s="224"/>
      <c r="T178" s="225"/>
      <c r="AT178" s="221" t="s">
        <v>131</v>
      </c>
      <c r="AU178" s="221" t="s">
        <v>77</v>
      </c>
      <c r="AV178" s="13" t="s">
        <v>73</v>
      </c>
      <c r="AW178" s="13" t="s">
        <v>32</v>
      </c>
      <c r="AX178" s="13" t="s">
        <v>68</v>
      </c>
      <c r="AY178" s="221" t="s">
        <v>121</v>
      </c>
    </row>
    <row r="179" spans="2:51" s="13" customFormat="1" ht="13.5">
      <c r="B179" s="218"/>
      <c r="D179" s="187" t="s">
        <v>131</v>
      </c>
      <c r="E179" s="219" t="s">
        <v>5</v>
      </c>
      <c r="F179" s="220" t="s">
        <v>330</v>
      </c>
      <c r="H179" s="221" t="s">
        <v>5</v>
      </c>
      <c r="I179" s="222"/>
      <c r="L179" s="218"/>
      <c r="M179" s="223"/>
      <c r="N179" s="224"/>
      <c r="O179" s="224"/>
      <c r="P179" s="224"/>
      <c r="Q179" s="224"/>
      <c r="R179" s="224"/>
      <c r="S179" s="224"/>
      <c r="T179" s="225"/>
      <c r="AT179" s="221" t="s">
        <v>131</v>
      </c>
      <c r="AU179" s="221" t="s">
        <v>77</v>
      </c>
      <c r="AV179" s="13" t="s">
        <v>73</v>
      </c>
      <c r="AW179" s="13" t="s">
        <v>32</v>
      </c>
      <c r="AX179" s="13" t="s">
        <v>68</v>
      </c>
      <c r="AY179" s="221" t="s">
        <v>121</v>
      </c>
    </row>
    <row r="180" spans="2:51" s="11" customFormat="1" ht="13.5">
      <c r="B180" s="186"/>
      <c r="D180" s="187" t="s">
        <v>131</v>
      </c>
      <c r="E180" s="188" t="s">
        <v>5</v>
      </c>
      <c r="F180" s="189" t="s">
        <v>331</v>
      </c>
      <c r="H180" s="190">
        <v>30.6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88" t="s">
        <v>131</v>
      </c>
      <c r="AU180" s="188" t="s">
        <v>77</v>
      </c>
      <c r="AV180" s="11" t="s">
        <v>77</v>
      </c>
      <c r="AW180" s="11" t="s">
        <v>32</v>
      </c>
      <c r="AX180" s="11" t="s">
        <v>68</v>
      </c>
      <c r="AY180" s="188" t="s">
        <v>121</v>
      </c>
    </row>
    <row r="181" spans="2:51" s="12" customFormat="1" ht="13.5">
      <c r="B181" s="195"/>
      <c r="D181" s="196" t="s">
        <v>131</v>
      </c>
      <c r="E181" s="197" t="s">
        <v>5</v>
      </c>
      <c r="F181" s="198" t="s">
        <v>133</v>
      </c>
      <c r="H181" s="199">
        <v>30.6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204" t="s">
        <v>131</v>
      </c>
      <c r="AU181" s="204" t="s">
        <v>77</v>
      </c>
      <c r="AV181" s="12" t="s">
        <v>129</v>
      </c>
      <c r="AW181" s="12" t="s">
        <v>32</v>
      </c>
      <c r="AX181" s="12" t="s">
        <v>73</v>
      </c>
      <c r="AY181" s="204" t="s">
        <v>121</v>
      </c>
    </row>
    <row r="182" spans="2:65" s="1" customFormat="1" ht="22.5" customHeight="1">
      <c r="B182" s="173"/>
      <c r="C182" s="174" t="s">
        <v>332</v>
      </c>
      <c r="D182" s="174" t="s">
        <v>124</v>
      </c>
      <c r="E182" s="175" t="s">
        <v>333</v>
      </c>
      <c r="F182" s="176" t="s">
        <v>334</v>
      </c>
      <c r="G182" s="177" t="s">
        <v>127</v>
      </c>
      <c r="H182" s="178">
        <v>6.8</v>
      </c>
      <c r="I182" s="179"/>
      <c r="J182" s="180">
        <f>ROUND(I182*H182,2)</f>
        <v>0</v>
      </c>
      <c r="K182" s="176" t="s">
        <v>128</v>
      </c>
      <c r="L182" s="40"/>
      <c r="M182" s="181" t="s">
        <v>5</v>
      </c>
      <c r="N182" s="182" t="s">
        <v>39</v>
      </c>
      <c r="O182" s="41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AR182" s="23" t="s">
        <v>129</v>
      </c>
      <c r="AT182" s="23" t="s">
        <v>124</v>
      </c>
      <c r="AU182" s="23" t="s">
        <v>77</v>
      </c>
      <c r="AY182" s="23" t="s">
        <v>121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73</v>
      </c>
      <c r="BK182" s="185">
        <f>ROUND(I182*H182,2)</f>
        <v>0</v>
      </c>
      <c r="BL182" s="23" t="s">
        <v>129</v>
      </c>
      <c r="BM182" s="23" t="s">
        <v>335</v>
      </c>
    </row>
    <row r="183" spans="2:51" s="13" customFormat="1" ht="13.5">
      <c r="B183" s="218"/>
      <c r="D183" s="187" t="s">
        <v>131</v>
      </c>
      <c r="E183" s="219" t="s">
        <v>5</v>
      </c>
      <c r="F183" s="220" t="s">
        <v>220</v>
      </c>
      <c r="H183" s="221" t="s">
        <v>5</v>
      </c>
      <c r="I183" s="222"/>
      <c r="L183" s="218"/>
      <c r="M183" s="223"/>
      <c r="N183" s="224"/>
      <c r="O183" s="224"/>
      <c r="P183" s="224"/>
      <c r="Q183" s="224"/>
      <c r="R183" s="224"/>
      <c r="S183" s="224"/>
      <c r="T183" s="225"/>
      <c r="AT183" s="221" t="s">
        <v>131</v>
      </c>
      <c r="AU183" s="221" t="s">
        <v>77</v>
      </c>
      <c r="AV183" s="13" t="s">
        <v>73</v>
      </c>
      <c r="AW183" s="13" t="s">
        <v>32</v>
      </c>
      <c r="AX183" s="13" t="s">
        <v>68</v>
      </c>
      <c r="AY183" s="221" t="s">
        <v>121</v>
      </c>
    </row>
    <row r="184" spans="2:51" s="11" customFormat="1" ht="13.5">
      <c r="B184" s="186"/>
      <c r="D184" s="187" t="s">
        <v>131</v>
      </c>
      <c r="E184" s="188" t="s">
        <v>5</v>
      </c>
      <c r="F184" s="189" t="s">
        <v>336</v>
      </c>
      <c r="H184" s="190">
        <v>6.8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88" t="s">
        <v>131</v>
      </c>
      <c r="AU184" s="188" t="s">
        <v>77</v>
      </c>
      <c r="AV184" s="11" t="s">
        <v>77</v>
      </c>
      <c r="AW184" s="11" t="s">
        <v>32</v>
      </c>
      <c r="AX184" s="11" t="s">
        <v>68</v>
      </c>
      <c r="AY184" s="188" t="s">
        <v>121</v>
      </c>
    </row>
    <row r="185" spans="2:51" s="12" customFormat="1" ht="13.5">
      <c r="B185" s="195"/>
      <c r="D185" s="196" t="s">
        <v>131</v>
      </c>
      <c r="E185" s="197" t="s">
        <v>5</v>
      </c>
      <c r="F185" s="198" t="s">
        <v>133</v>
      </c>
      <c r="H185" s="199">
        <v>6.8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204" t="s">
        <v>131</v>
      </c>
      <c r="AU185" s="204" t="s">
        <v>77</v>
      </c>
      <c r="AV185" s="12" t="s">
        <v>129</v>
      </c>
      <c r="AW185" s="12" t="s">
        <v>32</v>
      </c>
      <c r="AX185" s="12" t="s">
        <v>73</v>
      </c>
      <c r="AY185" s="204" t="s">
        <v>121</v>
      </c>
    </row>
    <row r="186" spans="2:65" s="1" customFormat="1" ht="22.5" customHeight="1">
      <c r="B186" s="173"/>
      <c r="C186" s="174" t="s">
        <v>337</v>
      </c>
      <c r="D186" s="174" t="s">
        <v>124</v>
      </c>
      <c r="E186" s="175" t="s">
        <v>338</v>
      </c>
      <c r="F186" s="176" t="s">
        <v>339</v>
      </c>
      <c r="G186" s="177" t="s">
        <v>340</v>
      </c>
      <c r="H186" s="178">
        <v>170</v>
      </c>
      <c r="I186" s="179"/>
      <c r="J186" s="180">
        <f>ROUND(I186*H186,2)</f>
        <v>0</v>
      </c>
      <c r="K186" s="176" t="s">
        <v>128</v>
      </c>
      <c r="L186" s="40"/>
      <c r="M186" s="181" t="s">
        <v>5</v>
      </c>
      <c r="N186" s="182" t="s">
        <v>39</v>
      </c>
      <c r="O186" s="41"/>
      <c r="P186" s="183">
        <f>O186*H186</f>
        <v>0</v>
      </c>
      <c r="Q186" s="183">
        <v>0.00116</v>
      </c>
      <c r="R186" s="183">
        <f>Q186*H186</f>
        <v>0.19720000000000001</v>
      </c>
      <c r="S186" s="183">
        <v>0</v>
      </c>
      <c r="T186" s="184">
        <f>S186*H186</f>
        <v>0</v>
      </c>
      <c r="AR186" s="23" t="s">
        <v>129</v>
      </c>
      <c r="AT186" s="23" t="s">
        <v>124</v>
      </c>
      <c r="AU186" s="23" t="s">
        <v>77</v>
      </c>
      <c r="AY186" s="23" t="s">
        <v>121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73</v>
      </c>
      <c r="BK186" s="185">
        <f>ROUND(I186*H186,2)</f>
        <v>0</v>
      </c>
      <c r="BL186" s="23" t="s">
        <v>129</v>
      </c>
      <c r="BM186" s="23" t="s">
        <v>341</v>
      </c>
    </row>
    <row r="187" spans="2:65" s="1" customFormat="1" ht="22.5" customHeight="1">
      <c r="B187" s="173"/>
      <c r="C187" s="205" t="s">
        <v>342</v>
      </c>
      <c r="D187" s="205" t="s">
        <v>140</v>
      </c>
      <c r="E187" s="206" t="s">
        <v>343</v>
      </c>
      <c r="F187" s="207" t="s">
        <v>157</v>
      </c>
      <c r="G187" s="208" t="s">
        <v>158</v>
      </c>
      <c r="H187" s="209">
        <v>255</v>
      </c>
      <c r="I187" s="210"/>
      <c r="J187" s="211">
        <f>ROUND(I187*H187,2)</f>
        <v>0</v>
      </c>
      <c r="K187" s="207" t="s">
        <v>5</v>
      </c>
      <c r="L187" s="212"/>
      <c r="M187" s="213" t="s">
        <v>5</v>
      </c>
      <c r="N187" s="214" t="s">
        <v>39</v>
      </c>
      <c r="O187" s="41"/>
      <c r="P187" s="183">
        <f>O187*H187</f>
        <v>0</v>
      </c>
      <c r="Q187" s="183">
        <v>0.002</v>
      </c>
      <c r="R187" s="183">
        <f>Q187*H187</f>
        <v>0.51</v>
      </c>
      <c r="S187" s="183">
        <v>0</v>
      </c>
      <c r="T187" s="184">
        <f>S187*H187</f>
        <v>0</v>
      </c>
      <c r="AR187" s="23" t="s">
        <v>144</v>
      </c>
      <c r="AT187" s="23" t="s">
        <v>140</v>
      </c>
      <c r="AU187" s="23" t="s">
        <v>77</v>
      </c>
      <c r="AY187" s="23" t="s">
        <v>121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23" t="s">
        <v>73</v>
      </c>
      <c r="BK187" s="185">
        <f>ROUND(I187*H187,2)</f>
        <v>0</v>
      </c>
      <c r="BL187" s="23" t="s">
        <v>129</v>
      </c>
      <c r="BM187" s="23" t="s">
        <v>344</v>
      </c>
    </row>
    <row r="188" spans="2:51" s="11" customFormat="1" ht="13.5">
      <c r="B188" s="186"/>
      <c r="D188" s="187" t="s">
        <v>131</v>
      </c>
      <c r="E188" s="188" t="s">
        <v>5</v>
      </c>
      <c r="F188" s="189" t="s">
        <v>345</v>
      </c>
      <c r="H188" s="190">
        <v>255</v>
      </c>
      <c r="I188" s="191"/>
      <c r="L188" s="186"/>
      <c r="M188" s="192"/>
      <c r="N188" s="193"/>
      <c r="O188" s="193"/>
      <c r="P188" s="193"/>
      <c r="Q188" s="193"/>
      <c r="R188" s="193"/>
      <c r="S188" s="193"/>
      <c r="T188" s="194"/>
      <c r="AT188" s="188" t="s">
        <v>131</v>
      </c>
      <c r="AU188" s="188" t="s">
        <v>77</v>
      </c>
      <c r="AV188" s="11" t="s">
        <v>77</v>
      </c>
      <c r="AW188" s="11" t="s">
        <v>32</v>
      </c>
      <c r="AX188" s="11" t="s">
        <v>68</v>
      </c>
      <c r="AY188" s="188" t="s">
        <v>121</v>
      </c>
    </row>
    <row r="189" spans="2:51" s="12" customFormat="1" ht="13.5">
      <c r="B189" s="195"/>
      <c r="D189" s="187" t="s">
        <v>131</v>
      </c>
      <c r="E189" s="215" t="s">
        <v>5</v>
      </c>
      <c r="F189" s="216" t="s">
        <v>133</v>
      </c>
      <c r="H189" s="217">
        <v>255</v>
      </c>
      <c r="I189" s="200"/>
      <c r="L189" s="195"/>
      <c r="M189" s="201"/>
      <c r="N189" s="202"/>
      <c r="O189" s="202"/>
      <c r="P189" s="202"/>
      <c r="Q189" s="202"/>
      <c r="R189" s="202"/>
      <c r="S189" s="202"/>
      <c r="T189" s="203"/>
      <c r="AT189" s="204" t="s">
        <v>131</v>
      </c>
      <c r="AU189" s="204" t="s">
        <v>77</v>
      </c>
      <c r="AV189" s="12" t="s">
        <v>129</v>
      </c>
      <c r="AW189" s="12" t="s">
        <v>32</v>
      </c>
      <c r="AX189" s="12" t="s">
        <v>73</v>
      </c>
      <c r="AY189" s="204" t="s">
        <v>121</v>
      </c>
    </row>
    <row r="190" spans="2:63" s="10" customFormat="1" ht="29.85" customHeight="1">
      <c r="B190" s="159"/>
      <c r="D190" s="170" t="s">
        <v>67</v>
      </c>
      <c r="E190" s="171" t="s">
        <v>129</v>
      </c>
      <c r="F190" s="171" t="s">
        <v>346</v>
      </c>
      <c r="I190" s="162"/>
      <c r="J190" s="172">
        <f>BK190</f>
        <v>0</v>
      </c>
      <c r="L190" s="159"/>
      <c r="M190" s="164"/>
      <c r="N190" s="165"/>
      <c r="O190" s="165"/>
      <c r="P190" s="166">
        <f>SUM(P191:P204)</f>
        <v>0</v>
      </c>
      <c r="Q190" s="165"/>
      <c r="R190" s="166">
        <f>SUM(R191:R204)</f>
        <v>7.101</v>
      </c>
      <c r="S190" s="165"/>
      <c r="T190" s="167">
        <f>SUM(T191:T204)</f>
        <v>0</v>
      </c>
      <c r="AR190" s="160" t="s">
        <v>73</v>
      </c>
      <c r="AT190" s="168" t="s">
        <v>67</v>
      </c>
      <c r="AU190" s="168" t="s">
        <v>73</v>
      </c>
      <c r="AY190" s="160" t="s">
        <v>121</v>
      </c>
      <c r="BK190" s="169">
        <f>SUM(BK191:BK204)</f>
        <v>0</v>
      </c>
    </row>
    <row r="191" spans="2:65" s="1" customFormat="1" ht="22.5" customHeight="1">
      <c r="B191" s="173"/>
      <c r="C191" s="174" t="s">
        <v>347</v>
      </c>
      <c r="D191" s="174" t="s">
        <v>124</v>
      </c>
      <c r="E191" s="175" t="s">
        <v>348</v>
      </c>
      <c r="F191" s="176" t="s">
        <v>349</v>
      </c>
      <c r="G191" s="177" t="s">
        <v>158</v>
      </c>
      <c r="H191" s="178">
        <v>9</v>
      </c>
      <c r="I191" s="179"/>
      <c r="J191" s="180">
        <f>ROUND(I191*H191,2)</f>
        <v>0</v>
      </c>
      <c r="K191" s="176" t="s">
        <v>128</v>
      </c>
      <c r="L191" s="40"/>
      <c r="M191" s="181" t="s">
        <v>5</v>
      </c>
      <c r="N191" s="182" t="s">
        <v>39</v>
      </c>
      <c r="O191" s="41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AR191" s="23" t="s">
        <v>129</v>
      </c>
      <c r="AT191" s="23" t="s">
        <v>124</v>
      </c>
      <c r="AU191" s="23" t="s">
        <v>77</v>
      </c>
      <c r="AY191" s="23" t="s">
        <v>121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73</v>
      </c>
      <c r="BK191" s="185">
        <f>ROUND(I191*H191,2)</f>
        <v>0</v>
      </c>
      <c r="BL191" s="23" t="s">
        <v>129</v>
      </c>
      <c r="BM191" s="23" t="s">
        <v>350</v>
      </c>
    </row>
    <row r="192" spans="2:51" s="13" customFormat="1" ht="13.5">
      <c r="B192" s="218"/>
      <c r="D192" s="187" t="s">
        <v>131</v>
      </c>
      <c r="E192" s="219" t="s">
        <v>5</v>
      </c>
      <c r="F192" s="220" t="s">
        <v>351</v>
      </c>
      <c r="H192" s="221" t="s">
        <v>5</v>
      </c>
      <c r="I192" s="222"/>
      <c r="L192" s="218"/>
      <c r="M192" s="223"/>
      <c r="N192" s="224"/>
      <c r="O192" s="224"/>
      <c r="P192" s="224"/>
      <c r="Q192" s="224"/>
      <c r="R192" s="224"/>
      <c r="S192" s="224"/>
      <c r="T192" s="225"/>
      <c r="AT192" s="221" t="s">
        <v>131</v>
      </c>
      <c r="AU192" s="221" t="s">
        <v>77</v>
      </c>
      <c r="AV192" s="13" t="s">
        <v>73</v>
      </c>
      <c r="AW192" s="13" t="s">
        <v>32</v>
      </c>
      <c r="AX192" s="13" t="s">
        <v>68</v>
      </c>
      <c r="AY192" s="221" t="s">
        <v>121</v>
      </c>
    </row>
    <row r="193" spans="2:51" s="11" customFormat="1" ht="13.5">
      <c r="B193" s="186"/>
      <c r="D193" s="187" t="s">
        <v>131</v>
      </c>
      <c r="E193" s="188" t="s">
        <v>5</v>
      </c>
      <c r="F193" s="189" t="s">
        <v>352</v>
      </c>
      <c r="H193" s="190">
        <v>9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88" t="s">
        <v>131</v>
      </c>
      <c r="AU193" s="188" t="s">
        <v>77</v>
      </c>
      <c r="AV193" s="11" t="s">
        <v>77</v>
      </c>
      <c r="AW193" s="11" t="s">
        <v>32</v>
      </c>
      <c r="AX193" s="11" t="s">
        <v>68</v>
      </c>
      <c r="AY193" s="188" t="s">
        <v>121</v>
      </c>
    </row>
    <row r="194" spans="2:51" s="12" customFormat="1" ht="13.5">
      <c r="B194" s="195"/>
      <c r="D194" s="196" t="s">
        <v>131</v>
      </c>
      <c r="E194" s="197" t="s">
        <v>5</v>
      </c>
      <c r="F194" s="198" t="s">
        <v>133</v>
      </c>
      <c r="H194" s="199">
        <v>9</v>
      </c>
      <c r="I194" s="200"/>
      <c r="L194" s="195"/>
      <c r="M194" s="201"/>
      <c r="N194" s="202"/>
      <c r="O194" s="202"/>
      <c r="P194" s="202"/>
      <c r="Q194" s="202"/>
      <c r="R194" s="202"/>
      <c r="S194" s="202"/>
      <c r="T194" s="203"/>
      <c r="AT194" s="204" t="s">
        <v>131</v>
      </c>
      <c r="AU194" s="204" t="s">
        <v>77</v>
      </c>
      <c r="AV194" s="12" t="s">
        <v>129</v>
      </c>
      <c r="AW194" s="12" t="s">
        <v>32</v>
      </c>
      <c r="AX194" s="12" t="s">
        <v>73</v>
      </c>
      <c r="AY194" s="204" t="s">
        <v>121</v>
      </c>
    </row>
    <row r="195" spans="2:65" s="1" customFormat="1" ht="31.5" customHeight="1">
      <c r="B195" s="173"/>
      <c r="C195" s="174" t="s">
        <v>353</v>
      </c>
      <c r="D195" s="174" t="s">
        <v>124</v>
      </c>
      <c r="E195" s="175" t="s">
        <v>354</v>
      </c>
      <c r="F195" s="176" t="s">
        <v>355</v>
      </c>
      <c r="G195" s="177" t="s">
        <v>127</v>
      </c>
      <c r="H195" s="178">
        <v>3.57</v>
      </c>
      <c r="I195" s="179"/>
      <c r="J195" s="180">
        <f>ROUND(I195*H195,2)</f>
        <v>0</v>
      </c>
      <c r="K195" s="176" t="s">
        <v>128</v>
      </c>
      <c r="L195" s="40"/>
      <c r="M195" s="181" t="s">
        <v>5</v>
      </c>
      <c r="N195" s="182" t="s">
        <v>39</v>
      </c>
      <c r="O195" s="41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AR195" s="23" t="s">
        <v>129</v>
      </c>
      <c r="AT195" s="23" t="s">
        <v>124</v>
      </c>
      <c r="AU195" s="23" t="s">
        <v>77</v>
      </c>
      <c r="AY195" s="23" t="s">
        <v>121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3" t="s">
        <v>73</v>
      </c>
      <c r="BK195" s="185">
        <f>ROUND(I195*H195,2)</f>
        <v>0</v>
      </c>
      <c r="BL195" s="23" t="s">
        <v>129</v>
      </c>
      <c r="BM195" s="23" t="s">
        <v>356</v>
      </c>
    </row>
    <row r="196" spans="2:51" s="13" customFormat="1" ht="13.5">
      <c r="B196" s="218"/>
      <c r="D196" s="187" t="s">
        <v>131</v>
      </c>
      <c r="E196" s="219" t="s">
        <v>5</v>
      </c>
      <c r="F196" s="220" t="s">
        <v>357</v>
      </c>
      <c r="H196" s="221" t="s">
        <v>5</v>
      </c>
      <c r="I196" s="222"/>
      <c r="L196" s="218"/>
      <c r="M196" s="223"/>
      <c r="N196" s="224"/>
      <c r="O196" s="224"/>
      <c r="P196" s="224"/>
      <c r="Q196" s="224"/>
      <c r="R196" s="224"/>
      <c r="S196" s="224"/>
      <c r="T196" s="225"/>
      <c r="AT196" s="221" t="s">
        <v>131</v>
      </c>
      <c r="AU196" s="221" t="s">
        <v>77</v>
      </c>
      <c r="AV196" s="13" t="s">
        <v>73</v>
      </c>
      <c r="AW196" s="13" t="s">
        <v>32</v>
      </c>
      <c r="AX196" s="13" t="s">
        <v>68</v>
      </c>
      <c r="AY196" s="221" t="s">
        <v>121</v>
      </c>
    </row>
    <row r="197" spans="2:51" s="11" customFormat="1" ht="13.5">
      <c r="B197" s="186"/>
      <c r="D197" s="187" t="s">
        <v>131</v>
      </c>
      <c r="E197" s="188" t="s">
        <v>5</v>
      </c>
      <c r="F197" s="189" t="s">
        <v>358</v>
      </c>
      <c r="H197" s="190">
        <v>3.57</v>
      </c>
      <c r="I197" s="191"/>
      <c r="L197" s="186"/>
      <c r="M197" s="192"/>
      <c r="N197" s="193"/>
      <c r="O197" s="193"/>
      <c r="P197" s="193"/>
      <c r="Q197" s="193"/>
      <c r="R197" s="193"/>
      <c r="S197" s="193"/>
      <c r="T197" s="194"/>
      <c r="AT197" s="188" t="s">
        <v>131</v>
      </c>
      <c r="AU197" s="188" t="s">
        <v>77</v>
      </c>
      <c r="AV197" s="11" t="s">
        <v>77</v>
      </c>
      <c r="AW197" s="11" t="s">
        <v>32</v>
      </c>
      <c r="AX197" s="11" t="s">
        <v>68</v>
      </c>
      <c r="AY197" s="188" t="s">
        <v>121</v>
      </c>
    </row>
    <row r="198" spans="2:51" s="12" customFormat="1" ht="13.5">
      <c r="B198" s="195"/>
      <c r="D198" s="196" t="s">
        <v>131</v>
      </c>
      <c r="E198" s="197" t="s">
        <v>5</v>
      </c>
      <c r="F198" s="198" t="s">
        <v>133</v>
      </c>
      <c r="H198" s="199">
        <v>3.57</v>
      </c>
      <c r="I198" s="200"/>
      <c r="L198" s="195"/>
      <c r="M198" s="201"/>
      <c r="N198" s="202"/>
      <c r="O198" s="202"/>
      <c r="P198" s="202"/>
      <c r="Q198" s="202"/>
      <c r="R198" s="202"/>
      <c r="S198" s="202"/>
      <c r="T198" s="203"/>
      <c r="AT198" s="204" t="s">
        <v>131</v>
      </c>
      <c r="AU198" s="204" t="s">
        <v>77</v>
      </c>
      <c r="AV198" s="12" t="s">
        <v>129</v>
      </c>
      <c r="AW198" s="12" t="s">
        <v>32</v>
      </c>
      <c r="AX198" s="12" t="s">
        <v>73</v>
      </c>
      <c r="AY198" s="204" t="s">
        <v>121</v>
      </c>
    </row>
    <row r="199" spans="2:65" s="1" customFormat="1" ht="44.25" customHeight="1">
      <c r="B199" s="173"/>
      <c r="C199" s="174" t="s">
        <v>359</v>
      </c>
      <c r="D199" s="174" t="s">
        <v>124</v>
      </c>
      <c r="E199" s="175" t="s">
        <v>360</v>
      </c>
      <c r="F199" s="176" t="s">
        <v>361</v>
      </c>
      <c r="G199" s="177" t="s">
        <v>127</v>
      </c>
      <c r="H199" s="178">
        <v>1.8</v>
      </c>
      <c r="I199" s="179"/>
      <c r="J199" s="180">
        <f>ROUND(I199*H199,2)</f>
        <v>0</v>
      </c>
      <c r="K199" s="176" t="s">
        <v>128</v>
      </c>
      <c r="L199" s="40"/>
      <c r="M199" s="181" t="s">
        <v>5</v>
      </c>
      <c r="N199" s="182" t="s">
        <v>39</v>
      </c>
      <c r="O199" s="41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AR199" s="23" t="s">
        <v>129</v>
      </c>
      <c r="AT199" s="23" t="s">
        <v>124</v>
      </c>
      <c r="AU199" s="23" t="s">
        <v>77</v>
      </c>
      <c r="AY199" s="23" t="s">
        <v>121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3" t="s">
        <v>73</v>
      </c>
      <c r="BK199" s="185">
        <f>ROUND(I199*H199,2)</f>
        <v>0</v>
      </c>
      <c r="BL199" s="23" t="s">
        <v>129</v>
      </c>
      <c r="BM199" s="23" t="s">
        <v>362</v>
      </c>
    </row>
    <row r="200" spans="2:51" s="11" customFormat="1" ht="13.5">
      <c r="B200" s="186"/>
      <c r="D200" s="187" t="s">
        <v>131</v>
      </c>
      <c r="E200" s="188" t="s">
        <v>5</v>
      </c>
      <c r="F200" s="189" t="s">
        <v>363</v>
      </c>
      <c r="H200" s="190">
        <v>1.8</v>
      </c>
      <c r="I200" s="191"/>
      <c r="L200" s="186"/>
      <c r="M200" s="192"/>
      <c r="N200" s="193"/>
      <c r="O200" s="193"/>
      <c r="P200" s="193"/>
      <c r="Q200" s="193"/>
      <c r="R200" s="193"/>
      <c r="S200" s="193"/>
      <c r="T200" s="194"/>
      <c r="AT200" s="188" t="s">
        <v>131</v>
      </c>
      <c r="AU200" s="188" t="s">
        <v>77</v>
      </c>
      <c r="AV200" s="11" t="s">
        <v>77</v>
      </c>
      <c r="AW200" s="11" t="s">
        <v>32</v>
      </c>
      <c r="AX200" s="11" t="s">
        <v>68</v>
      </c>
      <c r="AY200" s="188" t="s">
        <v>121</v>
      </c>
    </row>
    <row r="201" spans="2:51" s="12" customFormat="1" ht="13.5">
      <c r="B201" s="195"/>
      <c r="D201" s="196" t="s">
        <v>131</v>
      </c>
      <c r="E201" s="197" t="s">
        <v>5</v>
      </c>
      <c r="F201" s="198" t="s">
        <v>133</v>
      </c>
      <c r="H201" s="199">
        <v>1.8</v>
      </c>
      <c r="I201" s="200"/>
      <c r="L201" s="195"/>
      <c r="M201" s="201"/>
      <c r="N201" s="202"/>
      <c r="O201" s="202"/>
      <c r="P201" s="202"/>
      <c r="Q201" s="202"/>
      <c r="R201" s="202"/>
      <c r="S201" s="202"/>
      <c r="T201" s="203"/>
      <c r="AT201" s="204" t="s">
        <v>131</v>
      </c>
      <c r="AU201" s="204" t="s">
        <v>77</v>
      </c>
      <c r="AV201" s="12" t="s">
        <v>129</v>
      </c>
      <c r="AW201" s="12" t="s">
        <v>32</v>
      </c>
      <c r="AX201" s="12" t="s">
        <v>73</v>
      </c>
      <c r="AY201" s="204" t="s">
        <v>121</v>
      </c>
    </row>
    <row r="202" spans="2:65" s="1" customFormat="1" ht="44.25" customHeight="1">
      <c r="B202" s="173"/>
      <c r="C202" s="174" t="s">
        <v>364</v>
      </c>
      <c r="D202" s="174" t="s">
        <v>124</v>
      </c>
      <c r="E202" s="175" t="s">
        <v>365</v>
      </c>
      <c r="F202" s="176" t="s">
        <v>366</v>
      </c>
      <c r="G202" s="177" t="s">
        <v>158</v>
      </c>
      <c r="H202" s="178">
        <v>9</v>
      </c>
      <c r="I202" s="179"/>
      <c r="J202" s="180">
        <f>ROUND(I202*H202,2)</f>
        <v>0</v>
      </c>
      <c r="K202" s="176" t="s">
        <v>128</v>
      </c>
      <c r="L202" s="40"/>
      <c r="M202" s="181" t="s">
        <v>5</v>
      </c>
      <c r="N202" s="182" t="s">
        <v>39</v>
      </c>
      <c r="O202" s="41"/>
      <c r="P202" s="183">
        <f>O202*H202</f>
        <v>0</v>
      </c>
      <c r="Q202" s="183">
        <v>0.789</v>
      </c>
      <c r="R202" s="183">
        <f>Q202*H202</f>
        <v>7.101</v>
      </c>
      <c r="S202" s="183">
        <v>0</v>
      </c>
      <c r="T202" s="184">
        <f>S202*H202</f>
        <v>0</v>
      </c>
      <c r="AR202" s="23" t="s">
        <v>129</v>
      </c>
      <c r="AT202" s="23" t="s">
        <v>124</v>
      </c>
      <c r="AU202" s="23" t="s">
        <v>77</v>
      </c>
      <c r="AY202" s="23" t="s">
        <v>121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73</v>
      </c>
      <c r="BK202" s="185">
        <f>ROUND(I202*H202,2)</f>
        <v>0</v>
      </c>
      <c r="BL202" s="23" t="s">
        <v>129</v>
      </c>
      <c r="BM202" s="23" t="s">
        <v>367</v>
      </c>
    </row>
    <row r="203" spans="2:51" s="11" customFormat="1" ht="13.5">
      <c r="B203" s="186"/>
      <c r="D203" s="187" t="s">
        <v>131</v>
      </c>
      <c r="E203" s="188" t="s">
        <v>5</v>
      </c>
      <c r="F203" s="189" t="s">
        <v>368</v>
      </c>
      <c r="H203" s="190">
        <v>9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88" t="s">
        <v>131</v>
      </c>
      <c r="AU203" s="188" t="s">
        <v>77</v>
      </c>
      <c r="AV203" s="11" t="s">
        <v>77</v>
      </c>
      <c r="AW203" s="11" t="s">
        <v>32</v>
      </c>
      <c r="AX203" s="11" t="s">
        <v>68</v>
      </c>
      <c r="AY203" s="188" t="s">
        <v>121</v>
      </c>
    </row>
    <row r="204" spans="2:51" s="12" customFormat="1" ht="13.5">
      <c r="B204" s="195"/>
      <c r="D204" s="187" t="s">
        <v>131</v>
      </c>
      <c r="E204" s="215" t="s">
        <v>5</v>
      </c>
      <c r="F204" s="216" t="s">
        <v>133</v>
      </c>
      <c r="H204" s="217">
        <v>9</v>
      </c>
      <c r="I204" s="200"/>
      <c r="L204" s="195"/>
      <c r="M204" s="201"/>
      <c r="N204" s="202"/>
      <c r="O204" s="202"/>
      <c r="P204" s="202"/>
      <c r="Q204" s="202"/>
      <c r="R204" s="202"/>
      <c r="S204" s="202"/>
      <c r="T204" s="203"/>
      <c r="AT204" s="204" t="s">
        <v>131</v>
      </c>
      <c r="AU204" s="204" t="s">
        <v>77</v>
      </c>
      <c r="AV204" s="12" t="s">
        <v>129</v>
      </c>
      <c r="AW204" s="12" t="s">
        <v>32</v>
      </c>
      <c r="AX204" s="12" t="s">
        <v>73</v>
      </c>
      <c r="AY204" s="204" t="s">
        <v>121</v>
      </c>
    </row>
    <row r="205" spans="2:63" s="10" customFormat="1" ht="29.85" customHeight="1">
      <c r="B205" s="159"/>
      <c r="D205" s="170" t="s">
        <v>67</v>
      </c>
      <c r="E205" s="171" t="s">
        <v>146</v>
      </c>
      <c r="F205" s="171" t="s">
        <v>369</v>
      </c>
      <c r="I205" s="162"/>
      <c r="J205" s="172">
        <f>BK205</f>
        <v>0</v>
      </c>
      <c r="L205" s="159"/>
      <c r="M205" s="164"/>
      <c r="N205" s="165"/>
      <c r="O205" s="165"/>
      <c r="P205" s="166">
        <f>SUM(P206:P253)</f>
        <v>0</v>
      </c>
      <c r="Q205" s="165"/>
      <c r="R205" s="166">
        <f>SUM(R206:R253)</f>
        <v>38.9286</v>
      </c>
      <c r="S205" s="165"/>
      <c r="T205" s="167">
        <f>SUM(T206:T253)</f>
        <v>0</v>
      </c>
      <c r="AR205" s="160" t="s">
        <v>73</v>
      </c>
      <c r="AT205" s="168" t="s">
        <v>67</v>
      </c>
      <c r="AU205" s="168" t="s">
        <v>73</v>
      </c>
      <c r="AY205" s="160" t="s">
        <v>121</v>
      </c>
      <c r="BK205" s="169">
        <f>SUM(BK206:BK253)</f>
        <v>0</v>
      </c>
    </row>
    <row r="206" spans="2:65" s="1" customFormat="1" ht="31.5" customHeight="1">
      <c r="B206" s="173"/>
      <c r="C206" s="174" t="s">
        <v>370</v>
      </c>
      <c r="D206" s="174" t="s">
        <v>124</v>
      </c>
      <c r="E206" s="175" t="s">
        <v>371</v>
      </c>
      <c r="F206" s="176" t="s">
        <v>372</v>
      </c>
      <c r="G206" s="177" t="s">
        <v>158</v>
      </c>
      <c r="H206" s="178">
        <v>540</v>
      </c>
      <c r="I206" s="179"/>
      <c r="J206" s="180">
        <f>ROUND(I206*H206,2)</f>
        <v>0</v>
      </c>
      <c r="K206" s="176" t="s">
        <v>128</v>
      </c>
      <c r="L206" s="40"/>
      <c r="M206" s="181" t="s">
        <v>5</v>
      </c>
      <c r="N206" s="182" t="s">
        <v>39</v>
      </c>
      <c r="O206" s="41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23" t="s">
        <v>129</v>
      </c>
      <c r="AT206" s="23" t="s">
        <v>124</v>
      </c>
      <c r="AU206" s="23" t="s">
        <v>77</v>
      </c>
      <c r="AY206" s="23" t="s">
        <v>121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73</v>
      </c>
      <c r="BK206" s="185">
        <f>ROUND(I206*H206,2)</f>
        <v>0</v>
      </c>
      <c r="BL206" s="23" t="s">
        <v>129</v>
      </c>
      <c r="BM206" s="23" t="s">
        <v>373</v>
      </c>
    </row>
    <row r="207" spans="2:51" s="13" customFormat="1" ht="13.5">
      <c r="B207" s="218"/>
      <c r="D207" s="187" t="s">
        <v>131</v>
      </c>
      <c r="E207" s="219" t="s">
        <v>5</v>
      </c>
      <c r="F207" s="220" t="s">
        <v>374</v>
      </c>
      <c r="H207" s="221" t="s">
        <v>5</v>
      </c>
      <c r="I207" s="222"/>
      <c r="L207" s="218"/>
      <c r="M207" s="223"/>
      <c r="N207" s="224"/>
      <c r="O207" s="224"/>
      <c r="P207" s="224"/>
      <c r="Q207" s="224"/>
      <c r="R207" s="224"/>
      <c r="S207" s="224"/>
      <c r="T207" s="225"/>
      <c r="AT207" s="221" t="s">
        <v>131</v>
      </c>
      <c r="AU207" s="221" t="s">
        <v>77</v>
      </c>
      <c r="AV207" s="13" t="s">
        <v>73</v>
      </c>
      <c r="AW207" s="13" t="s">
        <v>32</v>
      </c>
      <c r="AX207" s="13" t="s">
        <v>68</v>
      </c>
      <c r="AY207" s="221" t="s">
        <v>121</v>
      </c>
    </row>
    <row r="208" spans="2:51" s="13" customFormat="1" ht="13.5">
      <c r="B208" s="218"/>
      <c r="D208" s="187" t="s">
        <v>131</v>
      </c>
      <c r="E208" s="219" t="s">
        <v>5</v>
      </c>
      <c r="F208" s="220" t="s">
        <v>375</v>
      </c>
      <c r="H208" s="221" t="s">
        <v>5</v>
      </c>
      <c r="I208" s="222"/>
      <c r="L208" s="218"/>
      <c r="M208" s="223"/>
      <c r="N208" s="224"/>
      <c r="O208" s="224"/>
      <c r="P208" s="224"/>
      <c r="Q208" s="224"/>
      <c r="R208" s="224"/>
      <c r="S208" s="224"/>
      <c r="T208" s="225"/>
      <c r="AT208" s="221" t="s">
        <v>131</v>
      </c>
      <c r="AU208" s="221" t="s">
        <v>77</v>
      </c>
      <c r="AV208" s="13" t="s">
        <v>73</v>
      </c>
      <c r="AW208" s="13" t="s">
        <v>32</v>
      </c>
      <c r="AX208" s="13" t="s">
        <v>68</v>
      </c>
      <c r="AY208" s="221" t="s">
        <v>121</v>
      </c>
    </row>
    <row r="209" spans="2:51" s="11" customFormat="1" ht="13.5">
      <c r="B209" s="186"/>
      <c r="D209" s="187" t="s">
        <v>131</v>
      </c>
      <c r="E209" s="188" t="s">
        <v>5</v>
      </c>
      <c r="F209" s="189" t="s">
        <v>376</v>
      </c>
      <c r="H209" s="190">
        <v>540</v>
      </c>
      <c r="I209" s="191"/>
      <c r="L209" s="186"/>
      <c r="M209" s="192"/>
      <c r="N209" s="193"/>
      <c r="O209" s="193"/>
      <c r="P209" s="193"/>
      <c r="Q209" s="193"/>
      <c r="R209" s="193"/>
      <c r="S209" s="193"/>
      <c r="T209" s="194"/>
      <c r="AT209" s="188" t="s">
        <v>131</v>
      </c>
      <c r="AU209" s="188" t="s">
        <v>77</v>
      </c>
      <c r="AV209" s="11" t="s">
        <v>77</v>
      </c>
      <c r="AW209" s="11" t="s">
        <v>32</v>
      </c>
      <c r="AX209" s="11" t="s">
        <v>68</v>
      </c>
      <c r="AY209" s="188" t="s">
        <v>121</v>
      </c>
    </row>
    <row r="210" spans="2:51" s="12" customFormat="1" ht="13.5">
      <c r="B210" s="195"/>
      <c r="D210" s="196" t="s">
        <v>131</v>
      </c>
      <c r="E210" s="197" t="s">
        <v>5</v>
      </c>
      <c r="F210" s="198" t="s">
        <v>133</v>
      </c>
      <c r="H210" s="199">
        <v>540</v>
      </c>
      <c r="I210" s="200"/>
      <c r="L210" s="195"/>
      <c r="M210" s="201"/>
      <c r="N210" s="202"/>
      <c r="O210" s="202"/>
      <c r="P210" s="202"/>
      <c r="Q210" s="202"/>
      <c r="R210" s="202"/>
      <c r="S210" s="202"/>
      <c r="T210" s="203"/>
      <c r="AT210" s="204" t="s">
        <v>131</v>
      </c>
      <c r="AU210" s="204" t="s">
        <v>77</v>
      </c>
      <c r="AV210" s="12" t="s">
        <v>129</v>
      </c>
      <c r="AW210" s="12" t="s">
        <v>32</v>
      </c>
      <c r="AX210" s="12" t="s">
        <v>73</v>
      </c>
      <c r="AY210" s="204" t="s">
        <v>121</v>
      </c>
    </row>
    <row r="211" spans="2:65" s="1" customFormat="1" ht="22.5" customHeight="1">
      <c r="B211" s="173"/>
      <c r="C211" s="174" t="s">
        <v>377</v>
      </c>
      <c r="D211" s="174" t="s">
        <v>124</v>
      </c>
      <c r="E211" s="175" t="s">
        <v>378</v>
      </c>
      <c r="F211" s="176" t="s">
        <v>379</v>
      </c>
      <c r="G211" s="177" t="s">
        <v>158</v>
      </c>
      <c r="H211" s="178">
        <v>225.5</v>
      </c>
      <c r="I211" s="179"/>
      <c r="J211" s="180">
        <f>ROUND(I211*H211,2)</f>
        <v>0</v>
      </c>
      <c r="K211" s="176" t="s">
        <v>128</v>
      </c>
      <c r="L211" s="40"/>
      <c r="M211" s="181" t="s">
        <v>5</v>
      </c>
      <c r="N211" s="182" t="s">
        <v>39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129</v>
      </c>
      <c r="AT211" s="23" t="s">
        <v>124</v>
      </c>
      <c r="AU211" s="23" t="s">
        <v>77</v>
      </c>
      <c r="AY211" s="23" t="s">
        <v>121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73</v>
      </c>
      <c r="BK211" s="185">
        <f>ROUND(I211*H211,2)</f>
        <v>0</v>
      </c>
      <c r="BL211" s="23" t="s">
        <v>129</v>
      </c>
      <c r="BM211" s="23" t="s">
        <v>380</v>
      </c>
    </row>
    <row r="212" spans="2:51" s="13" customFormat="1" ht="13.5">
      <c r="B212" s="218"/>
      <c r="D212" s="187" t="s">
        <v>131</v>
      </c>
      <c r="E212" s="219" t="s">
        <v>5</v>
      </c>
      <c r="F212" s="220" t="s">
        <v>374</v>
      </c>
      <c r="H212" s="221" t="s">
        <v>5</v>
      </c>
      <c r="I212" s="222"/>
      <c r="L212" s="218"/>
      <c r="M212" s="223"/>
      <c r="N212" s="224"/>
      <c r="O212" s="224"/>
      <c r="P212" s="224"/>
      <c r="Q212" s="224"/>
      <c r="R212" s="224"/>
      <c r="S212" s="224"/>
      <c r="T212" s="225"/>
      <c r="AT212" s="221" t="s">
        <v>131</v>
      </c>
      <c r="AU212" s="221" t="s">
        <v>77</v>
      </c>
      <c r="AV212" s="13" t="s">
        <v>73</v>
      </c>
      <c r="AW212" s="13" t="s">
        <v>32</v>
      </c>
      <c r="AX212" s="13" t="s">
        <v>68</v>
      </c>
      <c r="AY212" s="221" t="s">
        <v>121</v>
      </c>
    </row>
    <row r="213" spans="2:51" s="13" customFormat="1" ht="13.5">
      <c r="B213" s="218"/>
      <c r="D213" s="187" t="s">
        <v>131</v>
      </c>
      <c r="E213" s="219" t="s">
        <v>5</v>
      </c>
      <c r="F213" s="220" t="s">
        <v>381</v>
      </c>
      <c r="H213" s="221" t="s">
        <v>5</v>
      </c>
      <c r="I213" s="222"/>
      <c r="L213" s="218"/>
      <c r="M213" s="223"/>
      <c r="N213" s="224"/>
      <c r="O213" s="224"/>
      <c r="P213" s="224"/>
      <c r="Q213" s="224"/>
      <c r="R213" s="224"/>
      <c r="S213" s="224"/>
      <c r="T213" s="225"/>
      <c r="AT213" s="221" t="s">
        <v>131</v>
      </c>
      <c r="AU213" s="221" t="s">
        <v>77</v>
      </c>
      <c r="AV213" s="13" t="s">
        <v>73</v>
      </c>
      <c r="AW213" s="13" t="s">
        <v>32</v>
      </c>
      <c r="AX213" s="13" t="s">
        <v>68</v>
      </c>
      <c r="AY213" s="221" t="s">
        <v>121</v>
      </c>
    </row>
    <row r="214" spans="2:51" s="11" customFormat="1" ht="13.5">
      <c r="B214" s="186"/>
      <c r="D214" s="187" t="s">
        <v>131</v>
      </c>
      <c r="E214" s="188" t="s">
        <v>5</v>
      </c>
      <c r="F214" s="189" t="s">
        <v>382</v>
      </c>
      <c r="H214" s="190">
        <v>110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88" t="s">
        <v>131</v>
      </c>
      <c r="AU214" s="188" t="s">
        <v>77</v>
      </c>
      <c r="AV214" s="11" t="s">
        <v>77</v>
      </c>
      <c r="AW214" s="11" t="s">
        <v>32</v>
      </c>
      <c r="AX214" s="11" t="s">
        <v>68</v>
      </c>
      <c r="AY214" s="188" t="s">
        <v>121</v>
      </c>
    </row>
    <row r="215" spans="2:51" s="11" customFormat="1" ht="13.5">
      <c r="B215" s="186"/>
      <c r="D215" s="187" t="s">
        <v>131</v>
      </c>
      <c r="E215" s="188" t="s">
        <v>5</v>
      </c>
      <c r="F215" s="189" t="s">
        <v>383</v>
      </c>
      <c r="H215" s="190">
        <v>115.5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88" t="s">
        <v>131</v>
      </c>
      <c r="AU215" s="188" t="s">
        <v>77</v>
      </c>
      <c r="AV215" s="11" t="s">
        <v>77</v>
      </c>
      <c r="AW215" s="11" t="s">
        <v>32</v>
      </c>
      <c r="AX215" s="11" t="s">
        <v>68</v>
      </c>
      <c r="AY215" s="188" t="s">
        <v>121</v>
      </c>
    </row>
    <row r="216" spans="2:51" s="12" customFormat="1" ht="13.5">
      <c r="B216" s="195"/>
      <c r="D216" s="196" t="s">
        <v>131</v>
      </c>
      <c r="E216" s="197" t="s">
        <v>5</v>
      </c>
      <c r="F216" s="198" t="s">
        <v>133</v>
      </c>
      <c r="H216" s="199">
        <v>225.5</v>
      </c>
      <c r="I216" s="200"/>
      <c r="L216" s="195"/>
      <c r="M216" s="201"/>
      <c r="N216" s="202"/>
      <c r="O216" s="202"/>
      <c r="P216" s="202"/>
      <c r="Q216" s="202"/>
      <c r="R216" s="202"/>
      <c r="S216" s="202"/>
      <c r="T216" s="203"/>
      <c r="AT216" s="204" t="s">
        <v>131</v>
      </c>
      <c r="AU216" s="204" t="s">
        <v>77</v>
      </c>
      <c r="AV216" s="12" t="s">
        <v>129</v>
      </c>
      <c r="AW216" s="12" t="s">
        <v>32</v>
      </c>
      <c r="AX216" s="12" t="s">
        <v>73</v>
      </c>
      <c r="AY216" s="204" t="s">
        <v>121</v>
      </c>
    </row>
    <row r="217" spans="2:65" s="1" customFormat="1" ht="31.5" customHeight="1">
      <c r="B217" s="173"/>
      <c r="C217" s="174" t="s">
        <v>384</v>
      </c>
      <c r="D217" s="174" t="s">
        <v>124</v>
      </c>
      <c r="E217" s="175" t="s">
        <v>385</v>
      </c>
      <c r="F217" s="176" t="s">
        <v>386</v>
      </c>
      <c r="G217" s="177" t="s">
        <v>158</v>
      </c>
      <c r="H217" s="178">
        <v>540</v>
      </c>
      <c r="I217" s="179"/>
      <c r="J217" s="180">
        <f>ROUND(I217*H217,2)</f>
        <v>0</v>
      </c>
      <c r="K217" s="176" t="s">
        <v>128</v>
      </c>
      <c r="L217" s="40"/>
      <c r="M217" s="181" t="s">
        <v>5</v>
      </c>
      <c r="N217" s="182" t="s">
        <v>39</v>
      </c>
      <c r="O217" s="41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AR217" s="23" t="s">
        <v>129</v>
      </c>
      <c r="AT217" s="23" t="s">
        <v>124</v>
      </c>
      <c r="AU217" s="23" t="s">
        <v>77</v>
      </c>
      <c r="AY217" s="23" t="s">
        <v>121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23" t="s">
        <v>73</v>
      </c>
      <c r="BK217" s="185">
        <f>ROUND(I217*H217,2)</f>
        <v>0</v>
      </c>
      <c r="BL217" s="23" t="s">
        <v>129</v>
      </c>
      <c r="BM217" s="23" t="s">
        <v>387</v>
      </c>
    </row>
    <row r="218" spans="2:51" s="13" customFormat="1" ht="13.5">
      <c r="B218" s="218"/>
      <c r="D218" s="187" t="s">
        <v>131</v>
      </c>
      <c r="E218" s="219" t="s">
        <v>5</v>
      </c>
      <c r="F218" s="220" t="s">
        <v>388</v>
      </c>
      <c r="H218" s="221" t="s">
        <v>5</v>
      </c>
      <c r="I218" s="222"/>
      <c r="L218" s="218"/>
      <c r="M218" s="223"/>
      <c r="N218" s="224"/>
      <c r="O218" s="224"/>
      <c r="P218" s="224"/>
      <c r="Q218" s="224"/>
      <c r="R218" s="224"/>
      <c r="S218" s="224"/>
      <c r="T218" s="225"/>
      <c r="AT218" s="221" t="s">
        <v>131</v>
      </c>
      <c r="AU218" s="221" t="s">
        <v>77</v>
      </c>
      <c r="AV218" s="13" t="s">
        <v>73</v>
      </c>
      <c r="AW218" s="13" t="s">
        <v>32</v>
      </c>
      <c r="AX218" s="13" t="s">
        <v>68</v>
      </c>
      <c r="AY218" s="221" t="s">
        <v>121</v>
      </c>
    </row>
    <row r="219" spans="2:51" s="11" customFormat="1" ht="13.5">
      <c r="B219" s="186"/>
      <c r="D219" s="187" t="s">
        <v>131</v>
      </c>
      <c r="E219" s="188" t="s">
        <v>5</v>
      </c>
      <c r="F219" s="189" t="s">
        <v>376</v>
      </c>
      <c r="H219" s="190">
        <v>540</v>
      </c>
      <c r="I219" s="191"/>
      <c r="L219" s="186"/>
      <c r="M219" s="192"/>
      <c r="N219" s="193"/>
      <c r="O219" s="193"/>
      <c r="P219" s="193"/>
      <c r="Q219" s="193"/>
      <c r="R219" s="193"/>
      <c r="S219" s="193"/>
      <c r="T219" s="194"/>
      <c r="AT219" s="188" t="s">
        <v>131</v>
      </c>
      <c r="AU219" s="188" t="s">
        <v>77</v>
      </c>
      <c r="AV219" s="11" t="s">
        <v>77</v>
      </c>
      <c r="AW219" s="11" t="s">
        <v>32</v>
      </c>
      <c r="AX219" s="11" t="s">
        <v>68</v>
      </c>
      <c r="AY219" s="188" t="s">
        <v>121</v>
      </c>
    </row>
    <row r="220" spans="2:51" s="12" customFormat="1" ht="13.5">
      <c r="B220" s="195"/>
      <c r="D220" s="196" t="s">
        <v>131</v>
      </c>
      <c r="E220" s="197" t="s">
        <v>5</v>
      </c>
      <c r="F220" s="198" t="s">
        <v>133</v>
      </c>
      <c r="H220" s="199">
        <v>540</v>
      </c>
      <c r="I220" s="200"/>
      <c r="L220" s="195"/>
      <c r="M220" s="201"/>
      <c r="N220" s="202"/>
      <c r="O220" s="202"/>
      <c r="P220" s="202"/>
      <c r="Q220" s="202"/>
      <c r="R220" s="202"/>
      <c r="S220" s="202"/>
      <c r="T220" s="203"/>
      <c r="AT220" s="204" t="s">
        <v>131</v>
      </c>
      <c r="AU220" s="204" t="s">
        <v>77</v>
      </c>
      <c r="AV220" s="12" t="s">
        <v>129</v>
      </c>
      <c r="AW220" s="12" t="s">
        <v>32</v>
      </c>
      <c r="AX220" s="12" t="s">
        <v>73</v>
      </c>
      <c r="AY220" s="204" t="s">
        <v>121</v>
      </c>
    </row>
    <row r="221" spans="2:65" s="1" customFormat="1" ht="31.5" customHeight="1">
      <c r="B221" s="173"/>
      <c r="C221" s="174" t="s">
        <v>389</v>
      </c>
      <c r="D221" s="174" t="s">
        <v>124</v>
      </c>
      <c r="E221" s="175" t="s">
        <v>390</v>
      </c>
      <c r="F221" s="176" t="s">
        <v>391</v>
      </c>
      <c r="G221" s="177" t="s">
        <v>158</v>
      </c>
      <c r="H221" s="178">
        <v>110</v>
      </c>
      <c r="I221" s="179"/>
      <c r="J221" s="180">
        <f>ROUND(I221*H221,2)</f>
        <v>0</v>
      </c>
      <c r="K221" s="176" t="s">
        <v>128</v>
      </c>
      <c r="L221" s="40"/>
      <c r="M221" s="181" t="s">
        <v>5</v>
      </c>
      <c r="N221" s="182" t="s">
        <v>39</v>
      </c>
      <c r="O221" s="41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AR221" s="23" t="s">
        <v>129</v>
      </c>
      <c r="AT221" s="23" t="s">
        <v>124</v>
      </c>
      <c r="AU221" s="23" t="s">
        <v>77</v>
      </c>
      <c r="AY221" s="23" t="s">
        <v>121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3" t="s">
        <v>73</v>
      </c>
      <c r="BK221" s="185">
        <f>ROUND(I221*H221,2)</f>
        <v>0</v>
      </c>
      <c r="BL221" s="23" t="s">
        <v>129</v>
      </c>
      <c r="BM221" s="23" t="s">
        <v>392</v>
      </c>
    </row>
    <row r="222" spans="2:51" s="13" customFormat="1" ht="13.5">
      <c r="B222" s="218"/>
      <c r="D222" s="187" t="s">
        <v>131</v>
      </c>
      <c r="E222" s="219" t="s">
        <v>5</v>
      </c>
      <c r="F222" s="220" t="s">
        <v>374</v>
      </c>
      <c r="H222" s="221" t="s">
        <v>5</v>
      </c>
      <c r="I222" s="222"/>
      <c r="L222" s="218"/>
      <c r="M222" s="223"/>
      <c r="N222" s="224"/>
      <c r="O222" s="224"/>
      <c r="P222" s="224"/>
      <c r="Q222" s="224"/>
      <c r="R222" s="224"/>
      <c r="S222" s="224"/>
      <c r="T222" s="225"/>
      <c r="AT222" s="221" t="s">
        <v>131</v>
      </c>
      <c r="AU222" s="221" t="s">
        <v>77</v>
      </c>
      <c r="AV222" s="13" t="s">
        <v>73</v>
      </c>
      <c r="AW222" s="13" t="s">
        <v>32</v>
      </c>
      <c r="AX222" s="13" t="s">
        <v>68</v>
      </c>
      <c r="AY222" s="221" t="s">
        <v>121</v>
      </c>
    </row>
    <row r="223" spans="2:51" s="13" customFormat="1" ht="13.5">
      <c r="B223" s="218"/>
      <c r="D223" s="187" t="s">
        <v>131</v>
      </c>
      <c r="E223" s="219" t="s">
        <v>5</v>
      </c>
      <c r="F223" s="220" t="s">
        <v>381</v>
      </c>
      <c r="H223" s="221" t="s">
        <v>5</v>
      </c>
      <c r="I223" s="222"/>
      <c r="L223" s="218"/>
      <c r="M223" s="223"/>
      <c r="N223" s="224"/>
      <c r="O223" s="224"/>
      <c r="P223" s="224"/>
      <c r="Q223" s="224"/>
      <c r="R223" s="224"/>
      <c r="S223" s="224"/>
      <c r="T223" s="225"/>
      <c r="AT223" s="221" t="s">
        <v>131</v>
      </c>
      <c r="AU223" s="221" t="s">
        <v>77</v>
      </c>
      <c r="AV223" s="13" t="s">
        <v>73</v>
      </c>
      <c r="AW223" s="13" t="s">
        <v>32</v>
      </c>
      <c r="AX223" s="13" t="s">
        <v>68</v>
      </c>
      <c r="AY223" s="221" t="s">
        <v>121</v>
      </c>
    </row>
    <row r="224" spans="2:51" s="11" customFormat="1" ht="13.5">
      <c r="B224" s="186"/>
      <c r="D224" s="187" t="s">
        <v>131</v>
      </c>
      <c r="E224" s="188" t="s">
        <v>5</v>
      </c>
      <c r="F224" s="189" t="s">
        <v>382</v>
      </c>
      <c r="H224" s="190">
        <v>110</v>
      </c>
      <c r="I224" s="191"/>
      <c r="L224" s="186"/>
      <c r="M224" s="192"/>
      <c r="N224" s="193"/>
      <c r="O224" s="193"/>
      <c r="P224" s="193"/>
      <c r="Q224" s="193"/>
      <c r="R224" s="193"/>
      <c r="S224" s="193"/>
      <c r="T224" s="194"/>
      <c r="AT224" s="188" t="s">
        <v>131</v>
      </c>
      <c r="AU224" s="188" t="s">
        <v>77</v>
      </c>
      <c r="AV224" s="11" t="s">
        <v>77</v>
      </c>
      <c r="AW224" s="11" t="s">
        <v>32</v>
      </c>
      <c r="AX224" s="11" t="s">
        <v>68</v>
      </c>
      <c r="AY224" s="188" t="s">
        <v>121</v>
      </c>
    </row>
    <row r="225" spans="2:51" s="12" customFormat="1" ht="13.5">
      <c r="B225" s="195"/>
      <c r="D225" s="196" t="s">
        <v>131</v>
      </c>
      <c r="E225" s="197" t="s">
        <v>5</v>
      </c>
      <c r="F225" s="198" t="s">
        <v>133</v>
      </c>
      <c r="H225" s="199">
        <v>110</v>
      </c>
      <c r="I225" s="200"/>
      <c r="L225" s="195"/>
      <c r="M225" s="201"/>
      <c r="N225" s="202"/>
      <c r="O225" s="202"/>
      <c r="P225" s="202"/>
      <c r="Q225" s="202"/>
      <c r="R225" s="202"/>
      <c r="S225" s="202"/>
      <c r="T225" s="203"/>
      <c r="AT225" s="204" t="s">
        <v>131</v>
      </c>
      <c r="AU225" s="204" t="s">
        <v>77</v>
      </c>
      <c r="AV225" s="12" t="s">
        <v>129</v>
      </c>
      <c r="AW225" s="12" t="s">
        <v>32</v>
      </c>
      <c r="AX225" s="12" t="s">
        <v>73</v>
      </c>
      <c r="AY225" s="204" t="s">
        <v>121</v>
      </c>
    </row>
    <row r="226" spans="2:65" s="1" customFormat="1" ht="31.5" customHeight="1">
      <c r="B226" s="173"/>
      <c r="C226" s="174" t="s">
        <v>393</v>
      </c>
      <c r="D226" s="174" t="s">
        <v>124</v>
      </c>
      <c r="E226" s="175" t="s">
        <v>394</v>
      </c>
      <c r="F226" s="176" t="s">
        <v>395</v>
      </c>
      <c r="G226" s="177" t="s">
        <v>158</v>
      </c>
      <c r="H226" s="178">
        <v>133.5</v>
      </c>
      <c r="I226" s="179"/>
      <c r="J226" s="180">
        <f>ROUND(I226*H226,2)</f>
        <v>0</v>
      </c>
      <c r="K226" s="176" t="s">
        <v>128</v>
      </c>
      <c r="L226" s="40"/>
      <c r="M226" s="181" t="s">
        <v>5</v>
      </c>
      <c r="N226" s="182" t="s">
        <v>39</v>
      </c>
      <c r="O226" s="41"/>
      <c r="P226" s="183">
        <f>O226*H226</f>
        <v>0</v>
      </c>
      <c r="Q226" s="183">
        <v>0.2916</v>
      </c>
      <c r="R226" s="183">
        <f>Q226*H226</f>
        <v>38.9286</v>
      </c>
      <c r="S226" s="183">
        <v>0</v>
      </c>
      <c r="T226" s="184">
        <f>S226*H226</f>
        <v>0</v>
      </c>
      <c r="AR226" s="23" t="s">
        <v>129</v>
      </c>
      <c r="AT226" s="23" t="s">
        <v>124</v>
      </c>
      <c r="AU226" s="23" t="s">
        <v>77</v>
      </c>
      <c r="AY226" s="23" t="s">
        <v>121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23" t="s">
        <v>73</v>
      </c>
      <c r="BK226" s="185">
        <f>ROUND(I226*H226,2)</f>
        <v>0</v>
      </c>
      <c r="BL226" s="23" t="s">
        <v>129</v>
      </c>
      <c r="BM226" s="23" t="s">
        <v>396</v>
      </c>
    </row>
    <row r="227" spans="2:51" s="13" customFormat="1" ht="13.5">
      <c r="B227" s="218"/>
      <c r="D227" s="187" t="s">
        <v>131</v>
      </c>
      <c r="E227" s="219" t="s">
        <v>5</v>
      </c>
      <c r="F227" s="220" t="s">
        <v>397</v>
      </c>
      <c r="H227" s="221" t="s">
        <v>5</v>
      </c>
      <c r="I227" s="222"/>
      <c r="L227" s="218"/>
      <c r="M227" s="223"/>
      <c r="N227" s="224"/>
      <c r="O227" s="224"/>
      <c r="P227" s="224"/>
      <c r="Q227" s="224"/>
      <c r="R227" s="224"/>
      <c r="S227" s="224"/>
      <c r="T227" s="225"/>
      <c r="AT227" s="221" t="s">
        <v>131</v>
      </c>
      <c r="AU227" s="221" t="s">
        <v>77</v>
      </c>
      <c r="AV227" s="13" t="s">
        <v>73</v>
      </c>
      <c r="AW227" s="13" t="s">
        <v>32</v>
      </c>
      <c r="AX227" s="13" t="s">
        <v>68</v>
      </c>
      <c r="AY227" s="221" t="s">
        <v>121</v>
      </c>
    </row>
    <row r="228" spans="2:51" s="11" customFormat="1" ht="13.5">
      <c r="B228" s="186"/>
      <c r="D228" s="187" t="s">
        <v>131</v>
      </c>
      <c r="E228" s="188" t="s">
        <v>5</v>
      </c>
      <c r="F228" s="189" t="s">
        <v>166</v>
      </c>
      <c r="H228" s="190">
        <v>100</v>
      </c>
      <c r="I228" s="191"/>
      <c r="L228" s="186"/>
      <c r="M228" s="192"/>
      <c r="N228" s="193"/>
      <c r="O228" s="193"/>
      <c r="P228" s="193"/>
      <c r="Q228" s="193"/>
      <c r="R228" s="193"/>
      <c r="S228" s="193"/>
      <c r="T228" s="194"/>
      <c r="AT228" s="188" t="s">
        <v>131</v>
      </c>
      <c r="AU228" s="188" t="s">
        <v>77</v>
      </c>
      <c r="AV228" s="11" t="s">
        <v>77</v>
      </c>
      <c r="AW228" s="11" t="s">
        <v>32</v>
      </c>
      <c r="AX228" s="11" t="s">
        <v>68</v>
      </c>
      <c r="AY228" s="188" t="s">
        <v>121</v>
      </c>
    </row>
    <row r="229" spans="2:51" s="13" customFormat="1" ht="13.5">
      <c r="B229" s="218"/>
      <c r="D229" s="187" t="s">
        <v>131</v>
      </c>
      <c r="E229" s="219" t="s">
        <v>5</v>
      </c>
      <c r="F229" s="220" t="s">
        <v>398</v>
      </c>
      <c r="H229" s="221" t="s">
        <v>5</v>
      </c>
      <c r="I229" s="222"/>
      <c r="L229" s="218"/>
      <c r="M229" s="223"/>
      <c r="N229" s="224"/>
      <c r="O229" s="224"/>
      <c r="P229" s="224"/>
      <c r="Q229" s="224"/>
      <c r="R229" s="224"/>
      <c r="S229" s="224"/>
      <c r="T229" s="225"/>
      <c r="AT229" s="221" t="s">
        <v>131</v>
      </c>
      <c r="AU229" s="221" t="s">
        <v>77</v>
      </c>
      <c r="AV229" s="13" t="s">
        <v>73</v>
      </c>
      <c r="AW229" s="13" t="s">
        <v>32</v>
      </c>
      <c r="AX229" s="13" t="s">
        <v>68</v>
      </c>
      <c r="AY229" s="221" t="s">
        <v>121</v>
      </c>
    </row>
    <row r="230" spans="2:51" s="11" customFormat="1" ht="13.5">
      <c r="B230" s="186"/>
      <c r="D230" s="187" t="s">
        <v>131</v>
      </c>
      <c r="E230" s="188" t="s">
        <v>5</v>
      </c>
      <c r="F230" s="189" t="s">
        <v>399</v>
      </c>
      <c r="H230" s="190">
        <v>33.5</v>
      </c>
      <c r="I230" s="191"/>
      <c r="L230" s="186"/>
      <c r="M230" s="192"/>
      <c r="N230" s="193"/>
      <c r="O230" s="193"/>
      <c r="P230" s="193"/>
      <c r="Q230" s="193"/>
      <c r="R230" s="193"/>
      <c r="S230" s="193"/>
      <c r="T230" s="194"/>
      <c r="AT230" s="188" t="s">
        <v>131</v>
      </c>
      <c r="AU230" s="188" t="s">
        <v>77</v>
      </c>
      <c r="AV230" s="11" t="s">
        <v>77</v>
      </c>
      <c r="AW230" s="11" t="s">
        <v>32</v>
      </c>
      <c r="AX230" s="11" t="s">
        <v>68</v>
      </c>
      <c r="AY230" s="188" t="s">
        <v>121</v>
      </c>
    </row>
    <row r="231" spans="2:51" s="12" customFormat="1" ht="13.5">
      <c r="B231" s="195"/>
      <c r="D231" s="196" t="s">
        <v>131</v>
      </c>
      <c r="E231" s="197" t="s">
        <v>5</v>
      </c>
      <c r="F231" s="198" t="s">
        <v>133</v>
      </c>
      <c r="H231" s="199">
        <v>133.5</v>
      </c>
      <c r="I231" s="200"/>
      <c r="L231" s="195"/>
      <c r="M231" s="201"/>
      <c r="N231" s="202"/>
      <c r="O231" s="202"/>
      <c r="P231" s="202"/>
      <c r="Q231" s="202"/>
      <c r="R231" s="202"/>
      <c r="S231" s="202"/>
      <c r="T231" s="203"/>
      <c r="AT231" s="204" t="s">
        <v>131</v>
      </c>
      <c r="AU231" s="204" t="s">
        <v>77</v>
      </c>
      <c r="AV231" s="12" t="s">
        <v>129</v>
      </c>
      <c r="AW231" s="12" t="s">
        <v>32</v>
      </c>
      <c r="AX231" s="12" t="s">
        <v>73</v>
      </c>
      <c r="AY231" s="204" t="s">
        <v>121</v>
      </c>
    </row>
    <row r="232" spans="2:65" s="1" customFormat="1" ht="22.5" customHeight="1">
      <c r="B232" s="173"/>
      <c r="C232" s="174" t="s">
        <v>400</v>
      </c>
      <c r="D232" s="174" t="s">
        <v>124</v>
      </c>
      <c r="E232" s="175" t="s">
        <v>401</v>
      </c>
      <c r="F232" s="176" t="s">
        <v>402</v>
      </c>
      <c r="G232" s="177" t="s">
        <v>127</v>
      </c>
      <c r="H232" s="178">
        <v>5.5</v>
      </c>
      <c r="I232" s="179"/>
      <c r="J232" s="180">
        <f>ROUND(I232*H232,2)</f>
        <v>0</v>
      </c>
      <c r="K232" s="176" t="s">
        <v>128</v>
      </c>
      <c r="L232" s="40"/>
      <c r="M232" s="181" t="s">
        <v>5</v>
      </c>
      <c r="N232" s="182" t="s">
        <v>39</v>
      </c>
      <c r="O232" s="41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AR232" s="23" t="s">
        <v>129</v>
      </c>
      <c r="AT232" s="23" t="s">
        <v>124</v>
      </c>
      <c r="AU232" s="23" t="s">
        <v>77</v>
      </c>
      <c r="AY232" s="23" t="s">
        <v>121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23" t="s">
        <v>73</v>
      </c>
      <c r="BK232" s="185">
        <f>ROUND(I232*H232,2)</f>
        <v>0</v>
      </c>
      <c r="BL232" s="23" t="s">
        <v>129</v>
      </c>
      <c r="BM232" s="23" t="s">
        <v>403</v>
      </c>
    </row>
    <row r="233" spans="2:65" s="1" customFormat="1" ht="22.5" customHeight="1">
      <c r="B233" s="173"/>
      <c r="C233" s="174" t="s">
        <v>404</v>
      </c>
      <c r="D233" s="174" t="s">
        <v>124</v>
      </c>
      <c r="E233" s="175" t="s">
        <v>405</v>
      </c>
      <c r="F233" s="176" t="s">
        <v>406</v>
      </c>
      <c r="G233" s="177" t="s">
        <v>158</v>
      </c>
      <c r="H233" s="178">
        <v>650</v>
      </c>
      <c r="I233" s="179"/>
      <c r="J233" s="180">
        <f>ROUND(I233*H233,2)</f>
        <v>0</v>
      </c>
      <c r="K233" s="176" t="s">
        <v>128</v>
      </c>
      <c r="L233" s="40"/>
      <c r="M233" s="181" t="s">
        <v>5</v>
      </c>
      <c r="N233" s="182" t="s">
        <v>39</v>
      </c>
      <c r="O233" s="41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AR233" s="23" t="s">
        <v>129</v>
      </c>
      <c r="AT233" s="23" t="s">
        <v>124</v>
      </c>
      <c r="AU233" s="23" t="s">
        <v>77</v>
      </c>
      <c r="AY233" s="23" t="s">
        <v>121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73</v>
      </c>
      <c r="BK233" s="185">
        <f>ROUND(I233*H233,2)</f>
        <v>0</v>
      </c>
      <c r="BL233" s="23" t="s">
        <v>129</v>
      </c>
      <c r="BM233" s="23" t="s">
        <v>407</v>
      </c>
    </row>
    <row r="234" spans="2:51" s="13" customFormat="1" ht="13.5">
      <c r="B234" s="218"/>
      <c r="D234" s="187" t="s">
        <v>131</v>
      </c>
      <c r="E234" s="219" t="s">
        <v>5</v>
      </c>
      <c r="F234" s="220" t="s">
        <v>165</v>
      </c>
      <c r="H234" s="221" t="s">
        <v>5</v>
      </c>
      <c r="I234" s="222"/>
      <c r="L234" s="218"/>
      <c r="M234" s="223"/>
      <c r="N234" s="224"/>
      <c r="O234" s="224"/>
      <c r="P234" s="224"/>
      <c r="Q234" s="224"/>
      <c r="R234" s="224"/>
      <c r="S234" s="224"/>
      <c r="T234" s="225"/>
      <c r="AT234" s="221" t="s">
        <v>131</v>
      </c>
      <c r="AU234" s="221" t="s">
        <v>77</v>
      </c>
      <c r="AV234" s="13" t="s">
        <v>73</v>
      </c>
      <c r="AW234" s="13" t="s">
        <v>32</v>
      </c>
      <c r="AX234" s="13" t="s">
        <v>68</v>
      </c>
      <c r="AY234" s="221" t="s">
        <v>121</v>
      </c>
    </row>
    <row r="235" spans="2:51" s="13" customFormat="1" ht="13.5">
      <c r="B235" s="218"/>
      <c r="D235" s="187" t="s">
        <v>131</v>
      </c>
      <c r="E235" s="219" t="s">
        <v>5</v>
      </c>
      <c r="F235" s="220" t="s">
        <v>408</v>
      </c>
      <c r="H235" s="221" t="s">
        <v>5</v>
      </c>
      <c r="I235" s="222"/>
      <c r="L235" s="218"/>
      <c r="M235" s="223"/>
      <c r="N235" s="224"/>
      <c r="O235" s="224"/>
      <c r="P235" s="224"/>
      <c r="Q235" s="224"/>
      <c r="R235" s="224"/>
      <c r="S235" s="224"/>
      <c r="T235" s="225"/>
      <c r="AT235" s="221" t="s">
        <v>131</v>
      </c>
      <c r="AU235" s="221" t="s">
        <v>77</v>
      </c>
      <c r="AV235" s="13" t="s">
        <v>73</v>
      </c>
      <c r="AW235" s="13" t="s">
        <v>32</v>
      </c>
      <c r="AX235" s="13" t="s">
        <v>68</v>
      </c>
      <c r="AY235" s="221" t="s">
        <v>121</v>
      </c>
    </row>
    <row r="236" spans="2:51" s="11" customFormat="1" ht="13.5">
      <c r="B236" s="186"/>
      <c r="D236" s="187" t="s">
        <v>131</v>
      </c>
      <c r="E236" s="188" t="s">
        <v>5</v>
      </c>
      <c r="F236" s="189" t="s">
        <v>376</v>
      </c>
      <c r="H236" s="190">
        <v>540</v>
      </c>
      <c r="I236" s="191"/>
      <c r="L236" s="186"/>
      <c r="M236" s="192"/>
      <c r="N236" s="193"/>
      <c r="O236" s="193"/>
      <c r="P236" s="193"/>
      <c r="Q236" s="193"/>
      <c r="R236" s="193"/>
      <c r="S236" s="193"/>
      <c r="T236" s="194"/>
      <c r="AT236" s="188" t="s">
        <v>131</v>
      </c>
      <c r="AU236" s="188" t="s">
        <v>77</v>
      </c>
      <c r="AV236" s="11" t="s">
        <v>77</v>
      </c>
      <c r="AW236" s="11" t="s">
        <v>32</v>
      </c>
      <c r="AX236" s="11" t="s">
        <v>68</v>
      </c>
      <c r="AY236" s="188" t="s">
        <v>121</v>
      </c>
    </row>
    <row r="237" spans="2:51" s="13" customFormat="1" ht="13.5">
      <c r="B237" s="218"/>
      <c r="D237" s="187" t="s">
        <v>131</v>
      </c>
      <c r="E237" s="219" t="s">
        <v>5</v>
      </c>
      <c r="F237" s="220" t="s">
        <v>381</v>
      </c>
      <c r="H237" s="221" t="s">
        <v>5</v>
      </c>
      <c r="I237" s="222"/>
      <c r="L237" s="218"/>
      <c r="M237" s="223"/>
      <c r="N237" s="224"/>
      <c r="O237" s="224"/>
      <c r="P237" s="224"/>
      <c r="Q237" s="224"/>
      <c r="R237" s="224"/>
      <c r="S237" s="224"/>
      <c r="T237" s="225"/>
      <c r="AT237" s="221" t="s">
        <v>131</v>
      </c>
      <c r="AU237" s="221" t="s">
        <v>77</v>
      </c>
      <c r="AV237" s="13" t="s">
        <v>73</v>
      </c>
      <c r="AW237" s="13" t="s">
        <v>32</v>
      </c>
      <c r="AX237" s="13" t="s">
        <v>68</v>
      </c>
      <c r="AY237" s="221" t="s">
        <v>121</v>
      </c>
    </row>
    <row r="238" spans="2:51" s="11" customFormat="1" ht="13.5">
      <c r="B238" s="186"/>
      <c r="D238" s="187" t="s">
        <v>131</v>
      </c>
      <c r="E238" s="188" t="s">
        <v>5</v>
      </c>
      <c r="F238" s="189" t="s">
        <v>382</v>
      </c>
      <c r="H238" s="190">
        <v>110</v>
      </c>
      <c r="I238" s="191"/>
      <c r="L238" s="186"/>
      <c r="M238" s="192"/>
      <c r="N238" s="193"/>
      <c r="O238" s="193"/>
      <c r="P238" s="193"/>
      <c r="Q238" s="193"/>
      <c r="R238" s="193"/>
      <c r="S238" s="193"/>
      <c r="T238" s="194"/>
      <c r="AT238" s="188" t="s">
        <v>131</v>
      </c>
      <c r="AU238" s="188" t="s">
        <v>77</v>
      </c>
      <c r="AV238" s="11" t="s">
        <v>77</v>
      </c>
      <c r="AW238" s="11" t="s">
        <v>32</v>
      </c>
      <c r="AX238" s="11" t="s">
        <v>68</v>
      </c>
      <c r="AY238" s="188" t="s">
        <v>121</v>
      </c>
    </row>
    <row r="239" spans="2:51" s="12" customFormat="1" ht="13.5">
      <c r="B239" s="195"/>
      <c r="D239" s="196" t="s">
        <v>131</v>
      </c>
      <c r="E239" s="197" t="s">
        <v>5</v>
      </c>
      <c r="F239" s="198" t="s">
        <v>133</v>
      </c>
      <c r="H239" s="199">
        <v>650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204" t="s">
        <v>131</v>
      </c>
      <c r="AU239" s="204" t="s">
        <v>77</v>
      </c>
      <c r="AV239" s="12" t="s">
        <v>129</v>
      </c>
      <c r="AW239" s="12" t="s">
        <v>32</v>
      </c>
      <c r="AX239" s="12" t="s">
        <v>73</v>
      </c>
      <c r="AY239" s="204" t="s">
        <v>121</v>
      </c>
    </row>
    <row r="240" spans="2:65" s="1" customFormat="1" ht="22.5" customHeight="1">
      <c r="B240" s="173"/>
      <c r="C240" s="174" t="s">
        <v>409</v>
      </c>
      <c r="D240" s="174" t="s">
        <v>124</v>
      </c>
      <c r="E240" s="175" t="s">
        <v>410</v>
      </c>
      <c r="F240" s="176" t="s">
        <v>411</v>
      </c>
      <c r="G240" s="177" t="s">
        <v>158</v>
      </c>
      <c r="H240" s="178">
        <v>110</v>
      </c>
      <c r="I240" s="179"/>
      <c r="J240" s="180">
        <f>ROUND(I240*H240,2)</f>
        <v>0</v>
      </c>
      <c r="K240" s="176" t="s">
        <v>128</v>
      </c>
      <c r="L240" s="40"/>
      <c r="M240" s="181" t="s">
        <v>5</v>
      </c>
      <c r="N240" s="182" t="s">
        <v>39</v>
      </c>
      <c r="O240" s="41"/>
      <c r="P240" s="183">
        <f>O240*H240</f>
        <v>0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AR240" s="23" t="s">
        <v>129</v>
      </c>
      <c r="AT240" s="23" t="s">
        <v>124</v>
      </c>
      <c r="AU240" s="23" t="s">
        <v>77</v>
      </c>
      <c r="AY240" s="23" t="s">
        <v>121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23" t="s">
        <v>73</v>
      </c>
      <c r="BK240" s="185">
        <f>ROUND(I240*H240,2)</f>
        <v>0</v>
      </c>
      <c r="BL240" s="23" t="s">
        <v>129</v>
      </c>
      <c r="BM240" s="23" t="s">
        <v>412</v>
      </c>
    </row>
    <row r="241" spans="2:51" s="13" customFormat="1" ht="13.5">
      <c r="B241" s="218"/>
      <c r="D241" s="187" t="s">
        <v>131</v>
      </c>
      <c r="E241" s="219" t="s">
        <v>5</v>
      </c>
      <c r="F241" s="220" t="s">
        <v>413</v>
      </c>
      <c r="H241" s="221" t="s">
        <v>5</v>
      </c>
      <c r="I241" s="222"/>
      <c r="L241" s="218"/>
      <c r="M241" s="223"/>
      <c r="N241" s="224"/>
      <c r="O241" s="224"/>
      <c r="P241" s="224"/>
      <c r="Q241" s="224"/>
      <c r="R241" s="224"/>
      <c r="S241" s="224"/>
      <c r="T241" s="225"/>
      <c r="AT241" s="221" t="s">
        <v>131</v>
      </c>
      <c r="AU241" s="221" t="s">
        <v>77</v>
      </c>
      <c r="AV241" s="13" t="s">
        <v>73</v>
      </c>
      <c r="AW241" s="13" t="s">
        <v>32</v>
      </c>
      <c r="AX241" s="13" t="s">
        <v>68</v>
      </c>
      <c r="AY241" s="221" t="s">
        <v>121</v>
      </c>
    </row>
    <row r="242" spans="2:51" s="11" customFormat="1" ht="13.5">
      <c r="B242" s="186"/>
      <c r="D242" s="187" t="s">
        <v>131</v>
      </c>
      <c r="E242" s="188" t="s">
        <v>5</v>
      </c>
      <c r="F242" s="189" t="s">
        <v>382</v>
      </c>
      <c r="H242" s="190">
        <v>110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88" t="s">
        <v>131</v>
      </c>
      <c r="AU242" s="188" t="s">
        <v>77</v>
      </c>
      <c r="AV242" s="11" t="s">
        <v>77</v>
      </c>
      <c r="AW242" s="11" t="s">
        <v>32</v>
      </c>
      <c r="AX242" s="11" t="s">
        <v>68</v>
      </c>
      <c r="AY242" s="188" t="s">
        <v>121</v>
      </c>
    </row>
    <row r="243" spans="2:51" s="12" customFormat="1" ht="13.5">
      <c r="B243" s="195"/>
      <c r="D243" s="196" t="s">
        <v>131</v>
      </c>
      <c r="E243" s="197" t="s">
        <v>5</v>
      </c>
      <c r="F243" s="198" t="s">
        <v>133</v>
      </c>
      <c r="H243" s="199">
        <v>110</v>
      </c>
      <c r="I243" s="200"/>
      <c r="L243" s="195"/>
      <c r="M243" s="201"/>
      <c r="N243" s="202"/>
      <c r="O243" s="202"/>
      <c r="P243" s="202"/>
      <c r="Q243" s="202"/>
      <c r="R243" s="202"/>
      <c r="S243" s="202"/>
      <c r="T243" s="203"/>
      <c r="AT243" s="204" t="s">
        <v>131</v>
      </c>
      <c r="AU243" s="204" t="s">
        <v>77</v>
      </c>
      <c r="AV243" s="12" t="s">
        <v>129</v>
      </c>
      <c r="AW243" s="12" t="s">
        <v>32</v>
      </c>
      <c r="AX243" s="12" t="s">
        <v>73</v>
      </c>
      <c r="AY243" s="204" t="s">
        <v>121</v>
      </c>
    </row>
    <row r="244" spans="2:65" s="1" customFormat="1" ht="31.5" customHeight="1">
      <c r="B244" s="173"/>
      <c r="C244" s="174" t="s">
        <v>414</v>
      </c>
      <c r="D244" s="174" t="s">
        <v>124</v>
      </c>
      <c r="E244" s="175" t="s">
        <v>415</v>
      </c>
      <c r="F244" s="176" t="s">
        <v>416</v>
      </c>
      <c r="G244" s="177" t="s">
        <v>158</v>
      </c>
      <c r="H244" s="178">
        <v>110</v>
      </c>
      <c r="I244" s="179"/>
      <c r="J244" s="180">
        <f>ROUND(I244*H244,2)</f>
        <v>0</v>
      </c>
      <c r="K244" s="176" t="s">
        <v>128</v>
      </c>
      <c r="L244" s="40"/>
      <c r="M244" s="181" t="s">
        <v>5</v>
      </c>
      <c r="N244" s="182" t="s">
        <v>39</v>
      </c>
      <c r="O244" s="41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23" t="s">
        <v>129</v>
      </c>
      <c r="AT244" s="23" t="s">
        <v>124</v>
      </c>
      <c r="AU244" s="23" t="s">
        <v>77</v>
      </c>
      <c r="AY244" s="23" t="s">
        <v>121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3" t="s">
        <v>73</v>
      </c>
      <c r="BK244" s="185">
        <f>ROUND(I244*H244,2)</f>
        <v>0</v>
      </c>
      <c r="BL244" s="23" t="s">
        <v>129</v>
      </c>
      <c r="BM244" s="23" t="s">
        <v>417</v>
      </c>
    </row>
    <row r="245" spans="2:51" s="13" customFormat="1" ht="13.5">
      <c r="B245" s="218"/>
      <c r="D245" s="187" t="s">
        <v>131</v>
      </c>
      <c r="E245" s="219" t="s">
        <v>5</v>
      </c>
      <c r="F245" s="220" t="s">
        <v>374</v>
      </c>
      <c r="H245" s="221" t="s">
        <v>5</v>
      </c>
      <c r="I245" s="222"/>
      <c r="L245" s="218"/>
      <c r="M245" s="223"/>
      <c r="N245" s="224"/>
      <c r="O245" s="224"/>
      <c r="P245" s="224"/>
      <c r="Q245" s="224"/>
      <c r="R245" s="224"/>
      <c r="S245" s="224"/>
      <c r="T245" s="225"/>
      <c r="AT245" s="221" t="s">
        <v>131</v>
      </c>
      <c r="AU245" s="221" t="s">
        <v>77</v>
      </c>
      <c r="AV245" s="13" t="s">
        <v>73</v>
      </c>
      <c r="AW245" s="13" t="s">
        <v>32</v>
      </c>
      <c r="AX245" s="13" t="s">
        <v>68</v>
      </c>
      <c r="AY245" s="221" t="s">
        <v>121</v>
      </c>
    </row>
    <row r="246" spans="2:51" s="13" customFormat="1" ht="13.5">
      <c r="B246" s="218"/>
      <c r="D246" s="187" t="s">
        <v>131</v>
      </c>
      <c r="E246" s="219" t="s">
        <v>5</v>
      </c>
      <c r="F246" s="220" t="s">
        <v>418</v>
      </c>
      <c r="H246" s="221" t="s">
        <v>5</v>
      </c>
      <c r="I246" s="222"/>
      <c r="L246" s="218"/>
      <c r="M246" s="223"/>
      <c r="N246" s="224"/>
      <c r="O246" s="224"/>
      <c r="P246" s="224"/>
      <c r="Q246" s="224"/>
      <c r="R246" s="224"/>
      <c r="S246" s="224"/>
      <c r="T246" s="225"/>
      <c r="AT246" s="221" t="s">
        <v>131</v>
      </c>
      <c r="AU246" s="221" t="s">
        <v>77</v>
      </c>
      <c r="AV246" s="13" t="s">
        <v>73</v>
      </c>
      <c r="AW246" s="13" t="s">
        <v>32</v>
      </c>
      <c r="AX246" s="13" t="s">
        <v>68</v>
      </c>
      <c r="AY246" s="221" t="s">
        <v>121</v>
      </c>
    </row>
    <row r="247" spans="2:51" s="11" customFormat="1" ht="13.5">
      <c r="B247" s="186"/>
      <c r="D247" s="187" t="s">
        <v>131</v>
      </c>
      <c r="E247" s="188" t="s">
        <v>5</v>
      </c>
      <c r="F247" s="189" t="s">
        <v>382</v>
      </c>
      <c r="H247" s="190">
        <v>110</v>
      </c>
      <c r="I247" s="191"/>
      <c r="L247" s="186"/>
      <c r="M247" s="192"/>
      <c r="N247" s="193"/>
      <c r="O247" s="193"/>
      <c r="P247" s="193"/>
      <c r="Q247" s="193"/>
      <c r="R247" s="193"/>
      <c r="S247" s="193"/>
      <c r="T247" s="194"/>
      <c r="AT247" s="188" t="s">
        <v>131</v>
      </c>
      <c r="AU247" s="188" t="s">
        <v>77</v>
      </c>
      <c r="AV247" s="11" t="s">
        <v>77</v>
      </c>
      <c r="AW247" s="11" t="s">
        <v>32</v>
      </c>
      <c r="AX247" s="11" t="s">
        <v>68</v>
      </c>
      <c r="AY247" s="188" t="s">
        <v>121</v>
      </c>
    </row>
    <row r="248" spans="2:51" s="12" customFormat="1" ht="13.5">
      <c r="B248" s="195"/>
      <c r="D248" s="196" t="s">
        <v>131</v>
      </c>
      <c r="E248" s="197" t="s">
        <v>5</v>
      </c>
      <c r="F248" s="198" t="s">
        <v>133</v>
      </c>
      <c r="H248" s="199">
        <v>110</v>
      </c>
      <c r="I248" s="200"/>
      <c r="L248" s="195"/>
      <c r="M248" s="201"/>
      <c r="N248" s="202"/>
      <c r="O248" s="202"/>
      <c r="P248" s="202"/>
      <c r="Q248" s="202"/>
      <c r="R248" s="202"/>
      <c r="S248" s="202"/>
      <c r="T248" s="203"/>
      <c r="AT248" s="204" t="s">
        <v>131</v>
      </c>
      <c r="AU248" s="204" t="s">
        <v>77</v>
      </c>
      <c r="AV248" s="12" t="s">
        <v>129</v>
      </c>
      <c r="AW248" s="12" t="s">
        <v>32</v>
      </c>
      <c r="AX248" s="12" t="s">
        <v>73</v>
      </c>
      <c r="AY248" s="204" t="s">
        <v>121</v>
      </c>
    </row>
    <row r="249" spans="2:65" s="1" customFormat="1" ht="31.5" customHeight="1">
      <c r="B249" s="173"/>
      <c r="C249" s="174" t="s">
        <v>419</v>
      </c>
      <c r="D249" s="174" t="s">
        <v>124</v>
      </c>
      <c r="E249" s="175" t="s">
        <v>420</v>
      </c>
      <c r="F249" s="176" t="s">
        <v>421</v>
      </c>
      <c r="G249" s="177" t="s">
        <v>158</v>
      </c>
      <c r="H249" s="178">
        <v>540</v>
      </c>
      <c r="I249" s="179"/>
      <c r="J249" s="180">
        <f>ROUND(I249*H249,2)</f>
        <v>0</v>
      </c>
      <c r="K249" s="176" t="s">
        <v>128</v>
      </c>
      <c r="L249" s="40"/>
      <c r="M249" s="181" t="s">
        <v>5</v>
      </c>
      <c r="N249" s="182" t="s">
        <v>39</v>
      </c>
      <c r="O249" s="41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AR249" s="23" t="s">
        <v>129</v>
      </c>
      <c r="AT249" s="23" t="s">
        <v>124</v>
      </c>
      <c r="AU249" s="23" t="s">
        <v>77</v>
      </c>
      <c r="AY249" s="23" t="s">
        <v>121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73</v>
      </c>
      <c r="BK249" s="185">
        <f>ROUND(I249*H249,2)</f>
        <v>0</v>
      </c>
      <c r="BL249" s="23" t="s">
        <v>129</v>
      </c>
      <c r="BM249" s="23" t="s">
        <v>422</v>
      </c>
    </row>
    <row r="250" spans="2:51" s="13" customFormat="1" ht="13.5">
      <c r="B250" s="218"/>
      <c r="D250" s="187" t="s">
        <v>131</v>
      </c>
      <c r="E250" s="219" t="s">
        <v>5</v>
      </c>
      <c r="F250" s="220" t="s">
        <v>374</v>
      </c>
      <c r="H250" s="221" t="s">
        <v>5</v>
      </c>
      <c r="I250" s="222"/>
      <c r="L250" s="218"/>
      <c r="M250" s="223"/>
      <c r="N250" s="224"/>
      <c r="O250" s="224"/>
      <c r="P250" s="224"/>
      <c r="Q250" s="224"/>
      <c r="R250" s="224"/>
      <c r="S250" s="224"/>
      <c r="T250" s="225"/>
      <c r="AT250" s="221" t="s">
        <v>131</v>
      </c>
      <c r="AU250" s="221" t="s">
        <v>77</v>
      </c>
      <c r="AV250" s="13" t="s">
        <v>73</v>
      </c>
      <c r="AW250" s="13" t="s">
        <v>32</v>
      </c>
      <c r="AX250" s="13" t="s">
        <v>68</v>
      </c>
      <c r="AY250" s="221" t="s">
        <v>121</v>
      </c>
    </row>
    <row r="251" spans="2:51" s="13" customFormat="1" ht="13.5">
      <c r="B251" s="218"/>
      <c r="D251" s="187" t="s">
        <v>131</v>
      </c>
      <c r="E251" s="219" t="s">
        <v>5</v>
      </c>
      <c r="F251" s="220" t="s">
        <v>375</v>
      </c>
      <c r="H251" s="221" t="s">
        <v>5</v>
      </c>
      <c r="I251" s="222"/>
      <c r="L251" s="218"/>
      <c r="M251" s="223"/>
      <c r="N251" s="224"/>
      <c r="O251" s="224"/>
      <c r="P251" s="224"/>
      <c r="Q251" s="224"/>
      <c r="R251" s="224"/>
      <c r="S251" s="224"/>
      <c r="T251" s="225"/>
      <c r="AT251" s="221" t="s">
        <v>131</v>
      </c>
      <c r="AU251" s="221" t="s">
        <v>77</v>
      </c>
      <c r="AV251" s="13" t="s">
        <v>73</v>
      </c>
      <c r="AW251" s="13" t="s">
        <v>32</v>
      </c>
      <c r="AX251" s="13" t="s">
        <v>68</v>
      </c>
      <c r="AY251" s="221" t="s">
        <v>121</v>
      </c>
    </row>
    <row r="252" spans="2:51" s="11" customFormat="1" ht="13.5">
      <c r="B252" s="186"/>
      <c r="D252" s="187" t="s">
        <v>131</v>
      </c>
      <c r="E252" s="188" t="s">
        <v>5</v>
      </c>
      <c r="F252" s="189" t="s">
        <v>376</v>
      </c>
      <c r="H252" s="190">
        <v>540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88" t="s">
        <v>131</v>
      </c>
      <c r="AU252" s="188" t="s">
        <v>77</v>
      </c>
      <c r="AV252" s="11" t="s">
        <v>77</v>
      </c>
      <c r="AW252" s="11" t="s">
        <v>32</v>
      </c>
      <c r="AX252" s="11" t="s">
        <v>68</v>
      </c>
      <c r="AY252" s="188" t="s">
        <v>121</v>
      </c>
    </row>
    <row r="253" spans="2:51" s="12" customFormat="1" ht="13.5">
      <c r="B253" s="195"/>
      <c r="D253" s="187" t="s">
        <v>131</v>
      </c>
      <c r="E253" s="215" t="s">
        <v>5</v>
      </c>
      <c r="F253" s="216" t="s">
        <v>133</v>
      </c>
      <c r="H253" s="217">
        <v>540</v>
      </c>
      <c r="I253" s="200"/>
      <c r="L253" s="195"/>
      <c r="M253" s="201"/>
      <c r="N253" s="202"/>
      <c r="O253" s="202"/>
      <c r="P253" s="202"/>
      <c r="Q253" s="202"/>
      <c r="R253" s="202"/>
      <c r="S253" s="202"/>
      <c r="T253" s="203"/>
      <c r="AT253" s="204" t="s">
        <v>131</v>
      </c>
      <c r="AU253" s="204" t="s">
        <v>77</v>
      </c>
      <c r="AV253" s="12" t="s">
        <v>129</v>
      </c>
      <c r="AW253" s="12" t="s">
        <v>32</v>
      </c>
      <c r="AX253" s="12" t="s">
        <v>73</v>
      </c>
      <c r="AY253" s="204" t="s">
        <v>121</v>
      </c>
    </row>
    <row r="254" spans="2:63" s="10" customFormat="1" ht="29.85" customHeight="1">
      <c r="B254" s="159"/>
      <c r="D254" s="170" t="s">
        <v>67</v>
      </c>
      <c r="E254" s="171" t="s">
        <v>167</v>
      </c>
      <c r="F254" s="171" t="s">
        <v>423</v>
      </c>
      <c r="I254" s="162"/>
      <c r="J254" s="172">
        <f>BK254</f>
        <v>0</v>
      </c>
      <c r="L254" s="159"/>
      <c r="M254" s="164"/>
      <c r="N254" s="165"/>
      <c r="O254" s="165"/>
      <c r="P254" s="166">
        <f>SUM(P255:P303)</f>
        <v>0</v>
      </c>
      <c r="Q254" s="165"/>
      <c r="R254" s="166">
        <f>SUM(R255:R303)</f>
        <v>99.2535912</v>
      </c>
      <c r="S254" s="165"/>
      <c r="T254" s="167">
        <f>SUM(T255:T303)</f>
        <v>0</v>
      </c>
      <c r="AR254" s="160" t="s">
        <v>73</v>
      </c>
      <c r="AT254" s="168" t="s">
        <v>67</v>
      </c>
      <c r="AU254" s="168" t="s">
        <v>73</v>
      </c>
      <c r="AY254" s="160" t="s">
        <v>121</v>
      </c>
      <c r="BK254" s="169">
        <f>SUM(BK255:BK303)</f>
        <v>0</v>
      </c>
    </row>
    <row r="255" spans="2:65" s="1" customFormat="1" ht="22.5" customHeight="1">
      <c r="B255" s="173"/>
      <c r="C255" s="174" t="s">
        <v>424</v>
      </c>
      <c r="D255" s="174" t="s">
        <v>124</v>
      </c>
      <c r="E255" s="175" t="s">
        <v>425</v>
      </c>
      <c r="F255" s="176" t="s">
        <v>426</v>
      </c>
      <c r="G255" s="177" t="s">
        <v>427</v>
      </c>
      <c r="H255" s="178">
        <v>1</v>
      </c>
      <c r="I255" s="179"/>
      <c r="J255" s="180">
        <f>ROUND(I255*H255,2)</f>
        <v>0</v>
      </c>
      <c r="K255" s="176" t="s">
        <v>5</v>
      </c>
      <c r="L255" s="40"/>
      <c r="M255" s="181" t="s">
        <v>5</v>
      </c>
      <c r="N255" s="182" t="s">
        <v>39</v>
      </c>
      <c r="O255" s="41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AR255" s="23" t="s">
        <v>129</v>
      </c>
      <c r="AT255" s="23" t="s">
        <v>124</v>
      </c>
      <c r="AU255" s="23" t="s">
        <v>77</v>
      </c>
      <c r="AY255" s="23" t="s">
        <v>121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23" t="s">
        <v>73</v>
      </c>
      <c r="BK255" s="185">
        <f>ROUND(I255*H255,2)</f>
        <v>0</v>
      </c>
      <c r="BL255" s="23" t="s">
        <v>129</v>
      </c>
      <c r="BM255" s="23" t="s">
        <v>428</v>
      </c>
    </row>
    <row r="256" spans="2:65" s="1" customFormat="1" ht="31.5" customHeight="1">
      <c r="B256" s="173"/>
      <c r="C256" s="174" t="s">
        <v>429</v>
      </c>
      <c r="D256" s="174" t="s">
        <v>124</v>
      </c>
      <c r="E256" s="175" t="s">
        <v>430</v>
      </c>
      <c r="F256" s="176" t="s">
        <v>431</v>
      </c>
      <c r="G256" s="177" t="s">
        <v>170</v>
      </c>
      <c r="H256" s="178">
        <v>4</v>
      </c>
      <c r="I256" s="179"/>
      <c r="J256" s="180">
        <f>ROUND(I256*H256,2)</f>
        <v>0</v>
      </c>
      <c r="K256" s="176" t="s">
        <v>128</v>
      </c>
      <c r="L256" s="40"/>
      <c r="M256" s="181" t="s">
        <v>5</v>
      </c>
      <c r="N256" s="182" t="s">
        <v>39</v>
      </c>
      <c r="O256" s="41"/>
      <c r="P256" s="183">
        <f>O256*H256</f>
        <v>0</v>
      </c>
      <c r="Q256" s="183">
        <v>0.0007</v>
      </c>
      <c r="R256" s="183">
        <f>Q256*H256</f>
        <v>0.0028</v>
      </c>
      <c r="S256" s="183">
        <v>0</v>
      </c>
      <c r="T256" s="184">
        <f>S256*H256</f>
        <v>0</v>
      </c>
      <c r="AR256" s="23" t="s">
        <v>129</v>
      </c>
      <c r="AT256" s="23" t="s">
        <v>124</v>
      </c>
      <c r="AU256" s="23" t="s">
        <v>77</v>
      </c>
      <c r="AY256" s="23" t="s">
        <v>121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3" t="s">
        <v>73</v>
      </c>
      <c r="BK256" s="185">
        <f>ROUND(I256*H256,2)</f>
        <v>0</v>
      </c>
      <c r="BL256" s="23" t="s">
        <v>129</v>
      </c>
      <c r="BM256" s="23" t="s">
        <v>432</v>
      </c>
    </row>
    <row r="257" spans="2:51" s="13" customFormat="1" ht="13.5">
      <c r="B257" s="218"/>
      <c r="D257" s="187" t="s">
        <v>131</v>
      </c>
      <c r="E257" s="219" t="s">
        <v>5</v>
      </c>
      <c r="F257" s="220" t="s">
        <v>374</v>
      </c>
      <c r="H257" s="221" t="s">
        <v>5</v>
      </c>
      <c r="I257" s="222"/>
      <c r="L257" s="218"/>
      <c r="M257" s="223"/>
      <c r="N257" s="224"/>
      <c r="O257" s="224"/>
      <c r="P257" s="224"/>
      <c r="Q257" s="224"/>
      <c r="R257" s="224"/>
      <c r="S257" s="224"/>
      <c r="T257" s="225"/>
      <c r="AT257" s="221" t="s">
        <v>131</v>
      </c>
      <c r="AU257" s="221" t="s">
        <v>77</v>
      </c>
      <c r="AV257" s="13" t="s">
        <v>73</v>
      </c>
      <c r="AW257" s="13" t="s">
        <v>32</v>
      </c>
      <c r="AX257" s="13" t="s">
        <v>68</v>
      </c>
      <c r="AY257" s="221" t="s">
        <v>121</v>
      </c>
    </row>
    <row r="258" spans="2:51" s="13" customFormat="1" ht="13.5">
      <c r="B258" s="218"/>
      <c r="D258" s="187" t="s">
        <v>131</v>
      </c>
      <c r="E258" s="219" t="s">
        <v>5</v>
      </c>
      <c r="F258" s="220" t="s">
        <v>433</v>
      </c>
      <c r="H258" s="221" t="s">
        <v>5</v>
      </c>
      <c r="I258" s="222"/>
      <c r="L258" s="218"/>
      <c r="M258" s="223"/>
      <c r="N258" s="224"/>
      <c r="O258" s="224"/>
      <c r="P258" s="224"/>
      <c r="Q258" s="224"/>
      <c r="R258" s="224"/>
      <c r="S258" s="224"/>
      <c r="T258" s="225"/>
      <c r="AT258" s="221" t="s">
        <v>131</v>
      </c>
      <c r="AU258" s="221" t="s">
        <v>77</v>
      </c>
      <c r="AV258" s="13" t="s">
        <v>73</v>
      </c>
      <c r="AW258" s="13" t="s">
        <v>32</v>
      </c>
      <c r="AX258" s="13" t="s">
        <v>68</v>
      </c>
      <c r="AY258" s="221" t="s">
        <v>121</v>
      </c>
    </row>
    <row r="259" spans="2:51" s="11" customFormat="1" ht="13.5">
      <c r="B259" s="186"/>
      <c r="D259" s="187" t="s">
        <v>131</v>
      </c>
      <c r="E259" s="188" t="s">
        <v>5</v>
      </c>
      <c r="F259" s="189" t="s">
        <v>77</v>
      </c>
      <c r="H259" s="190">
        <v>2</v>
      </c>
      <c r="I259" s="191"/>
      <c r="L259" s="186"/>
      <c r="M259" s="192"/>
      <c r="N259" s="193"/>
      <c r="O259" s="193"/>
      <c r="P259" s="193"/>
      <c r="Q259" s="193"/>
      <c r="R259" s="193"/>
      <c r="S259" s="193"/>
      <c r="T259" s="194"/>
      <c r="AT259" s="188" t="s">
        <v>131</v>
      </c>
      <c r="AU259" s="188" t="s">
        <v>77</v>
      </c>
      <c r="AV259" s="11" t="s">
        <v>77</v>
      </c>
      <c r="AW259" s="11" t="s">
        <v>32</v>
      </c>
      <c r="AX259" s="11" t="s">
        <v>68</v>
      </c>
      <c r="AY259" s="188" t="s">
        <v>121</v>
      </c>
    </row>
    <row r="260" spans="2:51" s="13" customFormat="1" ht="13.5">
      <c r="B260" s="218"/>
      <c r="D260" s="187" t="s">
        <v>131</v>
      </c>
      <c r="E260" s="219" t="s">
        <v>5</v>
      </c>
      <c r="F260" s="220" t="s">
        <v>434</v>
      </c>
      <c r="H260" s="221" t="s">
        <v>5</v>
      </c>
      <c r="I260" s="222"/>
      <c r="L260" s="218"/>
      <c r="M260" s="223"/>
      <c r="N260" s="224"/>
      <c r="O260" s="224"/>
      <c r="P260" s="224"/>
      <c r="Q260" s="224"/>
      <c r="R260" s="224"/>
      <c r="S260" s="224"/>
      <c r="T260" s="225"/>
      <c r="AT260" s="221" t="s">
        <v>131</v>
      </c>
      <c r="AU260" s="221" t="s">
        <v>77</v>
      </c>
      <c r="AV260" s="13" t="s">
        <v>73</v>
      </c>
      <c r="AW260" s="13" t="s">
        <v>32</v>
      </c>
      <c r="AX260" s="13" t="s">
        <v>68</v>
      </c>
      <c r="AY260" s="221" t="s">
        <v>121</v>
      </c>
    </row>
    <row r="261" spans="2:51" s="11" customFormat="1" ht="13.5">
      <c r="B261" s="186"/>
      <c r="D261" s="187" t="s">
        <v>131</v>
      </c>
      <c r="E261" s="188" t="s">
        <v>5</v>
      </c>
      <c r="F261" s="189" t="s">
        <v>77</v>
      </c>
      <c r="H261" s="190">
        <v>2</v>
      </c>
      <c r="I261" s="191"/>
      <c r="L261" s="186"/>
      <c r="M261" s="192"/>
      <c r="N261" s="193"/>
      <c r="O261" s="193"/>
      <c r="P261" s="193"/>
      <c r="Q261" s="193"/>
      <c r="R261" s="193"/>
      <c r="S261" s="193"/>
      <c r="T261" s="194"/>
      <c r="AT261" s="188" t="s">
        <v>131</v>
      </c>
      <c r="AU261" s="188" t="s">
        <v>77</v>
      </c>
      <c r="AV261" s="11" t="s">
        <v>77</v>
      </c>
      <c r="AW261" s="11" t="s">
        <v>32</v>
      </c>
      <c r="AX261" s="11" t="s">
        <v>68</v>
      </c>
      <c r="AY261" s="188" t="s">
        <v>121</v>
      </c>
    </row>
    <row r="262" spans="2:51" s="12" customFormat="1" ht="13.5">
      <c r="B262" s="195"/>
      <c r="D262" s="196" t="s">
        <v>131</v>
      </c>
      <c r="E262" s="197" t="s">
        <v>5</v>
      </c>
      <c r="F262" s="198" t="s">
        <v>133</v>
      </c>
      <c r="H262" s="199">
        <v>4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204" t="s">
        <v>131</v>
      </c>
      <c r="AU262" s="204" t="s">
        <v>77</v>
      </c>
      <c r="AV262" s="12" t="s">
        <v>129</v>
      </c>
      <c r="AW262" s="12" t="s">
        <v>32</v>
      </c>
      <c r="AX262" s="12" t="s">
        <v>73</v>
      </c>
      <c r="AY262" s="204" t="s">
        <v>121</v>
      </c>
    </row>
    <row r="263" spans="2:65" s="1" customFormat="1" ht="22.5" customHeight="1">
      <c r="B263" s="173"/>
      <c r="C263" s="205" t="s">
        <v>435</v>
      </c>
      <c r="D263" s="205" t="s">
        <v>140</v>
      </c>
      <c r="E263" s="206" t="s">
        <v>436</v>
      </c>
      <c r="F263" s="207" t="s">
        <v>437</v>
      </c>
      <c r="G263" s="208" t="s">
        <v>170</v>
      </c>
      <c r="H263" s="209">
        <v>4</v>
      </c>
      <c r="I263" s="210"/>
      <c r="J263" s="211">
        <f>ROUND(I263*H263,2)</f>
        <v>0</v>
      </c>
      <c r="K263" s="207" t="s">
        <v>128</v>
      </c>
      <c r="L263" s="212"/>
      <c r="M263" s="213" t="s">
        <v>5</v>
      </c>
      <c r="N263" s="214" t="s">
        <v>39</v>
      </c>
      <c r="O263" s="41"/>
      <c r="P263" s="183">
        <f>O263*H263</f>
        <v>0</v>
      </c>
      <c r="Q263" s="183">
        <v>0.002</v>
      </c>
      <c r="R263" s="183">
        <f>Q263*H263</f>
        <v>0.008</v>
      </c>
      <c r="S263" s="183">
        <v>0</v>
      </c>
      <c r="T263" s="184">
        <f>S263*H263</f>
        <v>0</v>
      </c>
      <c r="AR263" s="23" t="s">
        <v>144</v>
      </c>
      <c r="AT263" s="23" t="s">
        <v>140</v>
      </c>
      <c r="AU263" s="23" t="s">
        <v>77</v>
      </c>
      <c r="AY263" s="23" t="s">
        <v>121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23" t="s">
        <v>73</v>
      </c>
      <c r="BK263" s="185">
        <f>ROUND(I263*H263,2)</f>
        <v>0</v>
      </c>
      <c r="BL263" s="23" t="s">
        <v>129</v>
      </c>
      <c r="BM263" s="23" t="s">
        <v>438</v>
      </c>
    </row>
    <row r="264" spans="2:51" s="13" customFormat="1" ht="13.5">
      <c r="B264" s="218"/>
      <c r="D264" s="187" t="s">
        <v>131</v>
      </c>
      <c r="E264" s="219" t="s">
        <v>5</v>
      </c>
      <c r="F264" s="220" t="s">
        <v>433</v>
      </c>
      <c r="H264" s="221" t="s">
        <v>5</v>
      </c>
      <c r="I264" s="222"/>
      <c r="L264" s="218"/>
      <c r="M264" s="223"/>
      <c r="N264" s="224"/>
      <c r="O264" s="224"/>
      <c r="P264" s="224"/>
      <c r="Q264" s="224"/>
      <c r="R264" s="224"/>
      <c r="S264" s="224"/>
      <c r="T264" s="225"/>
      <c r="AT264" s="221" t="s">
        <v>131</v>
      </c>
      <c r="AU264" s="221" t="s">
        <v>77</v>
      </c>
      <c r="AV264" s="13" t="s">
        <v>73</v>
      </c>
      <c r="AW264" s="13" t="s">
        <v>32</v>
      </c>
      <c r="AX264" s="13" t="s">
        <v>68</v>
      </c>
      <c r="AY264" s="221" t="s">
        <v>121</v>
      </c>
    </row>
    <row r="265" spans="2:51" s="11" customFormat="1" ht="13.5">
      <c r="B265" s="186"/>
      <c r="D265" s="187" t="s">
        <v>131</v>
      </c>
      <c r="E265" s="188" t="s">
        <v>5</v>
      </c>
      <c r="F265" s="189" t="s">
        <v>77</v>
      </c>
      <c r="H265" s="190">
        <v>2</v>
      </c>
      <c r="I265" s="191"/>
      <c r="L265" s="186"/>
      <c r="M265" s="192"/>
      <c r="N265" s="193"/>
      <c r="O265" s="193"/>
      <c r="P265" s="193"/>
      <c r="Q265" s="193"/>
      <c r="R265" s="193"/>
      <c r="S265" s="193"/>
      <c r="T265" s="194"/>
      <c r="AT265" s="188" t="s">
        <v>131</v>
      </c>
      <c r="AU265" s="188" t="s">
        <v>77</v>
      </c>
      <c r="AV265" s="11" t="s">
        <v>77</v>
      </c>
      <c r="AW265" s="11" t="s">
        <v>32</v>
      </c>
      <c r="AX265" s="11" t="s">
        <v>68</v>
      </c>
      <c r="AY265" s="188" t="s">
        <v>121</v>
      </c>
    </row>
    <row r="266" spans="2:51" s="13" customFormat="1" ht="13.5">
      <c r="B266" s="218"/>
      <c r="D266" s="187" t="s">
        <v>131</v>
      </c>
      <c r="E266" s="219" t="s">
        <v>5</v>
      </c>
      <c r="F266" s="220" t="s">
        <v>434</v>
      </c>
      <c r="H266" s="221" t="s">
        <v>5</v>
      </c>
      <c r="I266" s="222"/>
      <c r="L266" s="218"/>
      <c r="M266" s="223"/>
      <c r="N266" s="224"/>
      <c r="O266" s="224"/>
      <c r="P266" s="224"/>
      <c r="Q266" s="224"/>
      <c r="R266" s="224"/>
      <c r="S266" s="224"/>
      <c r="T266" s="225"/>
      <c r="AT266" s="221" t="s">
        <v>131</v>
      </c>
      <c r="AU266" s="221" t="s">
        <v>77</v>
      </c>
      <c r="AV266" s="13" t="s">
        <v>73</v>
      </c>
      <c r="AW266" s="13" t="s">
        <v>32</v>
      </c>
      <c r="AX266" s="13" t="s">
        <v>68</v>
      </c>
      <c r="AY266" s="221" t="s">
        <v>121</v>
      </c>
    </row>
    <row r="267" spans="2:51" s="11" customFormat="1" ht="13.5">
      <c r="B267" s="186"/>
      <c r="D267" s="187" t="s">
        <v>131</v>
      </c>
      <c r="E267" s="188" t="s">
        <v>5</v>
      </c>
      <c r="F267" s="189" t="s">
        <v>77</v>
      </c>
      <c r="H267" s="190">
        <v>2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88" t="s">
        <v>131</v>
      </c>
      <c r="AU267" s="188" t="s">
        <v>77</v>
      </c>
      <c r="AV267" s="11" t="s">
        <v>77</v>
      </c>
      <c r="AW267" s="11" t="s">
        <v>32</v>
      </c>
      <c r="AX267" s="11" t="s">
        <v>68</v>
      </c>
      <c r="AY267" s="188" t="s">
        <v>121</v>
      </c>
    </row>
    <row r="268" spans="2:51" s="12" customFormat="1" ht="13.5">
      <c r="B268" s="195"/>
      <c r="D268" s="196" t="s">
        <v>131</v>
      </c>
      <c r="E268" s="197" t="s">
        <v>5</v>
      </c>
      <c r="F268" s="198" t="s">
        <v>133</v>
      </c>
      <c r="H268" s="199">
        <v>4</v>
      </c>
      <c r="I268" s="200"/>
      <c r="L268" s="195"/>
      <c r="M268" s="201"/>
      <c r="N268" s="202"/>
      <c r="O268" s="202"/>
      <c r="P268" s="202"/>
      <c r="Q268" s="202"/>
      <c r="R268" s="202"/>
      <c r="S268" s="202"/>
      <c r="T268" s="203"/>
      <c r="AT268" s="204" t="s">
        <v>131</v>
      </c>
      <c r="AU268" s="204" t="s">
        <v>77</v>
      </c>
      <c r="AV268" s="12" t="s">
        <v>129</v>
      </c>
      <c r="AW268" s="12" t="s">
        <v>32</v>
      </c>
      <c r="AX268" s="12" t="s">
        <v>73</v>
      </c>
      <c r="AY268" s="204" t="s">
        <v>121</v>
      </c>
    </row>
    <row r="269" spans="2:65" s="1" customFormat="1" ht="22.5" customHeight="1">
      <c r="B269" s="173"/>
      <c r="C269" s="174" t="s">
        <v>439</v>
      </c>
      <c r="D269" s="174" t="s">
        <v>124</v>
      </c>
      <c r="E269" s="175" t="s">
        <v>440</v>
      </c>
      <c r="F269" s="176" t="s">
        <v>441</v>
      </c>
      <c r="G269" s="177" t="s">
        <v>170</v>
      </c>
      <c r="H269" s="178">
        <v>4</v>
      </c>
      <c r="I269" s="179"/>
      <c r="J269" s="180">
        <f>ROUND(I269*H269,2)</f>
        <v>0</v>
      </c>
      <c r="K269" s="176" t="s">
        <v>128</v>
      </c>
      <c r="L269" s="40"/>
      <c r="M269" s="181" t="s">
        <v>5</v>
      </c>
      <c r="N269" s="182" t="s">
        <v>39</v>
      </c>
      <c r="O269" s="41"/>
      <c r="P269" s="183">
        <f>O269*H269</f>
        <v>0</v>
      </c>
      <c r="Q269" s="183">
        <v>0.11241</v>
      </c>
      <c r="R269" s="183">
        <f>Q269*H269</f>
        <v>0.44964</v>
      </c>
      <c r="S269" s="183">
        <v>0</v>
      </c>
      <c r="T269" s="184">
        <f>S269*H269</f>
        <v>0</v>
      </c>
      <c r="AR269" s="23" t="s">
        <v>129</v>
      </c>
      <c r="AT269" s="23" t="s">
        <v>124</v>
      </c>
      <c r="AU269" s="23" t="s">
        <v>77</v>
      </c>
      <c r="AY269" s="23" t="s">
        <v>121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3" t="s">
        <v>73</v>
      </c>
      <c r="BK269" s="185">
        <f>ROUND(I269*H269,2)</f>
        <v>0</v>
      </c>
      <c r="BL269" s="23" t="s">
        <v>129</v>
      </c>
      <c r="BM269" s="23" t="s">
        <v>442</v>
      </c>
    </row>
    <row r="270" spans="2:51" s="13" customFormat="1" ht="13.5">
      <c r="B270" s="218"/>
      <c r="D270" s="187" t="s">
        <v>131</v>
      </c>
      <c r="E270" s="219" t="s">
        <v>5</v>
      </c>
      <c r="F270" s="220" t="s">
        <v>374</v>
      </c>
      <c r="H270" s="221" t="s">
        <v>5</v>
      </c>
      <c r="I270" s="222"/>
      <c r="L270" s="218"/>
      <c r="M270" s="223"/>
      <c r="N270" s="224"/>
      <c r="O270" s="224"/>
      <c r="P270" s="224"/>
      <c r="Q270" s="224"/>
      <c r="R270" s="224"/>
      <c r="S270" s="224"/>
      <c r="T270" s="225"/>
      <c r="AT270" s="221" t="s">
        <v>131</v>
      </c>
      <c r="AU270" s="221" t="s">
        <v>77</v>
      </c>
      <c r="AV270" s="13" t="s">
        <v>73</v>
      </c>
      <c r="AW270" s="13" t="s">
        <v>32</v>
      </c>
      <c r="AX270" s="13" t="s">
        <v>68</v>
      </c>
      <c r="AY270" s="221" t="s">
        <v>121</v>
      </c>
    </row>
    <row r="271" spans="2:51" s="11" customFormat="1" ht="13.5">
      <c r="B271" s="186"/>
      <c r="D271" s="187" t="s">
        <v>131</v>
      </c>
      <c r="E271" s="188" t="s">
        <v>5</v>
      </c>
      <c r="F271" s="189" t="s">
        <v>129</v>
      </c>
      <c r="H271" s="190">
        <v>4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88" t="s">
        <v>131</v>
      </c>
      <c r="AU271" s="188" t="s">
        <v>77</v>
      </c>
      <c r="AV271" s="11" t="s">
        <v>77</v>
      </c>
      <c r="AW271" s="11" t="s">
        <v>32</v>
      </c>
      <c r="AX271" s="11" t="s">
        <v>68</v>
      </c>
      <c r="AY271" s="188" t="s">
        <v>121</v>
      </c>
    </row>
    <row r="272" spans="2:51" s="12" customFormat="1" ht="13.5">
      <c r="B272" s="195"/>
      <c r="D272" s="196" t="s">
        <v>131</v>
      </c>
      <c r="E272" s="197" t="s">
        <v>5</v>
      </c>
      <c r="F272" s="198" t="s">
        <v>133</v>
      </c>
      <c r="H272" s="199">
        <v>4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204" t="s">
        <v>131</v>
      </c>
      <c r="AU272" s="204" t="s">
        <v>77</v>
      </c>
      <c r="AV272" s="12" t="s">
        <v>129</v>
      </c>
      <c r="AW272" s="12" t="s">
        <v>32</v>
      </c>
      <c r="AX272" s="12" t="s">
        <v>73</v>
      </c>
      <c r="AY272" s="204" t="s">
        <v>121</v>
      </c>
    </row>
    <row r="273" spans="2:65" s="1" customFormat="1" ht="22.5" customHeight="1">
      <c r="B273" s="173"/>
      <c r="C273" s="205" t="s">
        <v>443</v>
      </c>
      <c r="D273" s="205" t="s">
        <v>140</v>
      </c>
      <c r="E273" s="206" t="s">
        <v>444</v>
      </c>
      <c r="F273" s="207" t="s">
        <v>445</v>
      </c>
      <c r="G273" s="208" t="s">
        <v>170</v>
      </c>
      <c r="H273" s="209">
        <v>4</v>
      </c>
      <c r="I273" s="210"/>
      <c r="J273" s="211">
        <f>ROUND(I273*H273,2)</f>
        <v>0</v>
      </c>
      <c r="K273" s="207" t="s">
        <v>128</v>
      </c>
      <c r="L273" s="212"/>
      <c r="M273" s="213" t="s">
        <v>5</v>
      </c>
      <c r="N273" s="214" t="s">
        <v>39</v>
      </c>
      <c r="O273" s="41"/>
      <c r="P273" s="183">
        <f>O273*H273</f>
        <v>0</v>
      </c>
      <c r="Q273" s="183">
        <v>0.0025</v>
      </c>
      <c r="R273" s="183">
        <f>Q273*H273</f>
        <v>0.01</v>
      </c>
      <c r="S273" s="183">
        <v>0</v>
      </c>
      <c r="T273" s="184">
        <f>S273*H273</f>
        <v>0</v>
      </c>
      <c r="AR273" s="23" t="s">
        <v>144</v>
      </c>
      <c r="AT273" s="23" t="s">
        <v>140</v>
      </c>
      <c r="AU273" s="23" t="s">
        <v>77</v>
      </c>
      <c r="AY273" s="23" t="s">
        <v>121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3" t="s">
        <v>73</v>
      </c>
      <c r="BK273" s="185">
        <f>ROUND(I273*H273,2)</f>
        <v>0</v>
      </c>
      <c r="BL273" s="23" t="s">
        <v>129</v>
      </c>
      <c r="BM273" s="23" t="s">
        <v>446</v>
      </c>
    </row>
    <row r="274" spans="2:65" s="1" customFormat="1" ht="22.5" customHeight="1">
      <c r="B274" s="173"/>
      <c r="C274" s="205" t="s">
        <v>447</v>
      </c>
      <c r="D274" s="205" t="s">
        <v>140</v>
      </c>
      <c r="E274" s="206" t="s">
        <v>448</v>
      </c>
      <c r="F274" s="207" t="s">
        <v>449</v>
      </c>
      <c r="G274" s="208" t="s">
        <v>170</v>
      </c>
      <c r="H274" s="209">
        <v>4</v>
      </c>
      <c r="I274" s="210"/>
      <c r="J274" s="211">
        <f>ROUND(I274*H274,2)</f>
        <v>0</v>
      </c>
      <c r="K274" s="207" t="s">
        <v>128</v>
      </c>
      <c r="L274" s="212"/>
      <c r="M274" s="213" t="s">
        <v>5</v>
      </c>
      <c r="N274" s="214" t="s">
        <v>39</v>
      </c>
      <c r="O274" s="41"/>
      <c r="P274" s="183">
        <f>O274*H274</f>
        <v>0</v>
      </c>
      <c r="Q274" s="183">
        <v>0.003</v>
      </c>
      <c r="R274" s="183">
        <f>Q274*H274</f>
        <v>0.012</v>
      </c>
      <c r="S274" s="183">
        <v>0</v>
      </c>
      <c r="T274" s="184">
        <f>S274*H274</f>
        <v>0</v>
      </c>
      <c r="AR274" s="23" t="s">
        <v>144</v>
      </c>
      <c r="AT274" s="23" t="s">
        <v>140</v>
      </c>
      <c r="AU274" s="23" t="s">
        <v>77</v>
      </c>
      <c r="AY274" s="23" t="s">
        <v>121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23" t="s">
        <v>73</v>
      </c>
      <c r="BK274" s="185">
        <f>ROUND(I274*H274,2)</f>
        <v>0</v>
      </c>
      <c r="BL274" s="23" t="s">
        <v>129</v>
      </c>
      <c r="BM274" s="23" t="s">
        <v>450</v>
      </c>
    </row>
    <row r="275" spans="2:65" s="1" customFormat="1" ht="22.5" customHeight="1">
      <c r="B275" s="173"/>
      <c r="C275" s="205" t="s">
        <v>451</v>
      </c>
      <c r="D275" s="205" t="s">
        <v>140</v>
      </c>
      <c r="E275" s="206" t="s">
        <v>452</v>
      </c>
      <c r="F275" s="207" t="s">
        <v>453</v>
      </c>
      <c r="G275" s="208" t="s">
        <v>170</v>
      </c>
      <c r="H275" s="209">
        <v>4</v>
      </c>
      <c r="I275" s="210"/>
      <c r="J275" s="211">
        <f>ROUND(I275*H275,2)</f>
        <v>0</v>
      </c>
      <c r="K275" s="207" t="s">
        <v>128</v>
      </c>
      <c r="L275" s="212"/>
      <c r="M275" s="213" t="s">
        <v>5</v>
      </c>
      <c r="N275" s="214" t="s">
        <v>39</v>
      </c>
      <c r="O275" s="41"/>
      <c r="P275" s="183">
        <f>O275*H275</f>
        <v>0</v>
      </c>
      <c r="Q275" s="183">
        <v>0.0001</v>
      </c>
      <c r="R275" s="183">
        <f>Q275*H275</f>
        <v>0.0004</v>
      </c>
      <c r="S275" s="183">
        <v>0</v>
      </c>
      <c r="T275" s="184">
        <f>S275*H275</f>
        <v>0</v>
      </c>
      <c r="AR275" s="23" t="s">
        <v>144</v>
      </c>
      <c r="AT275" s="23" t="s">
        <v>140</v>
      </c>
      <c r="AU275" s="23" t="s">
        <v>77</v>
      </c>
      <c r="AY275" s="23" t="s">
        <v>121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23" t="s">
        <v>73</v>
      </c>
      <c r="BK275" s="185">
        <f>ROUND(I275*H275,2)</f>
        <v>0</v>
      </c>
      <c r="BL275" s="23" t="s">
        <v>129</v>
      </c>
      <c r="BM275" s="23" t="s">
        <v>454</v>
      </c>
    </row>
    <row r="276" spans="2:65" s="1" customFormat="1" ht="22.5" customHeight="1">
      <c r="B276" s="173"/>
      <c r="C276" s="205" t="s">
        <v>455</v>
      </c>
      <c r="D276" s="205" t="s">
        <v>140</v>
      </c>
      <c r="E276" s="206" t="s">
        <v>456</v>
      </c>
      <c r="F276" s="207" t="s">
        <v>457</v>
      </c>
      <c r="G276" s="208" t="s">
        <v>170</v>
      </c>
      <c r="H276" s="209">
        <v>8</v>
      </c>
      <c r="I276" s="210"/>
      <c r="J276" s="211">
        <f>ROUND(I276*H276,2)</f>
        <v>0</v>
      </c>
      <c r="K276" s="207" t="s">
        <v>128</v>
      </c>
      <c r="L276" s="212"/>
      <c r="M276" s="213" t="s">
        <v>5</v>
      </c>
      <c r="N276" s="214" t="s">
        <v>39</v>
      </c>
      <c r="O276" s="41"/>
      <c r="P276" s="183">
        <f>O276*H276</f>
        <v>0</v>
      </c>
      <c r="Q276" s="183">
        <v>0.00035</v>
      </c>
      <c r="R276" s="183">
        <f>Q276*H276</f>
        <v>0.0028</v>
      </c>
      <c r="S276" s="183">
        <v>0</v>
      </c>
      <c r="T276" s="184">
        <f>S276*H276</f>
        <v>0</v>
      </c>
      <c r="AR276" s="23" t="s">
        <v>144</v>
      </c>
      <c r="AT276" s="23" t="s">
        <v>140</v>
      </c>
      <c r="AU276" s="23" t="s">
        <v>77</v>
      </c>
      <c r="AY276" s="23" t="s">
        <v>121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23" t="s">
        <v>73</v>
      </c>
      <c r="BK276" s="185">
        <f>ROUND(I276*H276,2)</f>
        <v>0</v>
      </c>
      <c r="BL276" s="23" t="s">
        <v>129</v>
      </c>
      <c r="BM276" s="23" t="s">
        <v>458</v>
      </c>
    </row>
    <row r="277" spans="2:65" s="1" customFormat="1" ht="31.5" customHeight="1">
      <c r="B277" s="173"/>
      <c r="C277" s="174" t="s">
        <v>459</v>
      </c>
      <c r="D277" s="174" t="s">
        <v>124</v>
      </c>
      <c r="E277" s="175" t="s">
        <v>460</v>
      </c>
      <c r="F277" s="176" t="s">
        <v>461</v>
      </c>
      <c r="G277" s="177" t="s">
        <v>158</v>
      </c>
      <c r="H277" s="178">
        <v>10</v>
      </c>
      <c r="I277" s="179"/>
      <c r="J277" s="180">
        <f>ROUND(I277*H277,2)</f>
        <v>0</v>
      </c>
      <c r="K277" s="176" t="s">
        <v>128</v>
      </c>
      <c r="L277" s="40"/>
      <c r="M277" s="181" t="s">
        <v>5</v>
      </c>
      <c r="N277" s="182" t="s">
        <v>39</v>
      </c>
      <c r="O277" s="41"/>
      <c r="P277" s="183">
        <f>O277*H277</f>
        <v>0</v>
      </c>
      <c r="Q277" s="183">
        <v>0.00085</v>
      </c>
      <c r="R277" s="183">
        <f>Q277*H277</f>
        <v>0.008499999999999999</v>
      </c>
      <c r="S277" s="183">
        <v>0</v>
      </c>
      <c r="T277" s="184">
        <f>S277*H277</f>
        <v>0</v>
      </c>
      <c r="AR277" s="23" t="s">
        <v>129</v>
      </c>
      <c r="AT277" s="23" t="s">
        <v>124</v>
      </c>
      <c r="AU277" s="23" t="s">
        <v>77</v>
      </c>
      <c r="AY277" s="23" t="s">
        <v>121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23" t="s">
        <v>73</v>
      </c>
      <c r="BK277" s="185">
        <f>ROUND(I277*H277,2)</f>
        <v>0</v>
      </c>
      <c r="BL277" s="23" t="s">
        <v>129</v>
      </c>
      <c r="BM277" s="23" t="s">
        <v>462</v>
      </c>
    </row>
    <row r="278" spans="2:51" s="13" customFormat="1" ht="13.5">
      <c r="B278" s="218"/>
      <c r="D278" s="187" t="s">
        <v>131</v>
      </c>
      <c r="E278" s="219" t="s">
        <v>5</v>
      </c>
      <c r="F278" s="220" t="s">
        <v>374</v>
      </c>
      <c r="H278" s="221" t="s">
        <v>5</v>
      </c>
      <c r="I278" s="222"/>
      <c r="L278" s="218"/>
      <c r="M278" s="223"/>
      <c r="N278" s="224"/>
      <c r="O278" s="224"/>
      <c r="P278" s="224"/>
      <c r="Q278" s="224"/>
      <c r="R278" s="224"/>
      <c r="S278" s="224"/>
      <c r="T278" s="225"/>
      <c r="AT278" s="221" t="s">
        <v>131</v>
      </c>
      <c r="AU278" s="221" t="s">
        <v>77</v>
      </c>
      <c r="AV278" s="13" t="s">
        <v>73</v>
      </c>
      <c r="AW278" s="13" t="s">
        <v>32</v>
      </c>
      <c r="AX278" s="13" t="s">
        <v>68</v>
      </c>
      <c r="AY278" s="221" t="s">
        <v>121</v>
      </c>
    </row>
    <row r="279" spans="2:51" s="13" customFormat="1" ht="13.5">
      <c r="B279" s="218"/>
      <c r="D279" s="187" t="s">
        <v>131</v>
      </c>
      <c r="E279" s="219" t="s">
        <v>5</v>
      </c>
      <c r="F279" s="220" t="s">
        <v>463</v>
      </c>
      <c r="H279" s="221" t="s">
        <v>5</v>
      </c>
      <c r="I279" s="222"/>
      <c r="L279" s="218"/>
      <c r="M279" s="223"/>
      <c r="N279" s="224"/>
      <c r="O279" s="224"/>
      <c r="P279" s="224"/>
      <c r="Q279" s="224"/>
      <c r="R279" s="224"/>
      <c r="S279" s="224"/>
      <c r="T279" s="225"/>
      <c r="AT279" s="221" t="s">
        <v>131</v>
      </c>
      <c r="AU279" s="221" t="s">
        <v>77</v>
      </c>
      <c r="AV279" s="13" t="s">
        <v>73</v>
      </c>
      <c r="AW279" s="13" t="s">
        <v>32</v>
      </c>
      <c r="AX279" s="13" t="s">
        <v>68</v>
      </c>
      <c r="AY279" s="221" t="s">
        <v>121</v>
      </c>
    </row>
    <row r="280" spans="2:51" s="11" customFormat="1" ht="13.5">
      <c r="B280" s="186"/>
      <c r="D280" s="187" t="s">
        <v>131</v>
      </c>
      <c r="E280" s="188" t="s">
        <v>5</v>
      </c>
      <c r="F280" s="189" t="s">
        <v>464</v>
      </c>
      <c r="H280" s="190">
        <v>10</v>
      </c>
      <c r="I280" s="191"/>
      <c r="L280" s="186"/>
      <c r="M280" s="192"/>
      <c r="N280" s="193"/>
      <c r="O280" s="193"/>
      <c r="P280" s="193"/>
      <c r="Q280" s="193"/>
      <c r="R280" s="193"/>
      <c r="S280" s="193"/>
      <c r="T280" s="194"/>
      <c r="AT280" s="188" t="s">
        <v>131</v>
      </c>
      <c r="AU280" s="188" t="s">
        <v>77</v>
      </c>
      <c r="AV280" s="11" t="s">
        <v>77</v>
      </c>
      <c r="AW280" s="11" t="s">
        <v>32</v>
      </c>
      <c r="AX280" s="11" t="s">
        <v>68</v>
      </c>
      <c r="AY280" s="188" t="s">
        <v>121</v>
      </c>
    </row>
    <row r="281" spans="2:51" s="12" customFormat="1" ht="13.5">
      <c r="B281" s="195"/>
      <c r="D281" s="196" t="s">
        <v>131</v>
      </c>
      <c r="E281" s="197" t="s">
        <v>5</v>
      </c>
      <c r="F281" s="198" t="s">
        <v>133</v>
      </c>
      <c r="H281" s="199">
        <v>10</v>
      </c>
      <c r="I281" s="200"/>
      <c r="L281" s="195"/>
      <c r="M281" s="201"/>
      <c r="N281" s="202"/>
      <c r="O281" s="202"/>
      <c r="P281" s="202"/>
      <c r="Q281" s="202"/>
      <c r="R281" s="202"/>
      <c r="S281" s="202"/>
      <c r="T281" s="203"/>
      <c r="AT281" s="204" t="s">
        <v>131</v>
      </c>
      <c r="AU281" s="204" t="s">
        <v>77</v>
      </c>
      <c r="AV281" s="12" t="s">
        <v>129</v>
      </c>
      <c r="AW281" s="12" t="s">
        <v>32</v>
      </c>
      <c r="AX281" s="12" t="s">
        <v>73</v>
      </c>
      <c r="AY281" s="204" t="s">
        <v>121</v>
      </c>
    </row>
    <row r="282" spans="2:65" s="1" customFormat="1" ht="31.5" customHeight="1">
      <c r="B282" s="173"/>
      <c r="C282" s="174" t="s">
        <v>465</v>
      </c>
      <c r="D282" s="174" t="s">
        <v>124</v>
      </c>
      <c r="E282" s="175" t="s">
        <v>466</v>
      </c>
      <c r="F282" s="176" t="s">
        <v>467</v>
      </c>
      <c r="G282" s="177" t="s">
        <v>158</v>
      </c>
      <c r="H282" s="178">
        <v>10</v>
      </c>
      <c r="I282" s="179"/>
      <c r="J282" s="180">
        <f>ROUND(I282*H282,2)</f>
        <v>0</v>
      </c>
      <c r="K282" s="176" t="s">
        <v>128</v>
      </c>
      <c r="L282" s="40"/>
      <c r="M282" s="181" t="s">
        <v>5</v>
      </c>
      <c r="N282" s="182" t="s">
        <v>39</v>
      </c>
      <c r="O282" s="41"/>
      <c r="P282" s="183">
        <f>O282*H282</f>
        <v>0</v>
      </c>
      <c r="Q282" s="183">
        <v>1E-05</v>
      </c>
      <c r="R282" s="183">
        <f>Q282*H282</f>
        <v>0.0001</v>
      </c>
      <c r="S282" s="183">
        <v>0</v>
      </c>
      <c r="T282" s="184">
        <f>S282*H282</f>
        <v>0</v>
      </c>
      <c r="AR282" s="23" t="s">
        <v>129</v>
      </c>
      <c r="AT282" s="23" t="s">
        <v>124</v>
      </c>
      <c r="AU282" s="23" t="s">
        <v>77</v>
      </c>
      <c r="AY282" s="23" t="s">
        <v>121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23" t="s">
        <v>73</v>
      </c>
      <c r="BK282" s="185">
        <f>ROUND(I282*H282,2)</f>
        <v>0</v>
      </c>
      <c r="BL282" s="23" t="s">
        <v>129</v>
      </c>
      <c r="BM282" s="23" t="s">
        <v>468</v>
      </c>
    </row>
    <row r="283" spans="2:65" s="1" customFormat="1" ht="44.25" customHeight="1">
      <c r="B283" s="173"/>
      <c r="C283" s="174" t="s">
        <v>469</v>
      </c>
      <c r="D283" s="174" t="s">
        <v>124</v>
      </c>
      <c r="E283" s="175" t="s">
        <v>470</v>
      </c>
      <c r="F283" s="176" t="s">
        <v>733</v>
      </c>
      <c r="G283" s="177" t="s">
        <v>340</v>
      </c>
      <c r="H283" s="178">
        <v>57</v>
      </c>
      <c r="I283" s="179"/>
      <c r="J283" s="180">
        <f>ROUND(I283*H283,2)</f>
        <v>0</v>
      </c>
      <c r="K283" s="176" t="s">
        <v>128</v>
      </c>
      <c r="L283" s="40"/>
      <c r="M283" s="181" t="s">
        <v>5</v>
      </c>
      <c r="N283" s="182" t="s">
        <v>39</v>
      </c>
      <c r="O283" s="41"/>
      <c r="P283" s="183">
        <f>O283*H283</f>
        <v>0</v>
      </c>
      <c r="Q283" s="183">
        <v>0.1554</v>
      </c>
      <c r="R283" s="183">
        <f>Q283*H283</f>
        <v>8.857800000000001</v>
      </c>
      <c r="S283" s="183">
        <v>0</v>
      </c>
      <c r="T283" s="184">
        <f>S283*H283</f>
        <v>0</v>
      </c>
      <c r="AR283" s="23" t="s">
        <v>129</v>
      </c>
      <c r="AT283" s="23" t="s">
        <v>124</v>
      </c>
      <c r="AU283" s="23" t="s">
        <v>77</v>
      </c>
      <c r="AY283" s="23" t="s">
        <v>121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23" t="s">
        <v>73</v>
      </c>
      <c r="BK283" s="185">
        <f>ROUND(I283*H283,2)</f>
        <v>0</v>
      </c>
      <c r="BL283" s="23" t="s">
        <v>129</v>
      </c>
      <c r="BM283" s="23" t="s">
        <v>471</v>
      </c>
    </row>
    <row r="284" spans="2:51" s="13" customFormat="1" ht="13.5">
      <c r="B284" s="218"/>
      <c r="D284" s="187" t="s">
        <v>131</v>
      </c>
      <c r="E284" s="219" t="s">
        <v>5</v>
      </c>
      <c r="F284" s="220" t="s">
        <v>374</v>
      </c>
      <c r="H284" s="221" t="s">
        <v>5</v>
      </c>
      <c r="I284" s="222"/>
      <c r="L284" s="218"/>
      <c r="M284" s="223"/>
      <c r="N284" s="224"/>
      <c r="O284" s="224"/>
      <c r="P284" s="224"/>
      <c r="Q284" s="224"/>
      <c r="R284" s="224"/>
      <c r="S284" s="224"/>
      <c r="T284" s="225"/>
      <c r="AT284" s="221" t="s">
        <v>131</v>
      </c>
      <c r="AU284" s="221" t="s">
        <v>77</v>
      </c>
      <c r="AV284" s="13" t="s">
        <v>73</v>
      </c>
      <c r="AW284" s="13" t="s">
        <v>32</v>
      </c>
      <c r="AX284" s="13" t="s">
        <v>68</v>
      </c>
      <c r="AY284" s="221" t="s">
        <v>121</v>
      </c>
    </row>
    <row r="285" spans="2:51" s="13" customFormat="1" ht="13.5">
      <c r="B285" s="218"/>
      <c r="D285" s="187" t="s">
        <v>131</v>
      </c>
      <c r="E285" s="219" t="s">
        <v>5</v>
      </c>
      <c r="F285" s="220" t="s">
        <v>472</v>
      </c>
      <c r="H285" s="221" t="s">
        <v>5</v>
      </c>
      <c r="I285" s="222"/>
      <c r="L285" s="218"/>
      <c r="M285" s="223"/>
      <c r="N285" s="224"/>
      <c r="O285" s="224"/>
      <c r="P285" s="224"/>
      <c r="Q285" s="224"/>
      <c r="R285" s="224"/>
      <c r="S285" s="224"/>
      <c r="T285" s="225"/>
      <c r="AT285" s="221" t="s">
        <v>131</v>
      </c>
      <c r="AU285" s="221" t="s">
        <v>77</v>
      </c>
      <c r="AV285" s="13" t="s">
        <v>73</v>
      </c>
      <c r="AW285" s="13" t="s">
        <v>32</v>
      </c>
      <c r="AX285" s="13" t="s">
        <v>68</v>
      </c>
      <c r="AY285" s="221" t="s">
        <v>121</v>
      </c>
    </row>
    <row r="286" spans="2:51" s="11" customFormat="1" ht="13.5">
      <c r="B286" s="186"/>
      <c r="D286" s="187" t="s">
        <v>131</v>
      </c>
      <c r="E286" s="188" t="s">
        <v>5</v>
      </c>
      <c r="F286" s="189" t="s">
        <v>473</v>
      </c>
      <c r="H286" s="190">
        <v>57</v>
      </c>
      <c r="I286" s="191"/>
      <c r="L286" s="186"/>
      <c r="M286" s="192"/>
      <c r="N286" s="193"/>
      <c r="O286" s="193"/>
      <c r="P286" s="193"/>
      <c r="Q286" s="193"/>
      <c r="R286" s="193"/>
      <c r="S286" s="193"/>
      <c r="T286" s="194"/>
      <c r="AT286" s="188" t="s">
        <v>131</v>
      </c>
      <c r="AU286" s="188" t="s">
        <v>77</v>
      </c>
      <c r="AV286" s="11" t="s">
        <v>77</v>
      </c>
      <c r="AW286" s="11" t="s">
        <v>32</v>
      </c>
      <c r="AX286" s="11" t="s">
        <v>68</v>
      </c>
      <c r="AY286" s="188" t="s">
        <v>121</v>
      </c>
    </row>
    <row r="287" spans="2:51" s="12" customFormat="1" ht="13.5">
      <c r="B287" s="195"/>
      <c r="D287" s="196" t="s">
        <v>131</v>
      </c>
      <c r="E287" s="197" t="s">
        <v>5</v>
      </c>
      <c r="F287" s="198" t="s">
        <v>133</v>
      </c>
      <c r="H287" s="199">
        <v>57</v>
      </c>
      <c r="I287" s="200"/>
      <c r="L287" s="195"/>
      <c r="M287" s="201"/>
      <c r="N287" s="202"/>
      <c r="O287" s="202"/>
      <c r="P287" s="202"/>
      <c r="Q287" s="202"/>
      <c r="R287" s="202"/>
      <c r="S287" s="202"/>
      <c r="T287" s="203"/>
      <c r="AT287" s="204" t="s">
        <v>131</v>
      </c>
      <c r="AU287" s="204" t="s">
        <v>77</v>
      </c>
      <c r="AV287" s="12" t="s">
        <v>129</v>
      </c>
      <c r="AW287" s="12" t="s">
        <v>32</v>
      </c>
      <c r="AX287" s="12" t="s">
        <v>73</v>
      </c>
      <c r="AY287" s="204" t="s">
        <v>121</v>
      </c>
    </row>
    <row r="288" spans="2:65" s="1" customFormat="1" ht="22.5" customHeight="1">
      <c r="B288" s="173"/>
      <c r="C288" s="205" t="s">
        <v>474</v>
      </c>
      <c r="D288" s="205" t="s">
        <v>140</v>
      </c>
      <c r="E288" s="206" t="s">
        <v>475</v>
      </c>
      <c r="F288" s="207" t="s">
        <v>476</v>
      </c>
      <c r="G288" s="208" t="s">
        <v>170</v>
      </c>
      <c r="H288" s="209">
        <v>57</v>
      </c>
      <c r="I288" s="210"/>
      <c r="J288" s="211">
        <f>ROUND(I288*H288,2)</f>
        <v>0</v>
      </c>
      <c r="K288" s="207" t="s">
        <v>128</v>
      </c>
      <c r="L288" s="212"/>
      <c r="M288" s="213" t="s">
        <v>5</v>
      </c>
      <c r="N288" s="214" t="s">
        <v>39</v>
      </c>
      <c r="O288" s="41"/>
      <c r="P288" s="183">
        <f>O288*H288</f>
        <v>0</v>
      </c>
      <c r="Q288" s="183">
        <v>0.0821</v>
      </c>
      <c r="R288" s="183">
        <f>Q288*H288</f>
        <v>4.6797</v>
      </c>
      <c r="S288" s="183">
        <v>0</v>
      </c>
      <c r="T288" s="184">
        <f>S288*H288</f>
        <v>0</v>
      </c>
      <c r="AR288" s="23" t="s">
        <v>144</v>
      </c>
      <c r="AT288" s="23" t="s">
        <v>140</v>
      </c>
      <c r="AU288" s="23" t="s">
        <v>77</v>
      </c>
      <c r="AY288" s="23" t="s">
        <v>121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23" t="s">
        <v>73</v>
      </c>
      <c r="BK288" s="185">
        <f>ROUND(I288*H288,2)</f>
        <v>0</v>
      </c>
      <c r="BL288" s="23" t="s">
        <v>129</v>
      </c>
      <c r="BM288" s="23" t="s">
        <v>477</v>
      </c>
    </row>
    <row r="289" spans="2:65" s="1" customFormat="1" ht="44.25" customHeight="1">
      <c r="B289" s="173"/>
      <c r="C289" s="174" t="s">
        <v>478</v>
      </c>
      <c r="D289" s="174" t="s">
        <v>124</v>
      </c>
      <c r="E289" s="175" t="s">
        <v>479</v>
      </c>
      <c r="F289" s="176" t="s">
        <v>480</v>
      </c>
      <c r="G289" s="177" t="s">
        <v>340</v>
      </c>
      <c r="H289" s="178">
        <v>365</v>
      </c>
      <c r="I289" s="179"/>
      <c r="J289" s="180">
        <f>ROUND(I289*H289,2)</f>
        <v>0</v>
      </c>
      <c r="K289" s="176" t="s">
        <v>128</v>
      </c>
      <c r="L289" s="40"/>
      <c r="M289" s="181" t="s">
        <v>5</v>
      </c>
      <c r="N289" s="182" t="s">
        <v>39</v>
      </c>
      <c r="O289" s="41"/>
      <c r="P289" s="183">
        <f>O289*H289</f>
        <v>0</v>
      </c>
      <c r="Q289" s="183">
        <v>0.1295</v>
      </c>
      <c r="R289" s="183">
        <f>Q289*H289</f>
        <v>47.2675</v>
      </c>
      <c r="S289" s="183">
        <v>0</v>
      </c>
      <c r="T289" s="184">
        <f>S289*H289</f>
        <v>0</v>
      </c>
      <c r="AR289" s="23" t="s">
        <v>129</v>
      </c>
      <c r="AT289" s="23" t="s">
        <v>124</v>
      </c>
      <c r="AU289" s="23" t="s">
        <v>77</v>
      </c>
      <c r="AY289" s="23" t="s">
        <v>121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23" t="s">
        <v>73</v>
      </c>
      <c r="BK289" s="185">
        <f>ROUND(I289*H289,2)</f>
        <v>0</v>
      </c>
      <c r="BL289" s="23" t="s">
        <v>129</v>
      </c>
      <c r="BM289" s="23" t="s">
        <v>481</v>
      </c>
    </row>
    <row r="290" spans="2:51" s="13" customFormat="1" ht="13.5">
      <c r="B290" s="218"/>
      <c r="D290" s="187" t="s">
        <v>131</v>
      </c>
      <c r="E290" s="219" t="s">
        <v>5</v>
      </c>
      <c r="F290" s="220" t="s">
        <v>374</v>
      </c>
      <c r="H290" s="221" t="s">
        <v>5</v>
      </c>
      <c r="I290" s="222"/>
      <c r="L290" s="218"/>
      <c r="M290" s="223"/>
      <c r="N290" s="224"/>
      <c r="O290" s="224"/>
      <c r="P290" s="224"/>
      <c r="Q290" s="224"/>
      <c r="R290" s="224"/>
      <c r="S290" s="224"/>
      <c r="T290" s="225"/>
      <c r="AT290" s="221" t="s">
        <v>131</v>
      </c>
      <c r="AU290" s="221" t="s">
        <v>77</v>
      </c>
      <c r="AV290" s="13" t="s">
        <v>73</v>
      </c>
      <c r="AW290" s="13" t="s">
        <v>32</v>
      </c>
      <c r="AX290" s="13" t="s">
        <v>68</v>
      </c>
      <c r="AY290" s="221" t="s">
        <v>121</v>
      </c>
    </row>
    <row r="291" spans="2:51" s="13" customFormat="1" ht="13.5">
      <c r="B291" s="218"/>
      <c r="D291" s="187" t="s">
        <v>131</v>
      </c>
      <c r="E291" s="219" t="s">
        <v>5</v>
      </c>
      <c r="F291" s="220" t="s">
        <v>482</v>
      </c>
      <c r="H291" s="221" t="s">
        <v>5</v>
      </c>
      <c r="I291" s="222"/>
      <c r="L291" s="218"/>
      <c r="M291" s="223"/>
      <c r="N291" s="224"/>
      <c r="O291" s="224"/>
      <c r="P291" s="224"/>
      <c r="Q291" s="224"/>
      <c r="R291" s="224"/>
      <c r="S291" s="224"/>
      <c r="T291" s="225"/>
      <c r="AT291" s="221" t="s">
        <v>131</v>
      </c>
      <c r="AU291" s="221" t="s">
        <v>77</v>
      </c>
      <c r="AV291" s="13" t="s">
        <v>73</v>
      </c>
      <c r="AW291" s="13" t="s">
        <v>32</v>
      </c>
      <c r="AX291" s="13" t="s">
        <v>68</v>
      </c>
      <c r="AY291" s="221" t="s">
        <v>121</v>
      </c>
    </row>
    <row r="292" spans="2:51" s="11" customFormat="1" ht="13.5">
      <c r="B292" s="186"/>
      <c r="D292" s="187" t="s">
        <v>131</v>
      </c>
      <c r="E292" s="188" t="s">
        <v>5</v>
      </c>
      <c r="F292" s="189" t="s">
        <v>483</v>
      </c>
      <c r="H292" s="190">
        <v>365</v>
      </c>
      <c r="I292" s="191"/>
      <c r="L292" s="186"/>
      <c r="M292" s="192"/>
      <c r="N292" s="193"/>
      <c r="O292" s="193"/>
      <c r="P292" s="193"/>
      <c r="Q292" s="193"/>
      <c r="R292" s="193"/>
      <c r="S292" s="193"/>
      <c r="T292" s="194"/>
      <c r="AT292" s="188" t="s">
        <v>131</v>
      </c>
      <c r="AU292" s="188" t="s">
        <v>77</v>
      </c>
      <c r="AV292" s="11" t="s">
        <v>77</v>
      </c>
      <c r="AW292" s="11" t="s">
        <v>32</v>
      </c>
      <c r="AX292" s="11" t="s">
        <v>68</v>
      </c>
      <c r="AY292" s="188" t="s">
        <v>121</v>
      </c>
    </row>
    <row r="293" spans="2:51" s="12" customFormat="1" ht="13.5">
      <c r="B293" s="195"/>
      <c r="D293" s="196" t="s">
        <v>131</v>
      </c>
      <c r="E293" s="197" t="s">
        <v>5</v>
      </c>
      <c r="F293" s="198" t="s">
        <v>133</v>
      </c>
      <c r="H293" s="199">
        <v>365</v>
      </c>
      <c r="I293" s="200"/>
      <c r="L293" s="195"/>
      <c r="M293" s="201"/>
      <c r="N293" s="202"/>
      <c r="O293" s="202"/>
      <c r="P293" s="202"/>
      <c r="Q293" s="202"/>
      <c r="R293" s="202"/>
      <c r="S293" s="202"/>
      <c r="T293" s="203"/>
      <c r="AT293" s="204" t="s">
        <v>131</v>
      </c>
      <c r="AU293" s="204" t="s">
        <v>77</v>
      </c>
      <c r="AV293" s="12" t="s">
        <v>129</v>
      </c>
      <c r="AW293" s="12" t="s">
        <v>32</v>
      </c>
      <c r="AX293" s="12" t="s">
        <v>73</v>
      </c>
      <c r="AY293" s="204" t="s">
        <v>121</v>
      </c>
    </row>
    <row r="294" spans="2:65" s="1" customFormat="1" ht="22.5" customHeight="1">
      <c r="B294" s="173"/>
      <c r="C294" s="205" t="s">
        <v>484</v>
      </c>
      <c r="D294" s="205" t="s">
        <v>140</v>
      </c>
      <c r="E294" s="206" t="s">
        <v>485</v>
      </c>
      <c r="F294" s="207" t="s">
        <v>486</v>
      </c>
      <c r="G294" s="208" t="s">
        <v>170</v>
      </c>
      <c r="H294" s="209">
        <v>730</v>
      </c>
      <c r="I294" s="210"/>
      <c r="J294" s="211">
        <f>ROUND(I294*H294,2)</f>
        <v>0</v>
      </c>
      <c r="K294" s="207" t="s">
        <v>128</v>
      </c>
      <c r="L294" s="212"/>
      <c r="M294" s="213" t="s">
        <v>5</v>
      </c>
      <c r="N294" s="214" t="s">
        <v>39</v>
      </c>
      <c r="O294" s="41"/>
      <c r="P294" s="183">
        <f>O294*H294</f>
        <v>0</v>
      </c>
      <c r="Q294" s="183">
        <v>0.0213</v>
      </c>
      <c r="R294" s="183">
        <f>Q294*H294</f>
        <v>15.549</v>
      </c>
      <c r="S294" s="183">
        <v>0</v>
      </c>
      <c r="T294" s="184">
        <f>S294*H294</f>
        <v>0</v>
      </c>
      <c r="AR294" s="23" t="s">
        <v>144</v>
      </c>
      <c r="AT294" s="23" t="s">
        <v>140</v>
      </c>
      <c r="AU294" s="23" t="s">
        <v>77</v>
      </c>
      <c r="AY294" s="23" t="s">
        <v>121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23" t="s">
        <v>73</v>
      </c>
      <c r="BK294" s="185">
        <f>ROUND(I294*H294,2)</f>
        <v>0</v>
      </c>
      <c r="BL294" s="23" t="s">
        <v>129</v>
      </c>
      <c r="BM294" s="23" t="s">
        <v>487</v>
      </c>
    </row>
    <row r="295" spans="2:47" s="1" customFormat="1" ht="27">
      <c r="B295" s="40"/>
      <c r="D295" s="187" t="s">
        <v>488</v>
      </c>
      <c r="F295" s="228" t="s">
        <v>489</v>
      </c>
      <c r="I295" s="229"/>
      <c r="L295" s="40"/>
      <c r="M295" s="230"/>
      <c r="N295" s="41"/>
      <c r="O295" s="41"/>
      <c r="P295" s="41"/>
      <c r="Q295" s="41"/>
      <c r="R295" s="41"/>
      <c r="S295" s="41"/>
      <c r="T295" s="69"/>
      <c r="AT295" s="23" t="s">
        <v>488</v>
      </c>
      <c r="AU295" s="23" t="s">
        <v>77</v>
      </c>
    </row>
    <row r="296" spans="2:51" s="11" customFormat="1" ht="13.5">
      <c r="B296" s="186"/>
      <c r="D296" s="187" t="s">
        <v>131</v>
      </c>
      <c r="E296" s="188" t="s">
        <v>5</v>
      </c>
      <c r="F296" s="189" t="s">
        <v>490</v>
      </c>
      <c r="H296" s="190">
        <v>730</v>
      </c>
      <c r="I296" s="191"/>
      <c r="L296" s="186"/>
      <c r="M296" s="192"/>
      <c r="N296" s="193"/>
      <c r="O296" s="193"/>
      <c r="P296" s="193"/>
      <c r="Q296" s="193"/>
      <c r="R296" s="193"/>
      <c r="S296" s="193"/>
      <c r="T296" s="194"/>
      <c r="AT296" s="188" t="s">
        <v>131</v>
      </c>
      <c r="AU296" s="188" t="s">
        <v>77</v>
      </c>
      <c r="AV296" s="11" t="s">
        <v>77</v>
      </c>
      <c r="AW296" s="11" t="s">
        <v>32</v>
      </c>
      <c r="AX296" s="11" t="s">
        <v>68</v>
      </c>
      <c r="AY296" s="188" t="s">
        <v>121</v>
      </c>
    </row>
    <row r="297" spans="2:51" s="12" customFormat="1" ht="13.5">
      <c r="B297" s="195"/>
      <c r="D297" s="196" t="s">
        <v>131</v>
      </c>
      <c r="E297" s="197" t="s">
        <v>5</v>
      </c>
      <c r="F297" s="198" t="s">
        <v>133</v>
      </c>
      <c r="H297" s="199">
        <v>730</v>
      </c>
      <c r="I297" s="200"/>
      <c r="L297" s="195"/>
      <c r="M297" s="201"/>
      <c r="N297" s="202"/>
      <c r="O297" s="202"/>
      <c r="P297" s="202"/>
      <c r="Q297" s="202"/>
      <c r="R297" s="202"/>
      <c r="S297" s="202"/>
      <c r="T297" s="203"/>
      <c r="AT297" s="204" t="s">
        <v>131</v>
      </c>
      <c r="AU297" s="204" t="s">
        <v>77</v>
      </c>
      <c r="AV297" s="12" t="s">
        <v>129</v>
      </c>
      <c r="AW297" s="12" t="s">
        <v>32</v>
      </c>
      <c r="AX297" s="12" t="s">
        <v>73</v>
      </c>
      <c r="AY297" s="204" t="s">
        <v>121</v>
      </c>
    </row>
    <row r="298" spans="2:65" s="1" customFormat="1" ht="44.25" customHeight="1">
      <c r="B298" s="173"/>
      <c r="C298" s="174" t="s">
        <v>491</v>
      </c>
      <c r="D298" s="174" t="s">
        <v>124</v>
      </c>
      <c r="E298" s="175" t="s">
        <v>492</v>
      </c>
      <c r="F298" s="176" t="s">
        <v>493</v>
      </c>
      <c r="G298" s="177" t="s">
        <v>340</v>
      </c>
      <c r="H298" s="178">
        <v>14</v>
      </c>
      <c r="I298" s="179"/>
      <c r="J298" s="180">
        <f aca="true" t="shared" si="20" ref="J298:J303">ROUND(I298*H298,2)</f>
        <v>0</v>
      </c>
      <c r="K298" s="176" t="s">
        <v>128</v>
      </c>
      <c r="L298" s="40"/>
      <c r="M298" s="181" t="s">
        <v>5</v>
      </c>
      <c r="N298" s="182" t="s">
        <v>39</v>
      </c>
      <c r="O298" s="41"/>
      <c r="P298" s="183">
        <f aca="true" t="shared" si="21" ref="P298:P303">O298*H298</f>
        <v>0</v>
      </c>
      <c r="Q298" s="183">
        <v>9E-05</v>
      </c>
      <c r="R298" s="183">
        <f aca="true" t="shared" si="22" ref="R298:R303">Q298*H298</f>
        <v>0.00126</v>
      </c>
      <c r="S298" s="183">
        <v>0</v>
      </c>
      <c r="T298" s="184">
        <f aca="true" t="shared" si="23" ref="T298:T303">S298*H298</f>
        <v>0</v>
      </c>
      <c r="AR298" s="23" t="s">
        <v>129</v>
      </c>
      <c r="AT298" s="23" t="s">
        <v>124</v>
      </c>
      <c r="AU298" s="23" t="s">
        <v>77</v>
      </c>
      <c r="AY298" s="23" t="s">
        <v>121</v>
      </c>
      <c r="BE298" s="185">
        <f aca="true" t="shared" si="24" ref="BE298:BE303">IF(N298="základní",J298,0)</f>
        <v>0</v>
      </c>
      <c r="BF298" s="185">
        <f aca="true" t="shared" si="25" ref="BF298:BF303">IF(N298="snížená",J298,0)</f>
        <v>0</v>
      </c>
      <c r="BG298" s="185">
        <f aca="true" t="shared" si="26" ref="BG298:BG303">IF(N298="zákl. přenesená",J298,0)</f>
        <v>0</v>
      </c>
      <c r="BH298" s="185">
        <f aca="true" t="shared" si="27" ref="BH298:BH303">IF(N298="sníž. přenesená",J298,0)</f>
        <v>0</v>
      </c>
      <c r="BI298" s="185">
        <f aca="true" t="shared" si="28" ref="BI298:BI303">IF(N298="nulová",J298,0)</f>
        <v>0</v>
      </c>
      <c r="BJ298" s="23" t="s">
        <v>73</v>
      </c>
      <c r="BK298" s="185">
        <f aca="true" t="shared" si="29" ref="BK298:BK303">ROUND(I298*H298,2)</f>
        <v>0</v>
      </c>
      <c r="BL298" s="23" t="s">
        <v>129</v>
      </c>
      <c r="BM298" s="23" t="s">
        <v>494</v>
      </c>
    </row>
    <row r="299" spans="2:65" s="1" customFormat="1" ht="31.5" customHeight="1">
      <c r="B299" s="173"/>
      <c r="C299" s="174" t="s">
        <v>495</v>
      </c>
      <c r="D299" s="174" t="s">
        <v>124</v>
      </c>
      <c r="E299" s="175" t="s">
        <v>496</v>
      </c>
      <c r="F299" s="176" t="s">
        <v>497</v>
      </c>
      <c r="G299" s="177" t="s">
        <v>170</v>
      </c>
      <c r="H299" s="178">
        <v>2</v>
      </c>
      <c r="I299" s="179"/>
      <c r="J299" s="180">
        <f t="shared" si="20"/>
        <v>0</v>
      </c>
      <c r="K299" s="176" t="s">
        <v>128</v>
      </c>
      <c r="L299" s="40"/>
      <c r="M299" s="181" t="s">
        <v>5</v>
      </c>
      <c r="N299" s="182" t="s">
        <v>39</v>
      </c>
      <c r="O299" s="41"/>
      <c r="P299" s="183">
        <f t="shared" si="21"/>
        <v>0</v>
      </c>
      <c r="Q299" s="183">
        <v>7.00566</v>
      </c>
      <c r="R299" s="183">
        <f t="shared" si="22"/>
        <v>14.01132</v>
      </c>
      <c r="S299" s="183">
        <v>0</v>
      </c>
      <c r="T299" s="184">
        <f t="shared" si="23"/>
        <v>0</v>
      </c>
      <c r="AR299" s="23" t="s">
        <v>129</v>
      </c>
      <c r="AT299" s="23" t="s">
        <v>124</v>
      </c>
      <c r="AU299" s="23" t="s">
        <v>77</v>
      </c>
      <c r="AY299" s="23" t="s">
        <v>121</v>
      </c>
      <c r="BE299" s="185">
        <f t="shared" si="24"/>
        <v>0</v>
      </c>
      <c r="BF299" s="185">
        <f t="shared" si="25"/>
        <v>0</v>
      </c>
      <c r="BG299" s="185">
        <f t="shared" si="26"/>
        <v>0</v>
      </c>
      <c r="BH299" s="185">
        <f t="shared" si="27"/>
        <v>0</v>
      </c>
      <c r="BI299" s="185">
        <f t="shared" si="28"/>
        <v>0</v>
      </c>
      <c r="BJ299" s="23" t="s">
        <v>73</v>
      </c>
      <c r="BK299" s="185">
        <f t="shared" si="29"/>
        <v>0</v>
      </c>
      <c r="BL299" s="23" t="s">
        <v>129</v>
      </c>
      <c r="BM299" s="23" t="s">
        <v>498</v>
      </c>
    </row>
    <row r="300" spans="2:65" s="1" customFormat="1" ht="22.5" customHeight="1">
      <c r="B300" s="173"/>
      <c r="C300" s="174" t="s">
        <v>499</v>
      </c>
      <c r="D300" s="174" t="s">
        <v>124</v>
      </c>
      <c r="E300" s="175" t="s">
        <v>500</v>
      </c>
      <c r="F300" s="176" t="s">
        <v>501</v>
      </c>
      <c r="G300" s="177" t="s">
        <v>340</v>
      </c>
      <c r="H300" s="178">
        <v>8.44</v>
      </c>
      <c r="I300" s="179"/>
      <c r="J300" s="180">
        <f t="shared" si="20"/>
        <v>0</v>
      </c>
      <c r="K300" s="176" t="s">
        <v>128</v>
      </c>
      <c r="L300" s="40"/>
      <c r="M300" s="181" t="s">
        <v>5</v>
      </c>
      <c r="N300" s="182" t="s">
        <v>39</v>
      </c>
      <c r="O300" s="41"/>
      <c r="P300" s="183">
        <f t="shared" si="21"/>
        <v>0</v>
      </c>
      <c r="Q300" s="183">
        <v>0.61348</v>
      </c>
      <c r="R300" s="183">
        <f t="shared" si="22"/>
        <v>5.1777712</v>
      </c>
      <c r="S300" s="183">
        <v>0</v>
      </c>
      <c r="T300" s="184">
        <f t="shared" si="23"/>
        <v>0</v>
      </c>
      <c r="AR300" s="23" t="s">
        <v>129</v>
      </c>
      <c r="AT300" s="23" t="s">
        <v>124</v>
      </c>
      <c r="AU300" s="23" t="s">
        <v>77</v>
      </c>
      <c r="AY300" s="23" t="s">
        <v>121</v>
      </c>
      <c r="BE300" s="185">
        <f t="shared" si="24"/>
        <v>0</v>
      </c>
      <c r="BF300" s="185">
        <f t="shared" si="25"/>
        <v>0</v>
      </c>
      <c r="BG300" s="185">
        <f t="shared" si="26"/>
        <v>0</v>
      </c>
      <c r="BH300" s="185">
        <f t="shared" si="27"/>
        <v>0</v>
      </c>
      <c r="BI300" s="185">
        <f t="shared" si="28"/>
        <v>0</v>
      </c>
      <c r="BJ300" s="23" t="s">
        <v>73</v>
      </c>
      <c r="BK300" s="185">
        <f t="shared" si="29"/>
        <v>0</v>
      </c>
      <c r="BL300" s="23" t="s">
        <v>129</v>
      </c>
      <c r="BM300" s="23" t="s">
        <v>502</v>
      </c>
    </row>
    <row r="301" spans="2:65" s="1" customFormat="1" ht="22.5" customHeight="1">
      <c r="B301" s="173"/>
      <c r="C301" s="205" t="s">
        <v>503</v>
      </c>
      <c r="D301" s="205" t="s">
        <v>140</v>
      </c>
      <c r="E301" s="206" t="s">
        <v>504</v>
      </c>
      <c r="F301" s="207" t="s">
        <v>505</v>
      </c>
      <c r="G301" s="208" t="s">
        <v>170</v>
      </c>
      <c r="H301" s="209">
        <v>9</v>
      </c>
      <c r="I301" s="210"/>
      <c r="J301" s="211">
        <f t="shared" si="20"/>
        <v>0</v>
      </c>
      <c r="K301" s="207" t="s">
        <v>128</v>
      </c>
      <c r="L301" s="212"/>
      <c r="M301" s="213" t="s">
        <v>5</v>
      </c>
      <c r="N301" s="214" t="s">
        <v>39</v>
      </c>
      <c r="O301" s="41"/>
      <c r="P301" s="183">
        <f t="shared" si="21"/>
        <v>0</v>
      </c>
      <c r="Q301" s="183">
        <v>0.335</v>
      </c>
      <c r="R301" s="183">
        <f t="shared" si="22"/>
        <v>3.015</v>
      </c>
      <c r="S301" s="183">
        <v>0</v>
      </c>
      <c r="T301" s="184">
        <f t="shared" si="23"/>
        <v>0</v>
      </c>
      <c r="AR301" s="23" t="s">
        <v>144</v>
      </c>
      <c r="AT301" s="23" t="s">
        <v>140</v>
      </c>
      <c r="AU301" s="23" t="s">
        <v>77</v>
      </c>
      <c r="AY301" s="23" t="s">
        <v>121</v>
      </c>
      <c r="BE301" s="185">
        <f t="shared" si="24"/>
        <v>0</v>
      </c>
      <c r="BF301" s="185">
        <f t="shared" si="25"/>
        <v>0</v>
      </c>
      <c r="BG301" s="185">
        <f t="shared" si="26"/>
        <v>0</v>
      </c>
      <c r="BH301" s="185">
        <f t="shared" si="27"/>
        <v>0</v>
      </c>
      <c r="BI301" s="185">
        <f t="shared" si="28"/>
        <v>0</v>
      </c>
      <c r="BJ301" s="23" t="s">
        <v>73</v>
      </c>
      <c r="BK301" s="185">
        <f t="shared" si="29"/>
        <v>0</v>
      </c>
      <c r="BL301" s="23" t="s">
        <v>129</v>
      </c>
      <c r="BM301" s="23" t="s">
        <v>506</v>
      </c>
    </row>
    <row r="302" spans="2:65" s="1" customFormat="1" ht="22.5" customHeight="1">
      <c r="B302" s="173"/>
      <c r="C302" s="174" t="s">
        <v>507</v>
      </c>
      <c r="D302" s="174" t="s">
        <v>124</v>
      </c>
      <c r="E302" s="175" t="s">
        <v>508</v>
      </c>
      <c r="F302" s="176" t="s">
        <v>509</v>
      </c>
      <c r="G302" s="177" t="s">
        <v>340</v>
      </c>
      <c r="H302" s="178">
        <v>14</v>
      </c>
      <c r="I302" s="179"/>
      <c r="J302" s="180">
        <f t="shared" si="20"/>
        <v>0</v>
      </c>
      <c r="K302" s="176" t="s">
        <v>128</v>
      </c>
      <c r="L302" s="40"/>
      <c r="M302" s="181" t="s">
        <v>5</v>
      </c>
      <c r="N302" s="182" t="s">
        <v>39</v>
      </c>
      <c r="O302" s="41"/>
      <c r="P302" s="183">
        <f t="shared" si="21"/>
        <v>0</v>
      </c>
      <c r="Q302" s="183">
        <v>0</v>
      </c>
      <c r="R302" s="183">
        <f t="shared" si="22"/>
        <v>0</v>
      </c>
      <c r="S302" s="183">
        <v>0</v>
      </c>
      <c r="T302" s="184">
        <f t="shared" si="23"/>
        <v>0</v>
      </c>
      <c r="AR302" s="23" t="s">
        <v>129</v>
      </c>
      <c r="AT302" s="23" t="s">
        <v>124</v>
      </c>
      <c r="AU302" s="23" t="s">
        <v>77</v>
      </c>
      <c r="AY302" s="23" t="s">
        <v>121</v>
      </c>
      <c r="BE302" s="185">
        <f t="shared" si="24"/>
        <v>0</v>
      </c>
      <c r="BF302" s="185">
        <f t="shared" si="25"/>
        <v>0</v>
      </c>
      <c r="BG302" s="185">
        <f t="shared" si="26"/>
        <v>0</v>
      </c>
      <c r="BH302" s="185">
        <f t="shared" si="27"/>
        <v>0</v>
      </c>
      <c r="BI302" s="185">
        <f t="shared" si="28"/>
        <v>0</v>
      </c>
      <c r="BJ302" s="23" t="s">
        <v>73</v>
      </c>
      <c r="BK302" s="185">
        <f t="shared" si="29"/>
        <v>0</v>
      </c>
      <c r="BL302" s="23" t="s">
        <v>129</v>
      </c>
      <c r="BM302" s="23" t="s">
        <v>510</v>
      </c>
    </row>
    <row r="303" spans="2:65" s="1" customFormat="1" ht="22.5" customHeight="1">
      <c r="B303" s="173"/>
      <c r="C303" s="205" t="s">
        <v>511</v>
      </c>
      <c r="D303" s="205" t="s">
        <v>140</v>
      </c>
      <c r="E303" s="206" t="s">
        <v>512</v>
      </c>
      <c r="F303" s="207" t="s">
        <v>513</v>
      </c>
      <c r="G303" s="208" t="s">
        <v>514</v>
      </c>
      <c r="H303" s="209">
        <v>2</v>
      </c>
      <c r="I303" s="210"/>
      <c r="J303" s="211">
        <f t="shared" si="20"/>
        <v>0</v>
      </c>
      <c r="K303" s="207" t="s">
        <v>5</v>
      </c>
      <c r="L303" s="212"/>
      <c r="M303" s="213" t="s">
        <v>5</v>
      </c>
      <c r="N303" s="214" t="s">
        <v>39</v>
      </c>
      <c r="O303" s="41"/>
      <c r="P303" s="183">
        <f t="shared" si="21"/>
        <v>0</v>
      </c>
      <c r="Q303" s="183">
        <v>0.1</v>
      </c>
      <c r="R303" s="183">
        <f t="shared" si="22"/>
        <v>0.2</v>
      </c>
      <c r="S303" s="183">
        <v>0</v>
      </c>
      <c r="T303" s="184">
        <f t="shared" si="23"/>
        <v>0</v>
      </c>
      <c r="AR303" s="23" t="s">
        <v>144</v>
      </c>
      <c r="AT303" s="23" t="s">
        <v>140</v>
      </c>
      <c r="AU303" s="23" t="s">
        <v>77</v>
      </c>
      <c r="AY303" s="23" t="s">
        <v>121</v>
      </c>
      <c r="BE303" s="185">
        <f t="shared" si="24"/>
        <v>0</v>
      </c>
      <c r="BF303" s="185">
        <f t="shared" si="25"/>
        <v>0</v>
      </c>
      <c r="BG303" s="185">
        <f t="shared" si="26"/>
        <v>0</v>
      </c>
      <c r="BH303" s="185">
        <f t="shared" si="27"/>
        <v>0</v>
      </c>
      <c r="BI303" s="185">
        <f t="shared" si="28"/>
        <v>0</v>
      </c>
      <c r="BJ303" s="23" t="s">
        <v>73</v>
      </c>
      <c r="BK303" s="185">
        <f t="shared" si="29"/>
        <v>0</v>
      </c>
      <c r="BL303" s="23" t="s">
        <v>129</v>
      </c>
      <c r="BM303" s="23" t="s">
        <v>515</v>
      </c>
    </row>
    <row r="304" spans="2:63" s="10" customFormat="1" ht="29.85" customHeight="1">
      <c r="B304" s="159"/>
      <c r="D304" s="170" t="s">
        <v>67</v>
      </c>
      <c r="E304" s="171" t="s">
        <v>516</v>
      </c>
      <c r="F304" s="171" t="s">
        <v>517</v>
      </c>
      <c r="I304" s="162"/>
      <c r="J304" s="172">
        <f>BK304</f>
        <v>0</v>
      </c>
      <c r="L304" s="159"/>
      <c r="M304" s="164"/>
      <c r="N304" s="165"/>
      <c r="O304" s="165"/>
      <c r="P304" s="166">
        <f>SUM(P305:P311)</f>
        <v>0</v>
      </c>
      <c r="Q304" s="165"/>
      <c r="R304" s="166">
        <f>SUM(R305:R311)</f>
        <v>0</v>
      </c>
      <c r="S304" s="165"/>
      <c r="T304" s="167">
        <f>SUM(T305:T311)</f>
        <v>0</v>
      </c>
      <c r="AR304" s="160" t="s">
        <v>73</v>
      </c>
      <c r="AT304" s="168" t="s">
        <v>67</v>
      </c>
      <c r="AU304" s="168" t="s">
        <v>73</v>
      </c>
      <c r="AY304" s="160" t="s">
        <v>121</v>
      </c>
      <c r="BK304" s="169">
        <f>SUM(BK305:BK311)</f>
        <v>0</v>
      </c>
    </row>
    <row r="305" spans="2:65" s="1" customFormat="1" ht="31.5" customHeight="1">
      <c r="B305" s="173"/>
      <c r="C305" s="174" t="s">
        <v>518</v>
      </c>
      <c r="D305" s="174" t="s">
        <v>124</v>
      </c>
      <c r="E305" s="175" t="s">
        <v>519</v>
      </c>
      <c r="F305" s="176" t="s">
        <v>520</v>
      </c>
      <c r="G305" s="177" t="s">
        <v>143</v>
      </c>
      <c r="H305" s="178">
        <v>6.06</v>
      </c>
      <c r="I305" s="179"/>
      <c r="J305" s="180">
        <f>ROUND(I305*H305,2)</f>
        <v>0</v>
      </c>
      <c r="K305" s="176" t="s">
        <v>128</v>
      </c>
      <c r="L305" s="40"/>
      <c r="M305" s="181" t="s">
        <v>5</v>
      </c>
      <c r="N305" s="182" t="s">
        <v>39</v>
      </c>
      <c r="O305" s="41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AR305" s="23" t="s">
        <v>129</v>
      </c>
      <c r="AT305" s="23" t="s">
        <v>124</v>
      </c>
      <c r="AU305" s="23" t="s">
        <v>77</v>
      </c>
      <c r="AY305" s="23" t="s">
        <v>121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23" t="s">
        <v>73</v>
      </c>
      <c r="BK305" s="185">
        <f>ROUND(I305*H305,2)</f>
        <v>0</v>
      </c>
      <c r="BL305" s="23" t="s">
        <v>129</v>
      </c>
      <c r="BM305" s="23" t="s">
        <v>521</v>
      </c>
    </row>
    <row r="306" spans="2:65" s="1" customFormat="1" ht="31.5" customHeight="1">
      <c r="B306" s="173"/>
      <c r="C306" s="174" t="s">
        <v>522</v>
      </c>
      <c r="D306" s="174" t="s">
        <v>124</v>
      </c>
      <c r="E306" s="175" t="s">
        <v>523</v>
      </c>
      <c r="F306" s="176" t="s">
        <v>524</v>
      </c>
      <c r="G306" s="177" t="s">
        <v>143</v>
      </c>
      <c r="H306" s="178">
        <v>54.54</v>
      </c>
      <c r="I306" s="179"/>
      <c r="J306" s="180">
        <f>ROUND(I306*H306,2)</f>
        <v>0</v>
      </c>
      <c r="K306" s="176" t="s">
        <v>128</v>
      </c>
      <c r="L306" s="40"/>
      <c r="M306" s="181" t="s">
        <v>5</v>
      </c>
      <c r="N306" s="182" t="s">
        <v>39</v>
      </c>
      <c r="O306" s="41"/>
      <c r="P306" s="183">
        <f>O306*H306</f>
        <v>0</v>
      </c>
      <c r="Q306" s="183">
        <v>0</v>
      </c>
      <c r="R306" s="183">
        <f>Q306*H306</f>
        <v>0</v>
      </c>
      <c r="S306" s="183">
        <v>0</v>
      </c>
      <c r="T306" s="184">
        <f>S306*H306</f>
        <v>0</v>
      </c>
      <c r="AR306" s="23" t="s">
        <v>129</v>
      </c>
      <c r="AT306" s="23" t="s">
        <v>124</v>
      </c>
      <c r="AU306" s="23" t="s">
        <v>77</v>
      </c>
      <c r="AY306" s="23" t="s">
        <v>121</v>
      </c>
      <c r="BE306" s="185">
        <f>IF(N306="základní",J306,0)</f>
        <v>0</v>
      </c>
      <c r="BF306" s="185">
        <f>IF(N306="snížená",J306,0)</f>
        <v>0</v>
      </c>
      <c r="BG306" s="185">
        <f>IF(N306="zákl. přenesená",J306,0)</f>
        <v>0</v>
      </c>
      <c r="BH306" s="185">
        <f>IF(N306="sníž. přenesená",J306,0)</f>
        <v>0</v>
      </c>
      <c r="BI306" s="185">
        <f>IF(N306="nulová",J306,0)</f>
        <v>0</v>
      </c>
      <c r="BJ306" s="23" t="s">
        <v>73</v>
      </c>
      <c r="BK306" s="185">
        <f>ROUND(I306*H306,2)</f>
        <v>0</v>
      </c>
      <c r="BL306" s="23" t="s">
        <v>129</v>
      </c>
      <c r="BM306" s="23" t="s">
        <v>525</v>
      </c>
    </row>
    <row r="307" spans="2:51" s="11" customFormat="1" ht="13.5">
      <c r="B307" s="186"/>
      <c r="D307" s="187" t="s">
        <v>131</v>
      </c>
      <c r="E307" s="188" t="s">
        <v>5</v>
      </c>
      <c r="F307" s="189" t="s">
        <v>526</v>
      </c>
      <c r="H307" s="190">
        <v>54.54</v>
      </c>
      <c r="I307" s="191"/>
      <c r="L307" s="186"/>
      <c r="M307" s="192"/>
      <c r="N307" s="193"/>
      <c r="O307" s="193"/>
      <c r="P307" s="193"/>
      <c r="Q307" s="193"/>
      <c r="R307" s="193"/>
      <c r="S307" s="193"/>
      <c r="T307" s="194"/>
      <c r="AT307" s="188" t="s">
        <v>131</v>
      </c>
      <c r="AU307" s="188" t="s">
        <v>77</v>
      </c>
      <c r="AV307" s="11" t="s">
        <v>77</v>
      </c>
      <c r="AW307" s="11" t="s">
        <v>32</v>
      </c>
      <c r="AX307" s="11" t="s">
        <v>68</v>
      </c>
      <c r="AY307" s="188" t="s">
        <v>121</v>
      </c>
    </row>
    <row r="308" spans="2:51" s="12" customFormat="1" ht="13.5">
      <c r="B308" s="195"/>
      <c r="D308" s="196" t="s">
        <v>131</v>
      </c>
      <c r="E308" s="197" t="s">
        <v>5</v>
      </c>
      <c r="F308" s="198" t="s">
        <v>133</v>
      </c>
      <c r="H308" s="199">
        <v>54.54</v>
      </c>
      <c r="I308" s="200"/>
      <c r="L308" s="195"/>
      <c r="M308" s="201"/>
      <c r="N308" s="202"/>
      <c r="O308" s="202"/>
      <c r="P308" s="202"/>
      <c r="Q308" s="202"/>
      <c r="R308" s="202"/>
      <c r="S308" s="202"/>
      <c r="T308" s="203"/>
      <c r="AT308" s="204" t="s">
        <v>131</v>
      </c>
      <c r="AU308" s="204" t="s">
        <v>77</v>
      </c>
      <c r="AV308" s="12" t="s">
        <v>129</v>
      </c>
      <c r="AW308" s="12" t="s">
        <v>32</v>
      </c>
      <c r="AX308" s="12" t="s">
        <v>73</v>
      </c>
      <c r="AY308" s="204" t="s">
        <v>121</v>
      </c>
    </row>
    <row r="309" spans="2:65" s="1" customFormat="1" ht="22.5" customHeight="1">
      <c r="B309" s="173"/>
      <c r="C309" s="174" t="s">
        <v>527</v>
      </c>
      <c r="D309" s="174" t="s">
        <v>124</v>
      </c>
      <c r="E309" s="175" t="s">
        <v>528</v>
      </c>
      <c r="F309" s="176" t="s">
        <v>529</v>
      </c>
      <c r="G309" s="177" t="s">
        <v>143</v>
      </c>
      <c r="H309" s="178">
        <v>6.06</v>
      </c>
      <c r="I309" s="179"/>
      <c r="J309" s="180">
        <f>ROUND(I309*H309,2)</f>
        <v>0</v>
      </c>
      <c r="K309" s="176" t="s">
        <v>128</v>
      </c>
      <c r="L309" s="40"/>
      <c r="M309" s="181" t="s">
        <v>5</v>
      </c>
      <c r="N309" s="182" t="s">
        <v>39</v>
      </c>
      <c r="O309" s="41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AR309" s="23" t="s">
        <v>129</v>
      </c>
      <c r="AT309" s="23" t="s">
        <v>124</v>
      </c>
      <c r="AU309" s="23" t="s">
        <v>77</v>
      </c>
      <c r="AY309" s="23" t="s">
        <v>121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23" t="s">
        <v>73</v>
      </c>
      <c r="BK309" s="185">
        <f>ROUND(I309*H309,2)</f>
        <v>0</v>
      </c>
      <c r="BL309" s="23" t="s">
        <v>129</v>
      </c>
      <c r="BM309" s="23" t="s">
        <v>530</v>
      </c>
    </row>
    <row r="310" spans="2:65" s="1" customFormat="1" ht="22.5" customHeight="1">
      <c r="B310" s="173"/>
      <c r="C310" s="174" t="s">
        <v>531</v>
      </c>
      <c r="D310" s="174" t="s">
        <v>124</v>
      </c>
      <c r="E310" s="175" t="s">
        <v>532</v>
      </c>
      <c r="F310" s="176" t="s">
        <v>533</v>
      </c>
      <c r="G310" s="177" t="s">
        <v>143</v>
      </c>
      <c r="H310" s="178">
        <v>3.16</v>
      </c>
      <c r="I310" s="179"/>
      <c r="J310" s="180">
        <f>ROUND(I310*H310,2)</f>
        <v>0</v>
      </c>
      <c r="K310" s="176" t="s">
        <v>128</v>
      </c>
      <c r="L310" s="40"/>
      <c r="M310" s="181" t="s">
        <v>5</v>
      </c>
      <c r="N310" s="182" t="s">
        <v>39</v>
      </c>
      <c r="O310" s="41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AR310" s="23" t="s">
        <v>129</v>
      </c>
      <c r="AT310" s="23" t="s">
        <v>124</v>
      </c>
      <c r="AU310" s="23" t="s">
        <v>77</v>
      </c>
      <c r="AY310" s="23" t="s">
        <v>121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23" t="s">
        <v>73</v>
      </c>
      <c r="BK310" s="185">
        <f>ROUND(I310*H310,2)</f>
        <v>0</v>
      </c>
      <c r="BL310" s="23" t="s">
        <v>129</v>
      </c>
      <c r="BM310" s="23" t="s">
        <v>534</v>
      </c>
    </row>
    <row r="311" spans="2:65" s="1" customFormat="1" ht="22.5" customHeight="1">
      <c r="B311" s="173"/>
      <c r="C311" s="174" t="s">
        <v>535</v>
      </c>
      <c r="D311" s="174" t="s">
        <v>124</v>
      </c>
      <c r="E311" s="175" t="s">
        <v>536</v>
      </c>
      <c r="F311" s="176" t="s">
        <v>537</v>
      </c>
      <c r="G311" s="177" t="s">
        <v>143</v>
      </c>
      <c r="H311" s="178">
        <v>2.9</v>
      </c>
      <c r="I311" s="179"/>
      <c r="J311" s="180">
        <f>ROUND(I311*H311,2)</f>
        <v>0</v>
      </c>
      <c r="K311" s="176" t="s">
        <v>128</v>
      </c>
      <c r="L311" s="40"/>
      <c r="M311" s="181" t="s">
        <v>5</v>
      </c>
      <c r="N311" s="182" t="s">
        <v>39</v>
      </c>
      <c r="O311" s="41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AR311" s="23" t="s">
        <v>129</v>
      </c>
      <c r="AT311" s="23" t="s">
        <v>124</v>
      </c>
      <c r="AU311" s="23" t="s">
        <v>77</v>
      </c>
      <c r="AY311" s="23" t="s">
        <v>121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23" t="s">
        <v>73</v>
      </c>
      <c r="BK311" s="185">
        <f>ROUND(I311*H311,2)</f>
        <v>0</v>
      </c>
      <c r="BL311" s="23" t="s">
        <v>129</v>
      </c>
      <c r="BM311" s="23" t="s">
        <v>538</v>
      </c>
    </row>
    <row r="312" spans="2:63" s="10" customFormat="1" ht="29.85" customHeight="1">
      <c r="B312" s="159"/>
      <c r="D312" s="170" t="s">
        <v>67</v>
      </c>
      <c r="E312" s="171" t="s">
        <v>539</v>
      </c>
      <c r="F312" s="171" t="s">
        <v>540</v>
      </c>
      <c r="I312" s="162"/>
      <c r="J312" s="172">
        <f>BK312</f>
        <v>0</v>
      </c>
      <c r="L312" s="159"/>
      <c r="M312" s="164"/>
      <c r="N312" s="165"/>
      <c r="O312" s="165"/>
      <c r="P312" s="166">
        <f>P313</f>
        <v>0</v>
      </c>
      <c r="Q312" s="165"/>
      <c r="R312" s="166">
        <f>R313</f>
        <v>0</v>
      </c>
      <c r="S312" s="165"/>
      <c r="T312" s="167">
        <f>T313</f>
        <v>0</v>
      </c>
      <c r="AR312" s="160" t="s">
        <v>73</v>
      </c>
      <c r="AT312" s="168" t="s">
        <v>67</v>
      </c>
      <c r="AU312" s="168" t="s">
        <v>73</v>
      </c>
      <c r="AY312" s="160" t="s">
        <v>121</v>
      </c>
      <c r="BK312" s="169">
        <f>BK313</f>
        <v>0</v>
      </c>
    </row>
    <row r="313" spans="2:65" s="1" customFormat="1" ht="31.5" customHeight="1">
      <c r="B313" s="173"/>
      <c r="C313" s="174" t="s">
        <v>541</v>
      </c>
      <c r="D313" s="174" t="s">
        <v>124</v>
      </c>
      <c r="E313" s="175" t="s">
        <v>542</v>
      </c>
      <c r="F313" s="176" t="s">
        <v>543</v>
      </c>
      <c r="G313" s="177" t="s">
        <v>143</v>
      </c>
      <c r="H313" s="178">
        <v>355.543</v>
      </c>
      <c r="I313" s="179"/>
      <c r="J313" s="180">
        <f>ROUND(I313*H313,2)</f>
        <v>0</v>
      </c>
      <c r="K313" s="176" t="s">
        <v>128</v>
      </c>
      <c r="L313" s="40"/>
      <c r="M313" s="181" t="s">
        <v>5</v>
      </c>
      <c r="N313" s="231" t="s">
        <v>39</v>
      </c>
      <c r="O313" s="232"/>
      <c r="P313" s="233">
        <f>O313*H313</f>
        <v>0</v>
      </c>
      <c r="Q313" s="233">
        <v>0</v>
      </c>
      <c r="R313" s="233">
        <f>Q313*H313</f>
        <v>0</v>
      </c>
      <c r="S313" s="233">
        <v>0</v>
      </c>
      <c r="T313" s="234">
        <f>S313*H313</f>
        <v>0</v>
      </c>
      <c r="AR313" s="23" t="s">
        <v>129</v>
      </c>
      <c r="AT313" s="23" t="s">
        <v>124</v>
      </c>
      <c r="AU313" s="23" t="s">
        <v>77</v>
      </c>
      <c r="AY313" s="23" t="s">
        <v>121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23" t="s">
        <v>73</v>
      </c>
      <c r="BK313" s="185">
        <f>ROUND(I313*H313,2)</f>
        <v>0</v>
      </c>
      <c r="BL313" s="23" t="s">
        <v>129</v>
      </c>
      <c r="BM313" s="23" t="s">
        <v>544</v>
      </c>
    </row>
    <row r="314" spans="2:12" s="1" customFormat="1" ht="6.95" customHeight="1">
      <c r="B314" s="55"/>
      <c r="C314" s="56"/>
      <c r="D314" s="56"/>
      <c r="E314" s="56"/>
      <c r="F314" s="56"/>
      <c r="G314" s="56"/>
      <c r="H314" s="56"/>
      <c r="I314" s="126"/>
      <c r="J314" s="56"/>
      <c r="K314" s="56"/>
      <c r="L314" s="40"/>
    </row>
  </sheetData>
  <autoFilter ref="C84:K31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83</v>
      </c>
      <c r="G1" s="355" t="s">
        <v>84</v>
      </c>
      <c r="H1" s="355"/>
      <c r="I1" s="102"/>
      <c r="J1" s="101" t="s">
        <v>85</v>
      </c>
      <c r="K1" s="100" t="s">
        <v>86</v>
      </c>
      <c r="L1" s="101" t="s">
        <v>87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77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6" t="str">
        <f>'Rekapitulace stavby'!K6</f>
        <v>Společná stezka pro chodce a cyklisty Dolní Roličky</v>
      </c>
      <c r="F7" s="357"/>
      <c r="G7" s="357"/>
      <c r="H7" s="357"/>
      <c r="I7" s="104"/>
      <c r="J7" s="28"/>
      <c r="K7" s="30"/>
    </row>
    <row r="8" spans="2:11" s="1" customFormat="1" ht="15">
      <c r="B8" s="40"/>
      <c r="C8" s="41"/>
      <c r="D8" s="36" t="s">
        <v>89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8" t="s">
        <v>545</v>
      </c>
      <c r="F9" s="359"/>
      <c r="G9" s="359"/>
      <c r="H9" s="359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6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6" t="s">
        <v>24</v>
      </c>
      <c r="J12" s="107" t="str">
        <f>'Rekapitulace stavby'!AN8</f>
        <v>7. 7. 2017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6" t="s">
        <v>29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27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Ing.Ondřej Bojko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33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22" t="s">
        <v>5</v>
      </c>
      <c r="F24" s="322"/>
      <c r="G24" s="322"/>
      <c r="H24" s="32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34</v>
      </c>
      <c r="E27" s="41"/>
      <c r="F27" s="41"/>
      <c r="G27" s="41"/>
      <c r="H27" s="41"/>
      <c r="I27" s="105"/>
      <c r="J27" s="115">
        <f>ROUND(J76,2)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36</v>
      </c>
      <c r="G29" s="41"/>
      <c r="H29" s="41"/>
      <c r="I29" s="116" t="s">
        <v>35</v>
      </c>
      <c r="J29" s="45" t="s">
        <v>37</v>
      </c>
      <c r="K29" s="44"/>
    </row>
    <row r="30" spans="2:11" s="1" customFormat="1" ht="14.45" customHeight="1">
      <c r="B30" s="40"/>
      <c r="C30" s="41"/>
      <c r="D30" s="48" t="s">
        <v>38</v>
      </c>
      <c r="E30" s="48" t="s">
        <v>39</v>
      </c>
      <c r="F30" s="117">
        <f>ROUND(SUM(BE76:BE77),2)</f>
        <v>0</v>
      </c>
      <c r="G30" s="41"/>
      <c r="H30" s="41"/>
      <c r="I30" s="118">
        <v>0.21</v>
      </c>
      <c r="J30" s="117">
        <f>ROUND(ROUND((SUM(BE76:BE77)),2)*I30,2)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40</v>
      </c>
      <c r="F31" s="117">
        <f>ROUND(SUM(BF76:BF77),2)</f>
        <v>0</v>
      </c>
      <c r="G31" s="41"/>
      <c r="H31" s="41"/>
      <c r="I31" s="118">
        <v>0.15</v>
      </c>
      <c r="J31" s="117">
        <f>ROUND(ROUND((SUM(BF76:BF77)),2)*I31,2)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41</v>
      </c>
      <c r="F32" s="117">
        <f>ROUND(SUM(BG76:BG77),2)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42</v>
      </c>
      <c r="F33" s="117">
        <f>ROUND(SUM(BH76:BH77),2)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43</v>
      </c>
      <c r="F34" s="117">
        <f>ROUND(SUM(BI76:BI77),2)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44</v>
      </c>
      <c r="E36" s="70"/>
      <c r="F36" s="70"/>
      <c r="G36" s="121" t="s">
        <v>45</v>
      </c>
      <c r="H36" s="122" t="s">
        <v>46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91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6" t="str">
        <f>E7</f>
        <v>Společná stezka pro chodce a cyklisty Dolní Roličky</v>
      </c>
      <c r="F45" s="357"/>
      <c r="G45" s="357"/>
      <c r="H45" s="357"/>
      <c r="I45" s="105"/>
      <c r="J45" s="41"/>
      <c r="K45" s="44"/>
    </row>
    <row r="46" spans="2:11" s="1" customFormat="1" ht="14.45" customHeight="1">
      <c r="B46" s="40"/>
      <c r="C46" s="36" t="s">
        <v>89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8" t="str">
        <f>E9</f>
        <v>2 - SO 401 Veřejné osvětlení</v>
      </c>
      <c r="F47" s="359"/>
      <c r="G47" s="359"/>
      <c r="H47" s="359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6" t="s">
        <v>24</v>
      </c>
      <c r="J49" s="107" t="str">
        <f>IF(J12="","",J12)</f>
        <v>7. 7. 2017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6" t="s">
        <v>31</v>
      </c>
      <c r="J51" s="34" t="str">
        <f>E21</f>
        <v xml:space="preserve"> Ing.Ondřej Bojko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92</v>
      </c>
      <c r="D54" s="119"/>
      <c r="E54" s="119"/>
      <c r="F54" s="119"/>
      <c r="G54" s="119"/>
      <c r="H54" s="119"/>
      <c r="I54" s="130"/>
      <c r="J54" s="131" t="s">
        <v>93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94</v>
      </c>
      <c r="D56" s="41"/>
      <c r="E56" s="41"/>
      <c r="F56" s="41"/>
      <c r="G56" s="41"/>
      <c r="H56" s="41"/>
      <c r="I56" s="105"/>
      <c r="J56" s="115">
        <f>J76</f>
        <v>0</v>
      </c>
      <c r="K56" s="44"/>
      <c r="AU56" s="23" t="s">
        <v>95</v>
      </c>
    </row>
    <row r="57" spans="2:11" s="1" customFormat="1" ht="21.75" customHeight="1">
      <c r="B57" s="40"/>
      <c r="C57" s="41"/>
      <c r="D57" s="41"/>
      <c r="E57" s="41"/>
      <c r="F57" s="41"/>
      <c r="G57" s="41"/>
      <c r="H57" s="41"/>
      <c r="I57" s="105"/>
      <c r="J57" s="41"/>
      <c r="K57" s="44"/>
    </row>
    <row r="58" spans="2:11" s="1" customFormat="1" ht="6.95" customHeight="1">
      <c r="B58" s="55"/>
      <c r="C58" s="56"/>
      <c r="D58" s="56"/>
      <c r="E58" s="56"/>
      <c r="F58" s="56"/>
      <c r="G58" s="56"/>
      <c r="H58" s="56"/>
      <c r="I58" s="126"/>
      <c r="J58" s="56"/>
      <c r="K58" s="57"/>
    </row>
    <row r="62" spans="2:12" s="1" customFormat="1" ht="6.95" customHeight="1">
      <c r="B62" s="58"/>
      <c r="C62" s="59"/>
      <c r="D62" s="59"/>
      <c r="E62" s="59"/>
      <c r="F62" s="59"/>
      <c r="G62" s="59"/>
      <c r="H62" s="59"/>
      <c r="I62" s="127"/>
      <c r="J62" s="59"/>
      <c r="K62" s="59"/>
      <c r="L62" s="40"/>
    </row>
    <row r="63" spans="2:12" s="1" customFormat="1" ht="36.95" customHeight="1">
      <c r="B63" s="40"/>
      <c r="C63" s="60" t="s">
        <v>105</v>
      </c>
      <c r="L63" s="40"/>
    </row>
    <row r="64" spans="2:12" s="1" customFormat="1" ht="6.95" customHeight="1">
      <c r="B64" s="40"/>
      <c r="L64" s="40"/>
    </row>
    <row r="65" spans="2:12" s="1" customFormat="1" ht="14.45" customHeight="1">
      <c r="B65" s="40"/>
      <c r="C65" s="62" t="s">
        <v>18</v>
      </c>
      <c r="L65" s="40"/>
    </row>
    <row r="66" spans="2:12" s="1" customFormat="1" ht="22.5" customHeight="1">
      <c r="B66" s="40"/>
      <c r="E66" s="352" t="str">
        <f>E7</f>
        <v>Společná stezka pro chodce a cyklisty Dolní Roličky</v>
      </c>
      <c r="F66" s="353"/>
      <c r="G66" s="353"/>
      <c r="H66" s="353"/>
      <c r="L66" s="40"/>
    </row>
    <row r="67" spans="2:12" s="1" customFormat="1" ht="14.45" customHeight="1">
      <c r="B67" s="40"/>
      <c r="C67" s="62" t="s">
        <v>89</v>
      </c>
      <c r="L67" s="40"/>
    </row>
    <row r="68" spans="2:12" s="1" customFormat="1" ht="23.25" customHeight="1">
      <c r="B68" s="40"/>
      <c r="E68" s="350" t="str">
        <f>E9</f>
        <v>2 - SO 401 Veřejné osvětlení</v>
      </c>
      <c r="F68" s="354"/>
      <c r="G68" s="354"/>
      <c r="H68" s="354"/>
      <c r="L68" s="40"/>
    </row>
    <row r="69" spans="2:12" s="1" customFormat="1" ht="6.95" customHeight="1">
      <c r="B69" s="40"/>
      <c r="L69" s="40"/>
    </row>
    <row r="70" spans="2:12" s="1" customFormat="1" ht="18" customHeight="1">
      <c r="B70" s="40"/>
      <c r="C70" s="62" t="s">
        <v>22</v>
      </c>
      <c r="F70" s="148" t="str">
        <f>F12</f>
        <v xml:space="preserve"> </v>
      </c>
      <c r="I70" s="149" t="s">
        <v>24</v>
      </c>
      <c r="J70" s="66" t="str">
        <f>IF(J12="","",J12)</f>
        <v>7. 7. 2017</v>
      </c>
      <c r="L70" s="40"/>
    </row>
    <row r="71" spans="2:12" s="1" customFormat="1" ht="6.95" customHeight="1">
      <c r="B71" s="40"/>
      <c r="L71" s="40"/>
    </row>
    <row r="72" spans="2:12" s="1" customFormat="1" ht="15">
      <c r="B72" s="40"/>
      <c r="C72" s="62" t="s">
        <v>26</v>
      </c>
      <c r="F72" s="148" t="str">
        <f>E15</f>
        <v>Město Kopřivnice</v>
      </c>
      <c r="I72" s="149" t="s">
        <v>31</v>
      </c>
      <c r="J72" s="148" t="str">
        <f>E21</f>
        <v xml:space="preserve"> Ing.Ondřej Bojko</v>
      </c>
      <c r="L72" s="40"/>
    </row>
    <row r="73" spans="2:12" s="1" customFormat="1" ht="14.45" customHeight="1">
      <c r="B73" s="40"/>
      <c r="C73" s="62" t="s">
        <v>30</v>
      </c>
      <c r="F73" s="148" t="str">
        <f>IF(E18="","",E18)</f>
        <v/>
      </c>
      <c r="L73" s="40"/>
    </row>
    <row r="74" spans="2:12" s="1" customFormat="1" ht="10.35" customHeight="1">
      <c r="B74" s="40"/>
      <c r="L74" s="40"/>
    </row>
    <row r="75" spans="2:20" s="9" customFormat="1" ht="29.25" customHeight="1">
      <c r="B75" s="150"/>
      <c r="C75" s="151" t="s">
        <v>106</v>
      </c>
      <c r="D75" s="152" t="s">
        <v>53</v>
      </c>
      <c r="E75" s="152" t="s">
        <v>49</v>
      </c>
      <c r="F75" s="152" t="s">
        <v>107</v>
      </c>
      <c r="G75" s="152" t="s">
        <v>108</v>
      </c>
      <c r="H75" s="152" t="s">
        <v>109</v>
      </c>
      <c r="I75" s="153" t="s">
        <v>110</v>
      </c>
      <c r="J75" s="152" t="s">
        <v>93</v>
      </c>
      <c r="K75" s="154" t="s">
        <v>111</v>
      </c>
      <c r="L75" s="150"/>
      <c r="M75" s="72" t="s">
        <v>112</v>
      </c>
      <c r="N75" s="73" t="s">
        <v>38</v>
      </c>
      <c r="O75" s="73" t="s">
        <v>113</v>
      </c>
      <c r="P75" s="73" t="s">
        <v>114</v>
      </c>
      <c r="Q75" s="73" t="s">
        <v>115</v>
      </c>
      <c r="R75" s="73" t="s">
        <v>116</v>
      </c>
      <c r="S75" s="73" t="s">
        <v>117</v>
      </c>
      <c r="T75" s="74" t="s">
        <v>118</v>
      </c>
    </row>
    <row r="76" spans="2:63" s="1" customFormat="1" ht="29.25" customHeight="1">
      <c r="B76" s="40"/>
      <c r="C76" s="235" t="s">
        <v>94</v>
      </c>
      <c r="J76" s="155">
        <f>BK76</f>
        <v>0</v>
      </c>
      <c r="L76" s="40"/>
      <c r="M76" s="75"/>
      <c r="N76" s="67"/>
      <c r="O76" s="67"/>
      <c r="P76" s="156">
        <f>P77</f>
        <v>0</v>
      </c>
      <c r="Q76" s="67"/>
      <c r="R76" s="156">
        <f>R77</f>
        <v>0</v>
      </c>
      <c r="S76" s="67"/>
      <c r="T76" s="157">
        <f>T77</f>
        <v>0</v>
      </c>
      <c r="AT76" s="23" t="s">
        <v>67</v>
      </c>
      <c r="AU76" s="23" t="s">
        <v>95</v>
      </c>
      <c r="BK76" s="158">
        <f>BK77</f>
        <v>0</v>
      </c>
    </row>
    <row r="77" spans="2:65" s="1" customFormat="1" ht="22.5" customHeight="1">
      <c r="B77" s="173"/>
      <c r="C77" s="174" t="s">
        <v>73</v>
      </c>
      <c r="D77" s="174" t="s">
        <v>124</v>
      </c>
      <c r="E77" s="175" t="s">
        <v>73</v>
      </c>
      <c r="F77" s="176" t="s">
        <v>546</v>
      </c>
      <c r="G77" s="177" t="s">
        <v>427</v>
      </c>
      <c r="H77" s="178">
        <v>1</v>
      </c>
      <c r="I77" s="179"/>
      <c r="J77" s="180">
        <f>ROUND(I77*H77,2)</f>
        <v>0</v>
      </c>
      <c r="K77" s="176" t="s">
        <v>5</v>
      </c>
      <c r="L77" s="40"/>
      <c r="M77" s="181" t="s">
        <v>5</v>
      </c>
      <c r="N77" s="231" t="s">
        <v>39</v>
      </c>
      <c r="O77" s="232"/>
      <c r="P77" s="233">
        <f>O77*H77</f>
        <v>0</v>
      </c>
      <c r="Q77" s="233">
        <v>0</v>
      </c>
      <c r="R77" s="233">
        <f>Q77*H77</f>
        <v>0</v>
      </c>
      <c r="S77" s="233">
        <v>0</v>
      </c>
      <c r="T77" s="234">
        <f>S77*H77</f>
        <v>0</v>
      </c>
      <c r="AR77" s="23" t="s">
        <v>129</v>
      </c>
      <c r="AT77" s="23" t="s">
        <v>124</v>
      </c>
      <c r="AU77" s="23" t="s">
        <v>68</v>
      </c>
      <c r="AY77" s="23" t="s">
        <v>121</v>
      </c>
      <c r="BE77" s="185">
        <f>IF(N77="základní",J77,0)</f>
        <v>0</v>
      </c>
      <c r="BF77" s="185">
        <f>IF(N77="snížená",J77,0)</f>
        <v>0</v>
      </c>
      <c r="BG77" s="185">
        <f>IF(N77="zákl. přenesená",J77,0)</f>
        <v>0</v>
      </c>
      <c r="BH77" s="185">
        <f>IF(N77="sníž. přenesená",J77,0)</f>
        <v>0</v>
      </c>
      <c r="BI77" s="185">
        <f>IF(N77="nulová",J77,0)</f>
        <v>0</v>
      </c>
      <c r="BJ77" s="23" t="s">
        <v>73</v>
      </c>
      <c r="BK77" s="185">
        <f>ROUND(I77*H77,2)</f>
        <v>0</v>
      </c>
      <c r="BL77" s="23" t="s">
        <v>129</v>
      </c>
      <c r="BM77" s="23" t="s">
        <v>547</v>
      </c>
    </row>
    <row r="78" spans="2:12" s="1" customFormat="1" ht="6.95" customHeight="1">
      <c r="B78" s="55"/>
      <c r="C78" s="56"/>
      <c r="D78" s="56"/>
      <c r="E78" s="56"/>
      <c r="F78" s="56"/>
      <c r="G78" s="56"/>
      <c r="H78" s="56"/>
      <c r="I78" s="126"/>
      <c r="J78" s="56"/>
      <c r="K78" s="56"/>
      <c r="L78" s="40"/>
    </row>
  </sheetData>
  <autoFilter ref="C75:K77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83</v>
      </c>
      <c r="G1" s="355" t="s">
        <v>84</v>
      </c>
      <c r="H1" s="355"/>
      <c r="I1" s="102"/>
      <c r="J1" s="101" t="s">
        <v>85</v>
      </c>
      <c r="K1" s="100" t="s">
        <v>86</v>
      </c>
      <c r="L1" s="101" t="s">
        <v>87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77</v>
      </c>
    </row>
    <row r="4" spans="2:46" ht="36.95" customHeight="1">
      <c r="B4" s="27"/>
      <c r="C4" s="28"/>
      <c r="D4" s="29" t="s">
        <v>88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6" t="str">
        <f>'Rekapitulace stavby'!K6</f>
        <v>Společná stezka pro chodce a cyklisty Dolní Roličky</v>
      </c>
      <c r="F7" s="357"/>
      <c r="G7" s="357"/>
      <c r="H7" s="357"/>
      <c r="I7" s="104"/>
      <c r="J7" s="28"/>
      <c r="K7" s="30"/>
    </row>
    <row r="8" spans="2:11" s="1" customFormat="1" ht="15">
      <c r="B8" s="40"/>
      <c r="C8" s="41"/>
      <c r="D8" s="36" t="s">
        <v>89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8" t="s">
        <v>548</v>
      </c>
      <c r="F9" s="359"/>
      <c r="G9" s="359"/>
      <c r="H9" s="359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6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6" t="s">
        <v>24</v>
      </c>
      <c r="J12" s="107" t="str">
        <f>'Rekapitulace stavby'!AN8</f>
        <v>7. 7. 2017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6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6" t="s">
        <v>29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6" t="s">
        <v>27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Ing.Ondřej Bojko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33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22" t="s">
        <v>5</v>
      </c>
      <c r="F24" s="322"/>
      <c r="G24" s="322"/>
      <c r="H24" s="32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34</v>
      </c>
      <c r="E27" s="41"/>
      <c r="F27" s="41"/>
      <c r="G27" s="41"/>
      <c r="H27" s="41"/>
      <c r="I27" s="105"/>
      <c r="J27" s="115">
        <f>ROUND(J76,2)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36</v>
      </c>
      <c r="G29" s="41"/>
      <c r="H29" s="41"/>
      <c r="I29" s="116" t="s">
        <v>35</v>
      </c>
      <c r="J29" s="45" t="s">
        <v>37</v>
      </c>
      <c r="K29" s="44"/>
    </row>
    <row r="30" spans="2:11" s="1" customFormat="1" ht="14.45" customHeight="1">
      <c r="B30" s="40"/>
      <c r="C30" s="41"/>
      <c r="D30" s="48" t="s">
        <v>38</v>
      </c>
      <c r="E30" s="48" t="s">
        <v>39</v>
      </c>
      <c r="F30" s="117">
        <f>ROUND(SUM(BE76:BE77),2)</f>
        <v>0</v>
      </c>
      <c r="G30" s="41"/>
      <c r="H30" s="41"/>
      <c r="I30" s="118">
        <v>0.21</v>
      </c>
      <c r="J30" s="117">
        <f>ROUND(ROUND((SUM(BE76:BE77)),2)*I30,2)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40</v>
      </c>
      <c r="F31" s="117">
        <f>ROUND(SUM(BF76:BF77),2)</f>
        <v>0</v>
      </c>
      <c r="G31" s="41"/>
      <c r="H31" s="41"/>
      <c r="I31" s="118">
        <v>0.15</v>
      </c>
      <c r="J31" s="117">
        <f>ROUND(ROUND((SUM(BF76:BF77)),2)*I31,2)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41</v>
      </c>
      <c r="F32" s="117">
        <f>ROUND(SUM(BG76:BG77),2)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42</v>
      </c>
      <c r="F33" s="117">
        <f>ROUND(SUM(BH76:BH77),2)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43</v>
      </c>
      <c r="F34" s="117">
        <f>ROUND(SUM(BI76:BI77),2)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44</v>
      </c>
      <c r="E36" s="70"/>
      <c r="F36" s="70"/>
      <c r="G36" s="121" t="s">
        <v>45</v>
      </c>
      <c r="H36" s="122" t="s">
        <v>46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91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6" t="str">
        <f>E7</f>
        <v>Společná stezka pro chodce a cyklisty Dolní Roličky</v>
      </c>
      <c r="F45" s="357"/>
      <c r="G45" s="357"/>
      <c r="H45" s="357"/>
      <c r="I45" s="105"/>
      <c r="J45" s="41"/>
      <c r="K45" s="44"/>
    </row>
    <row r="46" spans="2:11" s="1" customFormat="1" ht="14.45" customHeight="1">
      <c r="B46" s="40"/>
      <c r="C46" s="36" t="s">
        <v>89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8" t="str">
        <f>E9</f>
        <v>3 - SO 801 Vegetační úpravy</v>
      </c>
      <c r="F47" s="359"/>
      <c r="G47" s="359"/>
      <c r="H47" s="359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6" t="s">
        <v>24</v>
      </c>
      <c r="J49" s="107" t="str">
        <f>IF(J12="","",J12)</f>
        <v>7. 7. 2017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6" t="s">
        <v>31</v>
      </c>
      <c r="J51" s="34" t="str">
        <f>E21</f>
        <v xml:space="preserve"> Ing.Ondřej Bojko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92</v>
      </c>
      <c r="D54" s="119"/>
      <c r="E54" s="119"/>
      <c r="F54" s="119"/>
      <c r="G54" s="119"/>
      <c r="H54" s="119"/>
      <c r="I54" s="130"/>
      <c r="J54" s="131" t="s">
        <v>93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94</v>
      </c>
      <c r="D56" s="41"/>
      <c r="E56" s="41"/>
      <c r="F56" s="41"/>
      <c r="G56" s="41"/>
      <c r="H56" s="41"/>
      <c r="I56" s="105"/>
      <c r="J56" s="115">
        <f>J76</f>
        <v>0</v>
      </c>
      <c r="K56" s="44"/>
      <c r="AU56" s="23" t="s">
        <v>95</v>
      </c>
    </row>
    <row r="57" spans="2:11" s="1" customFormat="1" ht="21.75" customHeight="1">
      <c r="B57" s="40"/>
      <c r="C57" s="41"/>
      <c r="D57" s="41"/>
      <c r="E57" s="41"/>
      <c r="F57" s="41"/>
      <c r="G57" s="41"/>
      <c r="H57" s="41"/>
      <c r="I57" s="105"/>
      <c r="J57" s="41"/>
      <c r="K57" s="44"/>
    </row>
    <row r="58" spans="2:11" s="1" customFormat="1" ht="6.95" customHeight="1">
      <c r="B58" s="55"/>
      <c r="C58" s="56"/>
      <c r="D58" s="56"/>
      <c r="E58" s="56"/>
      <c r="F58" s="56"/>
      <c r="G58" s="56"/>
      <c r="H58" s="56"/>
      <c r="I58" s="126"/>
      <c r="J58" s="56"/>
      <c r="K58" s="57"/>
    </row>
    <row r="62" spans="2:12" s="1" customFormat="1" ht="6.95" customHeight="1">
      <c r="B62" s="58"/>
      <c r="C62" s="59"/>
      <c r="D62" s="59"/>
      <c r="E62" s="59"/>
      <c r="F62" s="59"/>
      <c r="G62" s="59"/>
      <c r="H62" s="59"/>
      <c r="I62" s="127"/>
      <c r="J62" s="59"/>
      <c r="K62" s="59"/>
      <c r="L62" s="40"/>
    </row>
    <row r="63" spans="2:12" s="1" customFormat="1" ht="36.95" customHeight="1">
      <c r="B63" s="40"/>
      <c r="C63" s="60" t="s">
        <v>105</v>
      </c>
      <c r="L63" s="40"/>
    </row>
    <row r="64" spans="2:12" s="1" customFormat="1" ht="6.95" customHeight="1">
      <c r="B64" s="40"/>
      <c r="L64" s="40"/>
    </row>
    <row r="65" spans="2:12" s="1" customFormat="1" ht="14.45" customHeight="1">
      <c r="B65" s="40"/>
      <c r="C65" s="62" t="s">
        <v>18</v>
      </c>
      <c r="L65" s="40"/>
    </row>
    <row r="66" spans="2:12" s="1" customFormat="1" ht="22.5" customHeight="1">
      <c r="B66" s="40"/>
      <c r="E66" s="352" t="str">
        <f>E7</f>
        <v>Společná stezka pro chodce a cyklisty Dolní Roličky</v>
      </c>
      <c r="F66" s="353"/>
      <c r="G66" s="353"/>
      <c r="H66" s="353"/>
      <c r="L66" s="40"/>
    </row>
    <row r="67" spans="2:12" s="1" customFormat="1" ht="14.45" customHeight="1">
      <c r="B67" s="40"/>
      <c r="C67" s="62" t="s">
        <v>89</v>
      </c>
      <c r="L67" s="40"/>
    </row>
    <row r="68" spans="2:12" s="1" customFormat="1" ht="23.25" customHeight="1">
      <c r="B68" s="40"/>
      <c r="E68" s="350" t="str">
        <f>E9</f>
        <v>3 - SO 801 Vegetační úpravy</v>
      </c>
      <c r="F68" s="354"/>
      <c r="G68" s="354"/>
      <c r="H68" s="354"/>
      <c r="L68" s="40"/>
    </row>
    <row r="69" spans="2:12" s="1" customFormat="1" ht="6.95" customHeight="1">
      <c r="B69" s="40"/>
      <c r="L69" s="40"/>
    </row>
    <row r="70" spans="2:12" s="1" customFormat="1" ht="18" customHeight="1">
      <c r="B70" s="40"/>
      <c r="C70" s="62" t="s">
        <v>22</v>
      </c>
      <c r="F70" s="148" t="str">
        <f>F12</f>
        <v xml:space="preserve"> </v>
      </c>
      <c r="I70" s="149" t="s">
        <v>24</v>
      </c>
      <c r="J70" s="66" t="str">
        <f>IF(J12="","",J12)</f>
        <v>7. 7. 2017</v>
      </c>
      <c r="L70" s="40"/>
    </row>
    <row r="71" spans="2:12" s="1" customFormat="1" ht="6.95" customHeight="1">
      <c r="B71" s="40"/>
      <c r="L71" s="40"/>
    </row>
    <row r="72" spans="2:12" s="1" customFormat="1" ht="15">
      <c r="B72" s="40"/>
      <c r="C72" s="62" t="s">
        <v>26</v>
      </c>
      <c r="F72" s="148" t="str">
        <f>E15</f>
        <v>Město Kopřivnice</v>
      </c>
      <c r="I72" s="149" t="s">
        <v>31</v>
      </c>
      <c r="J72" s="148" t="str">
        <f>E21</f>
        <v xml:space="preserve"> Ing.Ondřej Bojko</v>
      </c>
      <c r="L72" s="40"/>
    </row>
    <row r="73" spans="2:12" s="1" customFormat="1" ht="14.45" customHeight="1">
      <c r="B73" s="40"/>
      <c r="C73" s="62" t="s">
        <v>30</v>
      </c>
      <c r="F73" s="148" t="str">
        <f>IF(E18="","",E18)</f>
        <v/>
      </c>
      <c r="L73" s="40"/>
    </row>
    <row r="74" spans="2:12" s="1" customFormat="1" ht="10.35" customHeight="1">
      <c r="B74" s="40"/>
      <c r="L74" s="40"/>
    </row>
    <row r="75" spans="2:20" s="9" customFormat="1" ht="29.25" customHeight="1">
      <c r="B75" s="150"/>
      <c r="C75" s="151" t="s">
        <v>106</v>
      </c>
      <c r="D75" s="152" t="s">
        <v>53</v>
      </c>
      <c r="E75" s="152" t="s">
        <v>49</v>
      </c>
      <c r="F75" s="152" t="s">
        <v>107</v>
      </c>
      <c r="G75" s="152" t="s">
        <v>108</v>
      </c>
      <c r="H75" s="152" t="s">
        <v>109</v>
      </c>
      <c r="I75" s="153" t="s">
        <v>110</v>
      </c>
      <c r="J75" s="152" t="s">
        <v>93</v>
      </c>
      <c r="K75" s="154" t="s">
        <v>111</v>
      </c>
      <c r="L75" s="150"/>
      <c r="M75" s="72" t="s">
        <v>112</v>
      </c>
      <c r="N75" s="73" t="s">
        <v>38</v>
      </c>
      <c r="O75" s="73" t="s">
        <v>113</v>
      </c>
      <c r="P75" s="73" t="s">
        <v>114</v>
      </c>
      <c r="Q75" s="73" t="s">
        <v>115</v>
      </c>
      <c r="R75" s="73" t="s">
        <v>116</v>
      </c>
      <c r="S75" s="73" t="s">
        <v>117</v>
      </c>
      <c r="T75" s="74" t="s">
        <v>118</v>
      </c>
    </row>
    <row r="76" spans="2:63" s="1" customFormat="1" ht="29.25" customHeight="1">
      <c r="B76" s="40"/>
      <c r="C76" s="235" t="s">
        <v>94</v>
      </c>
      <c r="J76" s="155">
        <f>BK76</f>
        <v>0</v>
      </c>
      <c r="L76" s="40"/>
      <c r="M76" s="75"/>
      <c r="N76" s="67"/>
      <c r="O76" s="67"/>
      <c r="P76" s="156">
        <f>P77</f>
        <v>0</v>
      </c>
      <c r="Q76" s="67"/>
      <c r="R76" s="156">
        <f>R77</f>
        <v>0</v>
      </c>
      <c r="S76" s="67"/>
      <c r="T76" s="157">
        <f>T77</f>
        <v>0</v>
      </c>
      <c r="AT76" s="23" t="s">
        <v>67</v>
      </c>
      <c r="AU76" s="23" t="s">
        <v>95</v>
      </c>
      <c r="BK76" s="158">
        <f>BK77</f>
        <v>0</v>
      </c>
    </row>
    <row r="77" spans="2:65" s="1" customFormat="1" ht="22.5" customHeight="1">
      <c r="B77" s="173"/>
      <c r="C77" s="174" t="s">
        <v>73</v>
      </c>
      <c r="D77" s="174" t="s">
        <v>124</v>
      </c>
      <c r="E77" s="175" t="s">
        <v>73</v>
      </c>
      <c r="F77" s="176" t="s">
        <v>81</v>
      </c>
      <c r="G77" s="177" t="s">
        <v>427</v>
      </c>
      <c r="H77" s="178">
        <v>1</v>
      </c>
      <c r="I77" s="179"/>
      <c r="J77" s="180">
        <f>ROUND(I77*H77,2)</f>
        <v>0</v>
      </c>
      <c r="K77" s="176" t="s">
        <v>5</v>
      </c>
      <c r="L77" s="40"/>
      <c r="M77" s="181" t="s">
        <v>5</v>
      </c>
      <c r="N77" s="231" t="s">
        <v>39</v>
      </c>
      <c r="O77" s="232"/>
      <c r="P77" s="233">
        <f>O77*H77</f>
        <v>0</v>
      </c>
      <c r="Q77" s="233">
        <v>0</v>
      </c>
      <c r="R77" s="233">
        <f>Q77*H77</f>
        <v>0</v>
      </c>
      <c r="S77" s="233">
        <v>0</v>
      </c>
      <c r="T77" s="234">
        <f>S77*H77</f>
        <v>0</v>
      </c>
      <c r="AR77" s="23" t="s">
        <v>129</v>
      </c>
      <c r="AT77" s="23" t="s">
        <v>124</v>
      </c>
      <c r="AU77" s="23" t="s">
        <v>68</v>
      </c>
      <c r="AY77" s="23" t="s">
        <v>121</v>
      </c>
      <c r="BE77" s="185">
        <f>IF(N77="základní",J77,0)</f>
        <v>0</v>
      </c>
      <c r="BF77" s="185">
        <f>IF(N77="snížená",J77,0)</f>
        <v>0</v>
      </c>
      <c r="BG77" s="185">
        <f>IF(N77="zákl. přenesená",J77,0)</f>
        <v>0</v>
      </c>
      <c r="BH77" s="185">
        <f>IF(N77="sníž. přenesená",J77,0)</f>
        <v>0</v>
      </c>
      <c r="BI77" s="185">
        <f>IF(N77="nulová",J77,0)</f>
        <v>0</v>
      </c>
      <c r="BJ77" s="23" t="s">
        <v>73</v>
      </c>
      <c r="BK77" s="185">
        <f>ROUND(I77*H77,2)</f>
        <v>0</v>
      </c>
      <c r="BL77" s="23" t="s">
        <v>129</v>
      </c>
      <c r="BM77" s="23" t="s">
        <v>549</v>
      </c>
    </row>
    <row r="78" spans="2:12" s="1" customFormat="1" ht="6.95" customHeight="1">
      <c r="B78" s="55"/>
      <c r="C78" s="56"/>
      <c r="D78" s="56"/>
      <c r="E78" s="56"/>
      <c r="F78" s="56"/>
      <c r="G78" s="56"/>
      <c r="H78" s="56"/>
      <c r="I78" s="126"/>
      <c r="J78" s="56"/>
      <c r="K78" s="56"/>
      <c r="L78" s="40"/>
    </row>
  </sheetData>
  <autoFilter ref="C75:K77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4" customFormat="1" ht="45" customHeight="1">
      <c r="B3" s="240"/>
      <c r="C3" s="360" t="s">
        <v>550</v>
      </c>
      <c r="D3" s="360"/>
      <c r="E3" s="360"/>
      <c r="F3" s="360"/>
      <c r="G3" s="360"/>
      <c r="H3" s="360"/>
      <c r="I3" s="360"/>
      <c r="J3" s="360"/>
      <c r="K3" s="241"/>
    </row>
    <row r="4" spans="2:11" ht="25.5" customHeight="1">
      <c r="B4" s="242"/>
      <c r="C4" s="367" t="s">
        <v>551</v>
      </c>
      <c r="D4" s="367"/>
      <c r="E4" s="367"/>
      <c r="F4" s="367"/>
      <c r="G4" s="367"/>
      <c r="H4" s="367"/>
      <c r="I4" s="367"/>
      <c r="J4" s="367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3" t="s">
        <v>552</v>
      </c>
      <c r="D6" s="363"/>
      <c r="E6" s="363"/>
      <c r="F6" s="363"/>
      <c r="G6" s="363"/>
      <c r="H6" s="363"/>
      <c r="I6" s="363"/>
      <c r="J6" s="363"/>
      <c r="K6" s="243"/>
    </row>
    <row r="7" spans="2:11" ht="15" customHeight="1">
      <c r="B7" s="246"/>
      <c r="C7" s="363" t="s">
        <v>553</v>
      </c>
      <c r="D7" s="363"/>
      <c r="E7" s="363"/>
      <c r="F7" s="363"/>
      <c r="G7" s="363"/>
      <c r="H7" s="363"/>
      <c r="I7" s="363"/>
      <c r="J7" s="363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63" t="s">
        <v>554</v>
      </c>
      <c r="D9" s="363"/>
      <c r="E9" s="363"/>
      <c r="F9" s="363"/>
      <c r="G9" s="363"/>
      <c r="H9" s="363"/>
      <c r="I9" s="363"/>
      <c r="J9" s="363"/>
      <c r="K9" s="243"/>
    </row>
    <row r="10" spans="2:11" ht="15" customHeight="1">
      <c r="B10" s="246"/>
      <c r="C10" s="245"/>
      <c r="D10" s="363" t="s">
        <v>555</v>
      </c>
      <c r="E10" s="363"/>
      <c r="F10" s="363"/>
      <c r="G10" s="363"/>
      <c r="H10" s="363"/>
      <c r="I10" s="363"/>
      <c r="J10" s="363"/>
      <c r="K10" s="243"/>
    </row>
    <row r="11" spans="2:11" ht="15" customHeight="1">
      <c r="B11" s="246"/>
      <c r="C11" s="247"/>
      <c r="D11" s="363" t="s">
        <v>556</v>
      </c>
      <c r="E11" s="363"/>
      <c r="F11" s="363"/>
      <c r="G11" s="363"/>
      <c r="H11" s="363"/>
      <c r="I11" s="363"/>
      <c r="J11" s="363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63" t="s">
        <v>557</v>
      </c>
      <c r="E13" s="363"/>
      <c r="F13" s="363"/>
      <c r="G13" s="363"/>
      <c r="H13" s="363"/>
      <c r="I13" s="363"/>
      <c r="J13" s="363"/>
      <c r="K13" s="243"/>
    </row>
    <row r="14" spans="2:11" ht="15" customHeight="1">
      <c r="B14" s="246"/>
      <c r="C14" s="247"/>
      <c r="D14" s="363" t="s">
        <v>558</v>
      </c>
      <c r="E14" s="363"/>
      <c r="F14" s="363"/>
      <c r="G14" s="363"/>
      <c r="H14" s="363"/>
      <c r="I14" s="363"/>
      <c r="J14" s="363"/>
      <c r="K14" s="243"/>
    </row>
    <row r="15" spans="2:11" ht="15" customHeight="1">
      <c r="B15" s="246"/>
      <c r="C15" s="247"/>
      <c r="D15" s="363" t="s">
        <v>559</v>
      </c>
      <c r="E15" s="363"/>
      <c r="F15" s="363"/>
      <c r="G15" s="363"/>
      <c r="H15" s="363"/>
      <c r="I15" s="363"/>
      <c r="J15" s="363"/>
      <c r="K15" s="243"/>
    </row>
    <row r="16" spans="2:11" ht="15" customHeight="1">
      <c r="B16" s="246"/>
      <c r="C16" s="247"/>
      <c r="D16" s="247"/>
      <c r="E16" s="248" t="s">
        <v>75</v>
      </c>
      <c r="F16" s="363" t="s">
        <v>560</v>
      </c>
      <c r="G16" s="363"/>
      <c r="H16" s="363"/>
      <c r="I16" s="363"/>
      <c r="J16" s="363"/>
      <c r="K16" s="243"/>
    </row>
    <row r="17" spans="2:11" ht="15" customHeight="1">
      <c r="B17" s="246"/>
      <c r="C17" s="247"/>
      <c r="D17" s="247"/>
      <c r="E17" s="248" t="s">
        <v>561</v>
      </c>
      <c r="F17" s="363" t="s">
        <v>562</v>
      </c>
      <c r="G17" s="363"/>
      <c r="H17" s="363"/>
      <c r="I17" s="363"/>
      <c r="J17" s="363"/>
      <c r="K17" s="243"/>
    </row>
    <row r="18" spans="2:11" ht="15" customHeight="1">
      <c r="B18" s="246"/>
      <c r="C18" s="247"/>
      <c r="D18" s="247"/>
      <c r="E18" s="248" t="s">
        <v>563</v>
      </c>
      <c r="F18" s="363" t="s">
        <v>564</v>
      </c>
      <c r="G18" s="363"/>
      <c r="H18" s="363"/>
      <c r="I18" s="363"/>
      <c r="J18" s="363"/>
      <c r="K18" s="243"/>
    </row>
    <row r="19" spans="2:11" ht="15" customHeight="1">
      <c r="B19" s="246"/>
      <c r="C19" s="247"/>
      <c r="D19" s="247"/>
      <c r="E19" s="248" t="s">
        <v>565</v>
      </c>
      <c r="F19" s="363" t="s">
        <v>566</v>
      </c>
      <c r="G19" s="363"/>
      <c r="H19" s="363"/>
      <c r="I19" s="363"/>
      <c r="J19" s="363"/>
      <c r="K19" s="243"/>
    </row>
    <row r="20" spans="2:11" ht="15" customHeight="1">
      <c r="B20" s="246"/>
      <c r="C20" s="247"/>
      <c r="D20" s="247"/>
      <c r="E20" s="248" t="s">
        <v>567</v>
      </c>
      <c r="F20" s="363" t="s">
        <v>568</v>
      </c>
      <c r="G20" s="363"/>
      <c r="H20" s="363"/>
      <c r="I20" s="363"/>
      <c r="J20" s="363"/>
      <c r="K20" s="243"/>
    </row>
    <row r="21" spans="2:11" ht="15" customHeight="1">
      <c r="B21" s="246"/>
      <c r="C21" s="247"/>
      <c r="D21" s="247"/>
      <c r="E21" s="248" t="s">
        <v>569</v>
      </c>
      <c r="F21" s="363" t="s">
        <v>570</v>
      </c>
      <c r="G21" s="363"/>
      <c r="H21" s="363"/>
      <c r="I21" s="363"/>
      <c r="J21" s="363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63" t="s">
        <v>571</v>
      </c>
      <c r="D23" s="363"/>
      <c r="E23" s="363"/>
      <c r="F23" s="363"/>
      <c r="G23" s="363"/>
      <c r="H23" s="363"/>
      <c r="I23" s="363"/>
      <c r="J23" s="363"/>
      <c r="K23" s="243"/>
    </row>
    <row r="24" spans="2:11" ht="15" customHeight="1">
      <c r="B24" s="246"/>
      <c r="C24" s="363" t="s">
        <v>572</v>
      </c>
      <c r="D24" s="363"/>
      <c r="E24" s="363"/>
      <c r="F24" s="363"/>
      <c r="G24" s="363"/>
      <c r="H24" s="363"/>
      <c r="I24" s="363"/>
      <c r="J24" s="363"/>
      <c r="K24" s="243"/>
    </row>
    <row r="25" spans="2:11" ht="15" customHeight="1">
      <c r="B25" s="246"/>
      <c r="C25" s="245"/>
      <c r="D25" s="363" t="s">
        <v>573</v>
      </c>
      <c r="E25" s="363"/>
      <c r="F25" s="363"/>
      <c r="G25" s="363"/>
      <c r="H25" s="363"/>
      <c r="I25" s="363"/>
      <c r="J25" s="363"/>
      <c r="K25" s="243"/>
    </row>
    <row r="26" spans="2:11" ht="15" customHeight="1">
      <c r="B26" s="246"/>
      <c r="C26" s="247"/>
      <c r="D26" s="363" t="s">
        <v>574</v>
      </c>
      <c r="E26" s="363"/>
      <c r="F26" s="363"/>
      <c r="G26" s="363"/>
      <c r="H26" s="363"/>
      <c r="I26" s="363"/>
      <c r="J26" s="363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63" t="s">
        <v>575</v>
      </c>
      <c r="E28" s="363"/>
      <c r="F28" s="363"/>
      <c r="G28" s="363"/>
      <c r="H28" s="363"/>
      <c r="I28" s="363"/>
      <c r="J28" s="363"/>
      <c r="K28" s="243"/>
    </row>
    <row r="29" spans="2:11" ht="15" customHeight="1">
      <c r="B29" s="246"/>
      <c r="C29" s="247"/>
      <c r="D29" s="363" t="s">
        <v>576</v>
      </c>
      <c r="E29" s="363"/>
      <c r="F29" s="363"/>
      <c r="G29" s="363"/>
      <c r="H29" s="363"/>
      <c r="I29" s="363"/>
      <c r="J29" s="363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63" t="s">
        <v>577</v>
      </c>
      <c r="E31" s="363"/>
      <c r="F31" s="363"/>
      <c r="G31" s="363"/>
      <c r="H31" s="363"/>
      <c r="I31" s="363"/>
      <c r="J31" s="363"/>
      <c r="K31" s="243"/>
    </row>
    <row r="32" spans="2:11" ht="15" customHeight="1">
      <c r="B32" s="246"/>
      <c r="C32" s="247"/>
      <c r="D32" s="363" t="s">
        <v>578</v>
      </c>
      <c r="E32" s="363"/>
      <c r="F32" s="363"/>
      <c r="G32" s="363"/>
      <c r="H32" s="363"/>
      <c r="I32" s="363"/>
      <c r="J32" s="363"/>
      <c r="K32" s="243"/>
    </row>
    <row r="33" spans="2:11" ht="15" customHeight="1">
      <c r="B33" s="246"/>
      <c r="C33" s="247"/>
      <c r="D33" s="363" t="s">
        <v>579</v>
      </c>
      <c r="E33" s="363"/>
      <c r="F33" s="363"/>
      <c r="G33" s="363"/>
      <c r="H33" s="363"/>
      <c r="I33" s="363"/>
      <c r="J33" s="363"/>
      <c r="K33" s="243"/>
    </row>
    <row r="34" spans="2:11" ht="15" customHeight="1">
      <c r="B34" s="246"/>
      <c r="C34" s="247"/>
      <c r="D34" s="245"/>
      <c r="E34" s="249" t="s">
        <v>106</v>
      </c>
      <c r="F34" s="245"/>
      <c r="G34" s="363" t="s">
        <v>580</v>
      </c>
      <c r="H34" s="363"/>
      <c r="I34" s="363"/>
      <c r="J34" s="363"/>
      <c r="K34" s="243"/>
    </row>
    <row r="35" spans="2:11" ht="30.75" customHeight="1">
      <c r="B35" s="246"/>
      <c r="C35" s="247"/>
      <c r="D35" s="245"/>
      <c r="E35" s="249" t="s">
        <v>581</v>
      </c>
      <c r="F35" s="245"/>
      <c r="G35" s="363" t="s">
        <v>582</v>
      </c>
      <c r="H35" s="363"/>
      <c r="I35" s="363"/>
      <c r="J35" s="363"/>
      <c r="K35" s="243"/>
    </row>
    <row r="36" spans="2:11" ht="15" customHeight="1">
      <c r="B36" s="246"/>
      <c r="C36" s="247"/>
      <c r="D36" s="245"/>
      <c r="E36" s="249" t="s">
        <v>49</v>
      </c>
      <c r="F36" s="245"/>
      <c r="G36" s="363" t="s">
        <v>583</v>
      </c>
      <c r="H36" s="363"/>
      <c r="I36" s="363"/>
      <c r="J36" s="363"/>
      <c r="K36" s="243"/>
    </row>
    <row r="37" spans="2:11" ht="15" customHeight="1">
      <c r="B37" s="246"/>
      <c r="C37" s="247"/>
      <c r="D37" s="245"/>
      <c r="E37" s="249" t="s">
        <v>107</v>
      </c>
      <c r="F37" s="245"/>
      <c r="G37" s="363" t="s">
        <v>584</v>
      </c>
      <c r="H37" s="363"/>
      <c r="I37" s="363"/>
      <c r="J37" s="363"/>
      <c r="K37" s="243"/>
    </row>
    <row r="38" spans="2:11" ht="15" customHeight="1">
      <c r="B38" s="246"/>
      <c r="C38" s="247"/>
      <c r="D38" s="245"/>
      <c r="E38" s="249" t="s">
        <v>108</v>
      </c>
      <c r="F38" s="245"/>
      <c r="G38" s="363" t="s">
        <v>585</v>
      </c>
      <c r="H38" s="363"/>
      <c r="I38" s="363"/>
      <c r="J38" s="363"/>
      <c r="K38" s="243"/>
    </row>
    <row r="39" spans="2:11" ht="15" customHeight="1">
      <c r="B39" s="246"/>
      <c r="C39" s="247"/>
      <c r="D39" s="245"/>
      <c r="E39" s="249" t="s">
        <v>109</v>
      </c>
      <c r="F39" s="245"/>
      <c r="G39" s="363" t="s">
        <v>586</v>
      </c>
      <c r="H39" s="363"/>
      <c r="I39" s="363"/>
      <c r="J39" s="363"/>
      <c r="K39" s="243"/>
    </row>
    <row r="40" spans="2:11" ht="15" customHeight="1">
      <c r="B40" s="246"/>
      <c r="C40" s="247"/>
      <c r="D40" s="245"/>
      <c r="E40" s="249" t="s">
        <v>587</v>
      </c>
      <c r="F40" s="245"/>
      <c r="G40" s="363" t="s">
        <v>588</v>
      </c>
      <c r="H40" s="363"/>
      <c r="I40" s="363"/>
      <c r="J40" s="363"/>
      <c r="K40" s="243"/>
    </row>
    <row r="41" spans="2:11" ht="15" customHeight="1">
      <c r="B41" s="246"/>
      <c r="C41" s="247"/>
      <c r="D41" s="245"/>
      <c r="E41" s="249"/>
      <c r="F41" s="245"/>
      <c r="G41" s="363" t="s">
        <v>589</v>
      </c>
      <c r="H41" s="363"/>
      <c r="I41" s="363"/>
      <c r="J41" s="363"/>
      <c r="K41" s="243"/>
    </row>
    <row r="42" spans="2:11" ht="15" customHeight="1">
      <c r="B42" s="246"/>
      <c r="C42" s="247"/>
      <c r="D42" s="245"/>
      <c r="E42" s="249" t="s">
        <v>590</v>
      </c>
      <c r="F42" s="245"/>
      <c r="G42" s="363" t="s">
        <v>591</v>
      </c>
      <c r="H42" s="363"/>
      <c r="I42" s="363"/>
      <c r="J42" s="363"/>
      <c r="K42" s="243"/>
    </row>
    <row r="43" spans="2:11" ht="15" customHeight="1">
      <c r="B43" s="246"/>
      <c r="C43" s="247"/>
      <c r="D43" s="245"/>
      <c r="E43" s="249" t="s">
        <v>111</v>
      </c>
      <c r="F43" s="245"/>
      <c r="G43" s="363" t="s">
        <v>592</v>
      </c>
      <c r="H43" s="363"/>
      <c r="I43" s="363"/>
      <c r="J43" s="363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63" t="s">
        <v>593</v>
      </c>
      <c r="E45" s="363"/>
      <c r="F45" s="363"/>
      <c r="G45" s="363"/>
      <c r="H45" s="363"/>
      <c r="I45" s="363"/>
      <c r="J45" s="363"/>
      <c r="K45" s="243"/>
    </row>
    <row r="46" spans="2:11" ht="15" customHeight="1">
      <c r="B46" s="246"/>
      <c r="C46" s="247"/>
      <c r="D46" s="247"/>
      <c r="E46" s="363" t="s">
        <v>594</v>
      </c>
      <c r="F46" s="363"/>
      <c r="G46" s="363"/>
      <c r="H46" s="363"/>
      <c r="I46" s="363"/>
      <c r="J46" s="363"/>
      <c r="K46" s="243"/>
    </row>
    <row r="47" spans="2:11" ht="15" customHeight="1">
      <c r="B47" s="246"/>
      <c r="C47" s="247"/>
      <c r="D47" s="247"/>
      <c r="E47" s="363" t="s">
        <v>595</v>
      </c>
      <c r="F47" s="363"/>
      <c r="G47" s="363"/>
      <c r="H47" s="363"/>
      <c r="I47" s="363"/>
      <c r="J47" s="363"/>
      <c r="K47" s="243"/>
    </row>
    <row r="48" spans="2:11" ht="15" customHeight="1">
      <c r="B48" s="246"/>
      <c r="C48" s="247"/>
      <c r="D48" s="247"/>
      <c r="E48" s="363" t="s">
        <v>596</v>
      </c>
      <c r="F48" s="363"/>
      <c r="G48" s="363"/>
      <c r="H48" s="363"/>
      <c r="I48" s="363"/>
      <c r="J48" s="363"/>
      <c r="K48" s="243"/>
    </row>
    <row r="49" spans="2:11" ht="15" customHeight="1">
      <c r="B49" s="246"/>
      <c r="C49" s="247"/>
      <c r="D49" s="363" t="s">
        <v>597</v>
      </c>
      <c r="E49" s="363"/>
      <c r="F49" s="363"/>
      <c r="G49" s="363"/>
      <c r="H49" s="363"/>
      <c r="I49" s="363"/>
      <c r="J49" s="363"/>
      <c r="K49" s="243"/>
    </row>
    <row r="50" spans="2:11" ht="25.5" customHeight="1">
      <c r="B50" s="242"/>
      <c r="C50" s="367" t="s">
        <v>598</v>
      </c>
      <c r="D50" s="367"/>
      <c r="E50" s="367"/>
      <c r="F50" s="367"/>
      <c r="G50" s="367"/>
      <c r="H50" s="367"/>
      <c r="I50" s="367"/>
      <c r="J50" s="367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3" t="s">
        <v>599</v>
      </c>
      <c r="D52" s="363"/>
      <c r="E52" s="363"/>
      <c r="F52" s="363"/>
      <c r="G52" s="363"/>
      <c r="H52" s="363"/>
      <c r="I52" s="363"/>
      <c r="J52" s="363"/>
      <c r="K52" s="243"/>
    </row>
    <row r="53" spans="2:11" ht="15" customHeight="1">
      <c r="B53" s="242"/>
      <c r="C53" s="363" t="s">
        <v>600</v>
      </c>
      <c r="D53" s="363"/>
      <c r="E53" s="363"/>
      <c r="F53" s="363"/>
      <c r="G53" s="363"/>
      <c r="H53" s="363"/>
      <c r="I53" s="363"/>
      <c r="J53" s="363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63" t="s">
        <v>601</v>
      </c>
      <c r="D55" s="363"/>
      <c r="E55" s="363"/>
      <c r="F55" s="363"/>
      <c r="G55" s="363"/>
      <c r="H55" s="363"/>
      <c r="I55" s="363"/>
      <c r="J55" s="363"/>
      <c r="K55" s="243"/>
    </row>
    <row r="56" spans="2:11" ht="15" customHeight="1">
      <c r="B56" s="242"/>
      <c r="C56" s="247"/>
      <c r="D56" s="363" t="s">
        <v>602</v>
      </c>
      <c r="E56" s="363"/>
      <c r="F56" s="363"/>
      <c r="G56" s="363"/>
      <c r="H56" s="363"/>
      <c r="I56" s="363"/>
      <c r="J56" s="363"/>
      <c r="K56" s="243"/>
    </row>
    <row r="57" spans="2:11" ht="15" customHeight="1">
      <c r="B57" s="242"/>
      <c r="C57" s="247"/>
      <c r="D57" s="363" t="s">
        <v>603</v>
      </c>
      <c r="E57" s="363"/>
      <c r="F57" s="363"/>
      <c r="G57" s="363"/>
      <c r="H57" s="363"/>
      <c r="I57" s="363"/>
      <c r="J57" s="363"/>
      <c r="K57" s="243"/>
    </row>
    <row r="58" spans="2:11" ht="15" customHeight="1">
      <c r="B58" s="242"/>
      <c r="C58" s="247"/>
      <c r="D58" s="363" t="s">
        <v>604</v>
      </c>
      <c r="E58" s="363"/>
      <c r="F58" s="363"/>
      <c r="G58" s="363"/>
      <c r="H58" s="363"/>
      <c r="I58" s="363"/>
      <c r="J58" s="363"/>
      <c r="K58" s="243"/>
    </row>
    <row r="59" spans="2:11" ht="15" customHeight="1">
      <c r="B59" s="242"/>
      <c r="C59" s="247"/>
      <c r="D59" s="363" t="s">
        <v>605</v>
      </c>
      <c r="E59" s="363"/>
      <c r="F59" s="363"/>
      <c r="G59" s="363"/>
      <c r="H59" s="363"/>
      <c r="I59" s="363"/>
      <c r="J59" s="363"/>
      <c r="K59" s="243"/>
    </row>
    <row r="60" spans="2:11" ht="15" customHeight="1">
      <c r="B60" s="242"/>
      <c r="C60" s="247"/>
      <c r="D60" s="364" t="s">
        <v>606</v>
      </c>
      <c r="E60" s="364"/>
      <c r="F60" s="364"/>
      <c r="G60" s="364"/>
      <c r="H60" s="364"/>
      <c r="I60" s="364"/>
      <c r="J60" s="364"/>
      <c r="K60" s="243"/>
    </row>
    <row r="61" spans="2:11" ht="15" customHeight="1">
      <c r="B61" s="242"/>
      <c r="C61" s="247"/>
      <c r="D61" s="363" t="s">
        <v>607</v>
      </c>
      <c r="E61" s="363"/>
      <c r="F61" s="363"/>
      <c r="G61" s="363"/>
      <c r="H61" s="363"/>
      <c r="I61" s="363"/>
      <c r="J61" s="363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3" t="s">
        <v>608</v>
      </c>
      <c r="E63" s="363"/>
      <c r="F63" s="363"/>
      <c r="G63" s="363"/>
      <c r="H63" s="363"/>
      <c r="I63" s="363"/>
      <c r="J63" s="363"/>
      <c r="K63" s="243"/>
    </row>
    <row r="64" spans="2:11" ht="15" customHeight="1">
      <c r="B64" s="242"/>
      <c r="C64" s="247"/>
      <c r="D64" s="364" t="s">
        <v>609</v>
      </c>
      <c r="E64" s="364"/>
      <c r="F64" s="364"/>
      <c r="G64" s="364"/>
      <c r="H64" s="364"/>
      <c r="I64" s="364"/>
      <c r="J64" s="364"/>
      <c r="K64" s="243"/>
    </row>
    <row r="65" spans="2:11" ht="15" customHeight="1">
      <c r="B65" s="242"/>
      <c r="C65" s="247"/>
      <c r="D65" s="363" t="s">
        <v>610</v>
      </c>
      <c r="E65" s="363"/>
      <c r="F65" s="363"/>
      <c r="G65" s="363"/>
      <c r="H65" s="363"/>
      <c r="I65" s="363"/>
      <c r="J65" s="363"/>
      <c r="K65" s="243"/>
    </row>
    <row r="66" spans="2:11" ht="15" customHeight="1">
      <c r="B66" s="242"/>
      <c r="C66" s="247"/>
      <c r="D66" s="363" t="s">
        <v>611</v>
      </c>
      <c r="E66" s="363"/>
      <c r="F66" s="363"/>
      <c r="G66" s="363"/>
      <c r="H66" s="363"/>
      <c r="I66" s="363"/>
      <c r="J66" s="363"/>
      <c r="K66" s="243"/>
    </row>
    <row r="67" spans="2:11" ht="15" customHeight="1">
      <c r="B67" s="242"/>
      <c r="C67" s="247"/>
      <c r="D67" s="363" t="s">
        <v>612</v>
      </c>
      <c r="E67" s="363"/>
      <c r="F67" s="363"/>
      <c r="G67" s="363"/>
      <c r="H67" s="363"/>
      <c r="I67" s="363"/>
      <c r="J67" s="363"/>
      <c r="K67" s="243"/>
    </row>
    <row r="68" spans="2:11" ht="15" customHeight="1">
      <c r="B68" s="242"/>
      <c r="C68" s="247"/>
      <c r="D68" s="363" t="s">
        <v>613</v>
      </c>
      <c r="E68" s="363"/>
      <c r="F68" s="363"/>
      <c r="G68" s="363"/>
      <c r="H68" s="363"/>
      <c r="I68" s="363"/>
      <c r="J68" s="363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5" t="s">
        <v>87</v>
      </c>
      <c r="D73" s="365"/>
      <c r="E73" s="365"/>
      <c r="F73" s="365"/>
      <c r="G73" s="365"/>
      <c r="H73" s="365"/>
      <c r="I73" s="365"/>
      <c r="J73" s="365"/>
      <c r="K73" s="260"/>
    </row>
    <row r="74" spans="2:11" ht="17.25" customHeight="1">
      <c r="B74" s="259"/>
      <c r="C74" s="261" t="s">
        <v>614</v>
      </c>
      <c r="D74" s="261"/>
      <c r="E74" s="261"/>
      <c r="F74" s="261" t="s">
        <v>615</v>
      </c>
      <c r="G74" s="262"/>
      <c r="H74" s="261" t="s">
        <v>107</v>
      </c>
      <c r="I74" s="261" t="s">
        <v>53</v>
      </c>
      <c r="J74" s="261" t="s">
        <v>616</v>
      </c>
      <c r="K74" s="260"/>
    </row>
    <row r="75" spans="2:11" ht="17.25" customHeight="1">
      <c r="B75" s="259"/>
      <c r="C75" s="263" t="s">
        <v>617</v>
      </c>
      <c r="D75" s="263"/>
      <c r="E75" s="263"/>
      <c r="F75" s="264" t="s">
        <v>618</v>
      </c>
      <c r="G75" s="265"/>
      <c r="H75" s="263"/>
      <c r="I75" s="263"/>
      <c r="J75" s="263" t="s">
        <v>619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49</v>
      </c>
      <c r="D77" s="266"/>
      <c r="E77" s="266"/>
      <c r="F77" s="268" t="s">
        <v>620</v>
      </c>
      <c r="G77" s="267"/>
      <c r="H77" s="249" t="s">
        <v>621</v>
      </c>
      <c r="I77" s="249" t="s">
        <v>622</v>
      </c>
      <c r="J77" s="249">
        <v>20</v>
      </c>
      <c r="K77" s="260"/>
    </row>
    <row r="78" spans="2:11" ht="15" customHeight="1">
      <c r="B78" s="259"/>
      <c r="C78" s="249" t="s">
        <v>623</v>
      </c>
      <c r="D78" s="249"/>
      <c r="E78" s="249"/>
      <c r="F78" s="268" t="s">
        <v>620</v>
      </c>
      <c r="G78" s="267"/>
      <c r="H78" s="249" t="s">
        <v>624</v>
      </c>
      <c r="I78" s="249" t="s">
        <v>622</v>
      </c>
      <c r="J78" s="249">
        <v>120</v>
      </c>
      <c r="K78" s="260"/>
    </row>
    <row r="79" spans="2:11" ht="15" customHeight="1">
      <c r="B79" s="269"/>
      <c r="C79" s="249" t="s">
        <v>625</v>
      </c>
      <c r="D79" s="249"/>
      <c r="E79" s="249"/>
      <c r="F79" s="268" t="s">
        <v>626</v>
      </c>
      <c r="G79" s="267"/>
      <c r="H79" s="249" t="s">
        <v>627</v>
      </c>
      <c r="I79" s="249" t="s">
        <v>622</v>
      </c>
      <c r="J79" s="249">
        <v>50</v>
      </c>
      <c r="K79" s="260"/>
    </row>
    <row r="80" spans="2:11" ht="15" customHeight="1">
      <c r="B80" s="269"/>
      <c r="C80" s="249" t="s">
        <v>628</v>
      </c>
      <c r="D80" s="249"/>
      <c r="E80" s="249"/>
      <c r="F80" s="268" t="s">
        <v>620</v>
      </c>
      <c r="G80" s="267"/>
      <c r="H80" s="249" t="s">
        <v>629</v>
      </c>
      <c r="I80" s="249" t="s">
        <v>630</v>
      </c>
      <c r="J80" s="249"/>
      <c r="K80" s="260"/>
    </row>
    <row r="81" spans="2:11" ht="15" customHeight="1">
      <c r="B81" s="269"/>
      <c r="C81" s="270" t="s">
        <v>631</v>
      </c>
      <c r="D81" s="270"/>
      <c r="E81" s="270"/>
      <c r="F81" s="271" t="s">
        <v>626</v>
      </c>
      <c r="G81" s="270"/>
      <c r="H81" s="270" t="s">
        <v>632</v>
      </c>
      <c r="I81" s="270" t="s">
        <v>622</v>
      </c>
      <c r="J81" s="270">
        <v>15</v>
      </c>
      <c r="K81" s="260"/>
    </row>
    <row r="82" spans="2:11" ht="15" customHeight="1">
      <c r="B82" s="269"/>
      <c r="C82" s="270" t="s">
        <v>633</v>
      </c>
      <c r="D82" s="270"/>
      <c r="E82" s="270"/>
      <c r="F82" s="271" t="s">
        <v>626</v>
      </c>
      <c r="G82" s="270"/>
      <c r="H82" s="270" t="s">
        <v>634</v>
      </c>
      <c r="I82" s="270" t="s">
        <v>622</v>
      </c>
      <c r="J82" s="270">
        <v>15</v>
      </c>
      <c r="K82" s="260"/>
    </row>
    <row r="83" spans="2:11" ht="15" customHeight="1">
      <c r="B83" s="269"/>
      <c r="C83" s="270" t="s">
        <v>635</v>
      </c>
      <c r="D83" s="270"/>
      <c r="E83" s="270"/>
      <c r="F83" s="271" t="s">
        <v>626</v>
      </c>
      <c r="G83" s="270"/>
      <c r="H83" s="270" t="s">
        <v>636</v>
      </c>
      <c r="I83" s="270" t="s">
        <v>622</v>
      </c>
      <c r="J83" s="270">
        <v>20</v>
      </c>
      <c r="K83" s="260"/>
    </row>
    <row r="84" spans="2:11" ht="15" customHeight="1">
      <c r="B84" s="269"/>
      <c r="C84" s="270" t="s">
        <v>637</v>
      </c>
      <c r="D84" s="270"/>
      <c r="E84" s="270"/>
      <c r="F84" s="271" t="s">
        <v>626</v>
      </c>
      <c r="G84" s="270"/>
      <c r="H84" s="270" t="s">
        <v>638</v>
      </c>
      <c r="I84" s="270" t="s">
        <v>622</v>
      </c>
      <c r="J84" s="270">
        <v>20</v>
      </c>
      <c r="K84" s="260"/>
    </row>
    <row r="85" spans="2:11" ht="15" customHeight="1">
      <c r="B85" s="269"/>
      <c r="C85" s="249" t="s">
        <v>639</v>
      </c>
      <c r="D85" s="249"/>
      <c r="E85" s="249"/>
      <c r="F85" s="268" t="s">
        <v>626</v>
      </c>
      <c r="G85" s="267"/>
      <c r="H85" s="249" t="s">
        <v>640</v>
      </c>
      <c r="I85" s="249" t="s">
        <v>622</v>
      </c>
      <c r="J85" s="249">
        <v>50</v>
      </c>
      <c r="K85" s="260"/>
    </row>
    <row r="86" spans="2:11" ht="15" customHeight="1">
      <c r="B86" s="269"/>
      <c r="C86" s="249" t="s">
        <v>641</v>
      </c>
      <c r="D86" s="249"/>
      <c r="E86" s="249"/>
      <c r="F86" s="268" t="s">
        <v>626</v>
      </c>
      <c r="G86" s="267"/>
      <c r="H86" s="249" t="s">
        <v>642</v>
      </c>
      <c r="I86" s="249" t="s">
        <v>622</v>
      </c>
      <c r="J86" s="249">
        <v>20</v>
      </c>
      <c r="K86" s="260"/>
    </row>
    <row r="87" spans="2:11" ht="15" customHeight="1">
      <c r="B87" s="269"/>
      <c r="C87" s="249" t="s">
        <v>643</v>
      </c>
      <c r="D87" s="249"/>
      <c r="E87" s="249"/>
      <c r="F87" s="268" t="s">
        <v>626</v>
      </c>
      <c r="G87" s="267"/>
      <c r="H87" s="249" t="s">
        <v>644</v>
      </c>
      <c r="I87" s="249" t="s">
        <v>622</v>
      </c>
      <c r="J87" s="249">
        <v>20</v>
      </c>
      <c r="K87" s="260"/>
    </row>
    <row r="88" spans="2:11" ht="15" customHeight="1">
      <c r="B88" s="269"/>
      <c r="C88" s="249" t="s">
        <v>645</v>
      </c>
      <c r="D88" s="249"/>
      <c r="E88" s="249"/>
      <c r="F88" s="268" t="s">
        <v>626</v>
      </c>
      <c r="G88" s="267"/>
      <c r="H88" s="249" t="s">
        <v>646</v>
      </c>
      <c r="I88" s="249" t="s">
        <v>622</v>
      </c>
      <c r="J88" s="249">
        <v>50</v>
      </c>
      <c r="K88" s="260"/>
    </row>
    <row r="89" spans="2:11" ht="15" customHeight="1">
      <c r="B89" s="269"/>
      <c r="C89" s="249" t="s">
        <v>647</v>
      </c>
      <c r="D89" s="249"/>
      <c r="E89" s="249"/>
      <c r="F89" s="268" t="s">
        <v>626</v>
      </c>
      <c r="G89" s="267"/>
      <c r="H89" s="249" t="s">
        <v>647</v>
      </c>
      <c r="I89" s="249" t="s">
        <v>622</v>
      </c>
      <c r="J89" s="249">
        <v>50</v>
      </c>
      <c r="K89" s="260"/>
    </row>
    <row r="90" spans="2:11" ht="15" customHeight="1">
      <c r="B90" s="269"/>
      <c r="C90" s="249" t="s">
        <v>112</v>
      </c>
      <c r="D90" s="249"/>
      <c r="E90" s="249"/>
      <c r="F90" s="268" t="s">
        <v>626</v>
      </c>
      <c r="G90" s="267"/>
      <c r="H90" s="249" t="s">
        <v>648</v>
      </c>
      <c r="I90" s="249" t="s">
        <v>622</v>
      </c>
      <c r="J90" s="249">
        <v>255</v>
      </c>
      <c r="K90" s="260"/>
    </row>
    <row r="91" spans="2:11" ht="15" customHeight="1">
      <c r="B91" s="269"/>
      <c r="C91" s="249" t="s">
        <v>649</v>
      </c>
      <c r="D91" s="249"/>
      <c r="E91" s="249"/>
      <c r="F91" s="268" t="s">
        <v>620</v>
      </c>
      <c r="G91" s="267"/>
      <c r="H91" s="249" t="s">
        <v>650</v>
      </c>
      <c r="I91" s="249" t="s">
        <v>651</v>
      </c>
      <c r="J91" s="249"/>
      <c r="K91" s="260"/>
    </row>
    <row r="92" spans="2:11" ht="15" customHeight="1">
      <c r="B92" s="269"/>
      <c r="C92" s="249" t="s">
        <v>652</v>
      </c>
      <c r="D92" s="249"/>
      <c r="E92" s="249"/>
      <c r="F92" s="268" t="s">
        <v>620</v>
      </c>
      <c r="G92" s="267"/>
      <c r="H92" s="249" t="s">
        <v>653</v>
      </c>
      <c r="I92" s="249" t="s">
        <v>654</v>
      </c>
      <c r="J92" s="249"/>
      <c r="K92" s="260"/>
    </row>
    <row r="93" spans="2:11" ht="15" customHeight="1">
      <c r="B93" s="269"/>
      <c r="C93" s="249" t="s">
        <v>655</v>
      </c>
      <c r="D93" s="249"/>
      <c r="E93" s="249"/>
      <c r="F93" s="268" t="s">
        <v>620</v>
      </c>
      <c r="G93" s="267"/>
      <c r="H93" s="249" t="s">
        <v>655</v>
      </c>
      <c r="I93" s="249" t="s">
        <v>654</v>
      </c>
      <c r="J93" s="249"/>
      <c r="K93" s="260"/>
    </row>
    <row r="94" spans="2:11" ht="15" customHeight="1">
      <c r="B94" s="269"/>
      <c r="C94" s="249" t="s">
        <v>34</v>
      </c>
      <c r="D94" s="249"/>
      <c r="E94" s="249"/>
      <c r="F94" s="268" t="s">
        <v>620</v>
      </c>
      <c r="G94" s="267"/>
      <c r="H94" s="249" t="s">
        <v>656</v>
      </c>
      <c r="I94" s="249" t="s">
        <v>654</v>
      </c>
      <c r="J94" s="249"/>
      <c r="K94" s="260"/>
    </row>
    <row r="95" spans="2:11" ht="15" customHeight="1">
      <c r="B95" s="269"/>
      <c r="C95" s="249" t="s">
        <v>44</v>
      </c>
      <c r="D95" s="249"/>
      <c r="E95" s="249"/>
      <c r="F95" s="268" t="s">
        <v>620</v>
      </c>
      <c r="G95" s="267"/>
      <c r="H95" s="249" t="s">
        <v>657</v>
      </c>
      <c r="I95" s="249" t="s">
        <v>654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5" t="s">
        <v>658</v>
      </c>
      <c r="D100" s="365"/>
      <c r="E100" s="365"/>
      <c r="F100" s="365"/>
      <c r="G100" s="365"/>
      <c r="H100" s="365"/>
      <c r="I100" s="365"/>
      <c r="J100" s="365"/>
      <c r="K100" s="260"/>
    </row>
    <row r="101" spans="2:11" ht="17.25" customHeight="1">
      <c r="B101" s="259"/>
      <c r="C101" s="261" t="s">
        <v>614</v>
      </c>
      <c r="D101" s="261"/>
      <c r="E101" s="261"/>
      <c r="F101" s="261" t="s">
        <v>615</v>
      </c>
      <c r="G101" s="262"/>
      <c r="H101" s="261" t="s">
        <v>107</v>
      </c>
      <c r="I101" s="261" t="s">
        <v>53</v>
      </c>
      <c r="J101" s="261" t="s">
        <v>616</v>
      </c>
      <c r="K101" s="260"/>
    </row>
    <row r="102" spans="2:11" ht="17.25" customHeight="1">
      <c r="B102" s="259"/>
      <c r="C102" s="263" t="s">
        <v>617</v>
      </c>
      <c r="D102" s="263"/>
      <c r="E102" s="263"/>
      <c r="F102" s="264" t="s">
        <v>618</v>
      </c>
      <c r="G102" s="265"/>
      <c r="H102" s="263"/>
      <c r="I102" s="263"/>
      <c r="J102" s="263" t="s">
        <v>619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49</v>
      </c>
      <c r="D104" s="266"/>
      <c r="E104" s="266"/>
      <c r="F104" s="268" t="s">
        <v>620</v>
      </c>
      <c r="G104" s="277"/>
      <c r="H104" s="249" t="s">
        <v>659</v>
      </c>
      <c r="I104" s="249" t="s">
        <v>622</v>
      </c>
      <c r="J104" s="249">
        <v>20</v>
      </c>
      <c r="K104" s="260"/>
    </row>
    <row r="105" spans="2:11" ht="15" customHeight="1">
      <c r="B105" s="259"/>
      <c r="C105" s="249" t="s">
        <v>623</v>
      </c>
      <c r="D105" s="249"/>
      <c r="E105" s="249"/>
      <c r="F105" s="268" t="s">
        <v>620</v>
      </c>
      <c r="G105" s="249"/>
      <c r="H105" s="249" t="s">
        <v>659</v>
      </c>
      <c r="I105" s="249" t="s">
        <v>622</v>
      </c>
      <c r="J105" s="249">
        <v>120</v>
      </c>
      <c r="K105" s="260"/>
    </row>
    <row r="106" spans="2:11" ht="15" customHeight="1">
      <c r="B106" s="269"/>
      <c r="C106" s="249" t="s">
        <v>625</v>
      </c>
      <c r="D106" s="249"/>
      <c r="E106" s="249"/>
      <c r="F106" s="268" t="s">
        <v>626</v>
      </c>
      <c r="G106" s="249"/>
      <c r="H106" s="249" t="s">
        <v>659</v>
      </c>
      <c r="I106" s="249" t="s">
        <v>622</v>
      </c>
      <c r="J106" s="249">
        <v>50</v>
      </c>
      <c r="K106" s="260"/>
    </row>
    <row r="107" spans="2:11" ht="15" customHeight="1">
      <c r="B107" s="269"/>
      <c r="C107" s="249" t="s">
        <v>628</v>
      </c>
      <c r="D107" s="249"/>
      <c r="E107" s="249"/>
      <c r="F107" s="268" t="s">
        <v>620</v>
      </c>
      <c r="G107" s="249"/>
      <c r="H107" s="249" t="s">
        <v>659</v>
      </c>
      <c r="I107" s="249" t="s">
        <v>630</v>
      </c>
      <c r="J107" s="249"/>
      <c r="K107" s="260"/>
    </row>
    <row r="108" spans="2:11" ht="15" customHeight="1">
      <c r="B108" s="269"/>
      <c r="C108" s="249" t="s">
        <v>639</v>
      </c>
      <c r="D108" s="249"/>
      <c r="E108" s="249"/>
      <c r="F108" s="268" t="s">
        <v>626</v>
      </c>
      <c r="G108" s="249"/>
      <c r="H108" s="249" t="s">
        <v>659</v>
      </c>
      <c r="I108" s="249" t="s">
        <v>622</v>
      </c>
      <c r="J108" s="249">
        <v>50</v>
      </c>
      <c r="K108" s="260"/>
    </row>
    <row r="109" spans="2:11" ht="15" customHeight="1">
      <c r="B109" s="269"/>
      <c r="C109" s="249" t="s">
        <v>647</v>
      </c>
      <c r="D109" s="249"/>
      <c r="E109" s="249"/>
      <c r="F109" s="268" t="s">
        <v>626</v>
      </c>
      <c r="G109" s="249"/>
      <c r="H109" s="249" t="s">
        <v>659</v>
      </c>
      <c r="I109" s="249" t="s">
        <v>622</v>
      </c>
      <c r="J109" s="249">
        <v>50</v>
      </c>
      <c r="K109" s="260"/>
    </row>
    <row r="110" spans="2:11" ht="15" customHeight="1">
      <c r="B110" s="269"/>
      <c r="C110" s="249" t="s">
        <v>645</v>
      </c>
      <c r="D110" s="249"/>
      <c r="E110" s="249"/>
      <c r="F110" s="268" t="s">
        <v>626</v>
      </c>
      <c r="G110" s="249"/>
      <c r="H110" s="249" t="s">
        <v>659</v>
      </c>
      <c r="I110" s="249" t="s">
        <v>622</v>
      </c>
      <c r="J110" s="249">
        <v>50</v>
      </c>
      <c r="K110" s="260"/>
    </row>
    <row r="111" spans="2:11" ht="15" customHeight="1">
      <c r="B111" s="269"/>
      <c r="C111" s="249" t="s">
        <v>49</v>
      </c>
      <c r="D111" s="249"/>
      <c r="E111" s="249"/>
      <c r="F111" s="268" t="s">
        <v>620</v>
      </c>
      <c r="G111" s="249"/>
      <c r="H111" s="249" t="s">
        <v>660</v>
      </c>
      <c r="I111" s="249" t="s">
        <v>622</v>
      </c>
      <c r="J111" s="249">
        <v>20</v>
      </c>
      <c r="K111" s="260"/>
    </row>
    <row r="112" spans="2:11" ht="15" customHeight="1">
      <c r="B112" s="269"/>
      <c r="C112" s="249" t="s">
        <v>661</v>
      </c>
      <c r="D112" s="249"/>
      <c r="E112" s="249"/>
      <c r="F112" s="268" t="s">
        <v>620</v>
      </c>
      <c r="G112" s="249"/>
      <c r="H112" s="249" t="s">
        <v>662</v>
      </c>
      <c r="I112" s="249" t="s">
        <v>622</v>
      </c>
      <c r="J112" s="249">
        <v>120</v>
      </c>
      <c r="K112" s="260"/>
    </row>
    <row r="113" spans="2:11" ht="15" customHeight="1">
      <c r="B113" s="269"/>
      <c r="C113" s="249" t="s">
        <v>34</v>
      </c>
      <c r="D113" s="249"/>
      <c r="E113" s="249"/>
      <c r="F113" s="268" t="s">
        <v>620</v>
      </c>
      <c r="G113" s="249"/>
      <c r="H113" s="249" t="s">
        <v>663</v>
      </c>
      <c r="I113" s="249" t="s">
        <v>654</v>
      </c>
      <c r="J113" s="249"/>
      <c r="K113" s="260"/>
    </row>
    <row r="114" spans="2:11" ht="15" customHeight="1">
      <c r="B114" s="269"/>
      <c r="C114" s="249" t="s">
        <v>44</v>
      </c>
      <c r="D114" s="249"/>
      <c r="E114" s="249"/>
      <c r="F114" s="268" t="s">
        <v>620</v>
      </c>
      <c r="G114" s="249"/>
      <c r="H114" s="249" t="s">
        <v>664</v>
      </c>
      <c r="I114" s="249" t="s">
        <v>654</v>
      </c>
      <c r="J114" s="249"/>
      <c r="K114" s="260"/>
    </row>
    <row r="115" spans="2:11" ht="15" customHeight="1">
      <c r="B115" s="269"/>
      <c r="C115" s="249" t="s">
        <v>53</v>
      </c>
      <c r="D115" s="249"/>
      <c r="E115" s="249"/>
      <c r="F115" s="268" t="s">
        <v>620</v>
      </c>
      <c r="G115" s="249"/>
      <c r="H115" s="249" t="s">
        <v>665</v>
      </c>
      <c r="I115" s="249" t="s">
        <v>666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60" t="s">
        <v>667</v>
      </c>
      <c r="D120" s="360"/>
      <c r="E120" s="360"/>
      <c r="F120" s="360"/>
      <c r="G120" s="360"/>
      <c r="H120" s="360"/>
      <c r="I120" s="360"/>
      <c r="J120" s="360"/>
      <c r="K120" s="285"/>
    </row>
    <row r="121" spans="2:11" ht="17.25" customHeight="1">
      <c r="B121" s="286"/>
      <c r="C121" s="261" t="s">
        <v>614</v>
      </c>
      <c r="D121" s="261"/>
      <c r="E121" s="261"/>
      <c r="F121" s="261" t="s">
        <v>615</v>
      </c>
      <c r="G121" s="262"/>
      <c r="H121" s="261" t="s">
        <v>107</v>
      </c>
      <c r="I121" s="261" t="s">
        <v>53</v>
      </c>
      <c r="J121" s="261" t="s">
        <v>616</v>
      </c>
      <c r="K121" s="287"/>
    </row>
    <row r="122" spans="2:11" ht="17.25" customHeight="1">
      <c r="B122" s="286"/>
      <c r="C122" s="263" t="s">
        <v>617</v>
      </c>
      <c r="D122" s="263"/>
      <c r="E122" s="263"/>
      <c r="F122" s="264" t="s">
        <v>618</v>
      </c>
      <c r="G122" s="265"/>
      <c r="H122" s="263"/>
      <c r="I122" s="263"/>
      <c r="J122" s="263" t="s">
        <v>619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623</v>
      </c>
      <c r="D124" s="266"/>
      <c r="E124" s="266"/>
      <c r="F124" s="268" t="s">
        <v>620</v>
      </c>
      <c r="G124" s="249"/>
      <c r="H124" s="249" t="s">
        <v>659</v>
      </c>
      <c r="I124" s="249" t="s">
        <v>622</v>
      </c>
      <c r="J124" s="249">
        <v>120</v>
      </c>
      <c r="K124" s="290"/>
    </row>
    <row r="125" spans="2:11" ht="15" customHeight="1">
      <c r="B125" s="288"/>
      <c r="C125" s="249" t="s">
        <v>668</v>
      </c>
      <c r="D125" s="249"/>
      <c r="E125" s="249"/>
      <c r="F125" s="268" t="s">
        <v>620</v>
      </c>
      <c r="G125" s="249"/>
      <c r="H125" s="249" t="s">
        <v>669</v>
      </c>
      <c r="I125" s="249" t="s">
        <v>622</v>
      </c>
      <c r="J125" s="249" t="s">
        <v>670</v>
      </c>
      <c r="K125" s="290"/>
    </row>
    <row r="126" spans="2:11" ht="15" customHeight="1">
      <c r="B126" s="288"/>
      <c r="C126" s="249" t="s">
        <v>569</v>
      </c>
      <c r="D126" s="249"/>
      <c r="E126" s="249"/>
      <c r="F126" s="268" t="s">
        <v>620</v>
      </c>
      <c r="G126" s="249"/>
      <c r="H126" s="249" t="s">
        <v>671</v>
      </c>
      <c r="I126" s="249" t="s">
        <v>622</v>
      </c>
      <c r="J126" s="249" t="s">
        <v>670</v>
      </c>
      <c r="K126" s="290"/>
    </row>
    <row r="127" spans="2:11" ht="15" customHeight="1">
      <c r="B127" s="288"/>
      <c r="C127" s="249" t="s">
        <v>631</v>
      </c>
      <c r="D127" s="249"/>
      <c r="E127" s="249"/>
      <c r="F127" s="268" t="s">
        <v>626</v>
      </c>
      <c r="G127" s="249"/>
      <c r="H127" s="249" t="s">
        <v>632</v>
      </c>
      <c r="I127" s="249" t="s">
        <v>622</v>
      </c>
      <c r="J127" s="249">
        <v>15</v>
      </c>
      <c r="K127" s="290"/>
    </row>
    <row r="128" spans="2:11" ht="15" customHeight="1">
      <c r="B128" s="288"/>
      <c r="C128" s="270" t="s">
        <v>633</v>
      </c>
      <c r="D128" s="270"/>
      <c r="E128" s="270"/>
      <c r="F128" s="271" t="s">
        <v>626</v>
      </c>
      <c r="G128" s="270"/>
      <c r="H128" s="270" t="s">
        <v>634</v>
      </c>
      <c r="I128" s="270" t="s">
        <v>622</v>
      </c>
      <c r="J128" s="270">
        <v>15</v>
      </c>
      <c r="K128" s="290"/>
    </row>
    <row r="129" spans="2:11" ht="15" customHeight="1">
      <c r="B129" s="288"/>
      <c r="C129" s="270" t="s">
        <v>635</v>
      </c>
      <c r="D129" s="270"/>
      <c r="E129" s="270"/>
      <c r="F129" s="271" t="s">
        <v>626</v>
      </c>
      <c r="G129" s="270"/>
      <c r="H129" s="270" t="s">
        <v>636</v>
      </c>
      <c r="I129" s="270" t="s">
        <v>622</v>
      </c>
      <c r="J129" s="270">
        <v>20</v>
      </c>
      <c r="K129" s="290"/>
    </row>
    <row r="130" spans="2:11" ht="15" customHeight="1">
      <c r="B130" s="288"/>
      <c r="C130" s="270" t="s">
        <v>637</v>
      </c>
      <c r="D130" s="270"/>
      <c r="E130" s="270"/>
      <c r="F130" s="271" t="s">
        <v>626</v>
      </c>
      <c r="G130" s="270"/>
      <c r="H130" s="270" t="s">
        <v>638</v>
      </c>
      <c r="I130" s="270" t="s">
        <v>622</v>
      </c>
      <c r="J130" s="270">
        <v>20</v>
      </c>
      <c r="K130" s="290"/>
    </row>
    <row r="131" spans="2:11" ht="15" customHeight="1">
      <c r="B131" s="288"/>
      <c r="C131" s="249" t="s">
        <v>625</v>
      </c>
      <c r="D131" s="249"/>
      <c r="E131" s="249"/>
      <c r="F131" s="268" t="s">
        <v>626</v>
      </c>
      <c r="G131" s="249"/>
      <c r="H131" s="249" t="s">
        <v>659</v>
      </c>
      <c r="I131" s="249" t="s">
        <v>622</v>
      </c>
      <c r="J131" s="249">
        <v>50</v>
      </c>
      <c r="K131" s="290"/>
    </row>
    <row r="132" spans="2:11" ht="15" customHeight="1">
      <c r="B132" s="288"/>
      <c r="C132" s="249" t="s">
        <v>639</v>
      </c>
      <c r="D132" s="249"/>
      <c r="E132" s="249"/>
      <c r="F132" s="268" t="s">
        <v>626</v>
      </c>
      <c r="G132" s="249"/>
      <c r="H132" s="249" t="s">
        <v>659</v>
      </c>
      <c r="I132" s="249" t="s">
        <v>622</v>
      </c>
      <c r="J132" s="249">
        <v>50</v>
      </c>
      <c r="K132" s="290"/>
    </row>
    <row r="133" spans="2:11" ht="15" customHeight="1">
      <c r="B133" s="288"/>
      <c r="C133" s="249" t="s">
        <v>645</v>
      </c>
      <c r="D133" s="249"/>
      <c r="E133" s="249"/>
      <c r="F133" s="268" t="s">
        <v>626</v>
      </c>
      <c r="G133" s="249"/>
      <c r="H133" s="249" t="s">
        <v>659</v>
      </c>
      <c r="I133" s="249" t="s">
        <v>622</v>
      </c>
      <c r="J133" s="249">
        <v>50</v>
      </c>
      <c r="K133" s="290"/>
    </row>
    <row r="134" spans="2:11" ht="15" customHeight="1">
      <c r="B134" s="288"/>
      <c r="C134" s="249" t="s">
        <v>647</v>
      </c>
      <c r="D134" s="249"/>
      <c r="E134" s="249"/>
      <c r="F134" s="268" t="s">
        <v>626</v>
      </c>
      <c r="G134" s="249"/>
      <c r="H134" s="249" t="s">
        <v>659</v>
      </c>
      <c r="I134" s="249" t="s">
        <v>622</v>
      </c>
      <c r="J134" s="249">
        <v>50</v>
      </c>
      <c r="K134" s="290"/>
    </row>
    <row r="135" spans="2:11" ht="15" customHeight="1">
      <c r="B135" s="288"/>
      <c r="C135" s="249" t="s">
        <v>112</v>
      </c>
      <c r="D135" s="249"/>
      <c r="E135" s="249"/>
      <c r="F135" s="268" t="s">
        <v>626</v>
      </c>
      <c r="G135" s="249"/>
      <c r="H135" s="249" t="s">
        <v>672</v>
      </c>
      <c r="I135" s="249" t="s">
        <v>622</v>
      </c>
      <c r="J135" s="249">
        <v>255</v>
      </c>
      <c r="K135" s="290"/>
    </row>
    <row r="136" spans="2:11" ht="15" customHeight="1">
      <c r="B136" s="288"/>
      <c r="C136" s="249" t="s">
        <v>649</v>
      </c>
      <c r="D136" s="249"/>
      <c r="E136" s="249"/>
      <c r="F136" s="268" t="s">
        <v>620</v>
      </c>
      <c r="G136" s="249"/>
      <c r="H136" s="249" t="s">
        <v>673</v>
      </c>
      <c r="I136" s="249" t="s">
        <v>651</v>
      </c>
      <c r="J136" s="249"/>
      <c r="K136" s="290"/>
    </row>
    <row r="137" spans="2:11" ht="15" customHeight="1">
      <c r="B137" s="288"/>
      <c r="C137" s="249" t="s">
        <v>652</v>
      </c>
      <c r="D137" s="249"/>
      <c r="E137" s="249"/>
      <c r="F137" s="268" t="s">
        <v>620</v>
      </c>
      <c r="G137" s="249"/>
      <c r="H137" s="249" t="s">
        <v>674</v>
      </c>
      <c r="I137" s="249" t="s">
        <v>654</v>
      </c>
      <c r="J137" s="249"/>
      <c r="K137" s="290"/>
    </row>
    <row r="138" spans="2:11" ht="15" customHeight="1">
      <c r="B138" s="288"/>
      <c r="C138" s="249" t="s">
        <v>655</v>
      </c>
      <c r="D138" s="249"/>
      <c r="E138" s="249"/>
      <c r="F138" s="268" t="s">
        <v>620</v>
      </c>
      <c r="G138" s="249"/>
      <c r="H138" s="249" t="s">
        <v>655</v>
      </c>
      <c r="I138" s="249" t="s">
        <v>654</v>
      </c>
      <c r="J138" s="249"/>
      <c r="K138" s="290"/>
    </row>
    <row r="139" spans="2:11" ht="15" customHeight="1">
      <c r="B139" s="288"/>
      <c r="C139" s="249" t="s">
        <v>34</v>
      </c>
      <c r="D139" s="249"/>
      <c r="E139" s="249"/>
      <c r="F139" s="268" t="s">
        <v>620</v>
      </c>
      <c r="G139" s="249"/>
      <c r="H139" s="249" t="s">
        <v>675</v>
      </c>
      <c r="I139" s="249" t="s">
        <v>654</v>
      </c>
      <c r="J139" s="249"/>
      <c r="K139" s="290"/>
    </row>
    <row r="140" spans="2:11" ht="15" customHeight="1">
      <c r="B140" s="288"/>
      <c r="C140" s="249" t="s">
        <v>676</v>
      </c>
      <c r="D140" s="249"/>
      <c r="E140" s="249"/>
      <c r="F140" s="268" t="s">
        <v>620</v>
      </c>
      <c r="G140" s="249"/>
      <c r="H140" s="249" t="s">
        <v>677</v>
      </c>
      <c r="I140" s="249" t="s">
        <v>654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5" t="s">
        <v>678</v>
      </c>
      <c r="D145" s="365"/>
      <c r="E145" s="365"/>
      <c r="F145" s="365"/>
      <c r="G145" s="365"/>
      <c r="H145" s="365"/>
      <c r="I145" s="365"/>
      <c r="J145" s="365"/>
      <c r="K145" s="260"/>
    </row>
    <row r="146" spans="2:11" ht="17.25" customHeight="1">
      <c r="B146" s="259"/>
      <c r="C146" s="261" t="s">
        <v>614</v>
      </c>
      <c r="D146" s="261"/>
      <c r="E146" s="261"/>
      <c r="F146" s="261" t="s">
        <v>615</v>
      </c>
      <c r="G146" s="262"/>
      <c r="H146" s="261" t="s">
        <v>107</v>
      </c>
      <c r="I146" s="261" t="s">
        <v>53</v>
      </c>
      <c r="J146" s="261" t="s">
        <v>616</v>
      </c>
      <c r="K146" s="260"/>
    </row>
    <row r="147" spans="2:11" ht="17.25" customHeight="1">
      <c r="B147" s="259"/>
      <c r="C147" s="263" t="s">
        <v>617</v>
      </c>
      <c r="D147" s="263"/>
      <c r="E147" s="263"/>
      <c r="F147" s="264" t="s">
        <v>618</v>
      </c>
      <c r="G147" s="265"/>
      <c r="H147" s="263"/>
      <c r="I147" s="263"/>
      <c r="J147" s="263" t="s">
        <v>619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623</v>
      </c>
      <c r="D149" s="249"/>
      <c r="E149" s="249"/>
      <c r="F149" s="295" t="s">
        <v>620</v>
      </c>
      <c r="G149" s="249"/>
      <c r="H149" s="294" t="s">
        <v>659</v>
      </c>
      <c r="I149" s="294" t="s">
        <v>622</v>
      </c>
      <c r="J149" s="294">
        <v>120</v>
      </c>
      <c r="K149" s="290"/>
    </row>
    <row r="150" spans="2:11" ht="15" customHeight="1">
      <c r="B150" s="269"/>
      <c r="C150" s="294" t="s">
        <v>668</v>
      </c>
      <c r="D150" s="249"/>
      <c r="E150" s="249"/>
      <c r="F150" s="295" t="s">
        <v>620</v>
      </c>
      <c r="G150" s="249"/>
      <c r="H150" s="294" t="s">
        <v>679</v>
      </c>
      <c r="I150" s="294" t="s">
        <v>622</v>
      </c>
      <c r="J150" s="294" t="s">
        <v>670</v>
      </c>
      <c r="K150" s="290"/>
    </row>
    <row r="151" spans="2:11" ht="15" customHeight="1">
      <c r="B151" s="269"/>
      <c r="C151" s="294" t="s">
        <v>569</v>
      </c>
      <c r="D151" s="249"/>
      <c r="E151" s="249"/>
      <c r="F151" s="295" t="s">
        <v>620</v>
      </c>
      <c r="G151" s="249"/>
      <c r="H151" s="294" t="s">
        <v>680</v>
      </c>
      <c r="I151" s="294" t="s">
        <v>622</v>
      </c>
      <c r="J151" s="294" t="s">
        <v>670</v>
      </c>
      <c r="K151" s="290"/>
    </row>
    <row r="152" spans="2:11" ht="15" customHeight="1">
      <c r="B152" s="269"/>
      <c r="C152" s="294" t="s">
        <v>625</v>
      </c>
      <c r="D152" s="249"/>
      <c r="E152" s="249"/>
      <c r="F152" s="295" t="s">
        <v>626</v>
      </c>
      <c r="G152" s="249"/>
      <c r="H152" s="294" t="s">
        <v>659</v>
      </c>
      <c r="I152" s="294" t="s">
        <v>622</v>
      </c>
      <c r="J152" s="294">
        <v>50</v>
      </c>
      <c r="K152" s="290"/>
    </row>
    <row r="153" spans="2:11" ht="15" customHeight="1">
      <c r="B153" s="269"/>
      <c r="C153" s="294" t="s">
        <v>628</v>
      </c>
      <c r="D153" s="249"/>
      <c r="E153" s="249"/>
      <c r="F153" s="295" t="s">
        <v>620</v>
      </c>
      <c r="G153" s="249"/>
      <c r="H153" s="294" t="s">
        <v>659</v>
      </c>
      <c r="I153" s="294" t="s">
        <v>630</v>
      </c>
      <c r="J153" s="294"/>
      <c r="K153" s="290"/>
    </row>
    <row r="154" spans="2:11" ht="15" customHeight="1">
      <c r="B154" s="269"/>
      <c r="C154" s="294" t="s">
        <v>639</v>
      </c>
      <c r="D154" s="249"/>
      <c r="E154" s="249"/>
      <c r="F154" s="295" t="s">
        <v>626</v>
      </c>
      <c r="G154" s="249"/>
      <c r="H154" s="294" t="s">
        <v>659</v>
      </c>
      <c r="I154" s="294" t="s">
        <v>622</v>
      </c>
      <c r="J154" s="294">
        <v>50</v>
      </c>
      <c r="K154" s="290"/>
    </row>
    <row r="155" spans="2:11" ht="15" customHeight="1">
      <c r="B155" s="269"/>
      <c r="C155" s="294" t="s">
        <v>647</v>
      </c>
      <c r="D155" s="249"/>
      <c r="E155" s="249"/>
      <c r="F155" s="295" t="s">
        <v>626</v>
      </c>
      <c r="G155" s="249"/>
      <c r="H155" s="294" t="s">
        <v>659</v>
      </c>
      <c r="I155" s="294" t="s">
        <v>622</v>
      </c>
      <c r="J155" s="294">
        <v>50</v>
      </c>
      <c r="K155" s="290"/>
    </row>
    <row r="156" spans="2:11" ht="15" customHeight="1">
      <c r="B156" s="269"/>
      <c r="C156" s="294" t="s">
        <v>645</v>
      </c>
      <c r="D156" s="249"/>
      <c r="E156" s="249"/>
      <c r="F156" s="295" t="s">
        <v>626</v>
      </c>
      <c r="G156" s="249"/>
      <c r="H156" s="294" t="s">
        <v>659</v>
      </c>
      <c r="I156" s="294" t="s">
        <v>622</v>
      </c>
      <c r="J156" s="294">
        <v>50</v>
      </c>
      <c r="K156" s="290"/>
    </row>
    <row r="157" spans="2:11" ht="15" customHeight="1">
      <c r="B157" s="269"/>
      <c r="C157" s="294" t="s">
        <v>92</v>
      </c>
      <c r="D157" s="249"/>
      <c r="E157" s="249"/>
      <c r="F157" s="295" t="s">
        <v>620</v>
      </c>
      <c r="G157" s="249"/>
      <c r="H157" s="294" t="s">
        <v>681</v>
      </c>
      <c r="I157" s="294" t="s">
        <v>622</v>
      </c>
      <c r="J157" s="294" t="s">
        <v>682</v>
      </c>
      <c r="K157" s="290"/>
    </row>
    <row r="158" spans="2:11" ht="15" customHeight="1">
      <c r="B158" s="269"/>
      <c r="C158" s="294" t="s">
        <v>683</v>
      </c>
      <c r="D158" s="249"/>
      <c r="E158" s="249"/>
      <c r="F158" s="295" t="s">
        <v>620</v>
      </c>
      <c r="G158" s="249"/>
      <c r="H158" s="294" t="s">
        <v>684</v>
      </c>
      <c r="I158" s="294" t="s">
        <v>654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0" t="s">
        <v>685</v>
      </c>
      <c r="D163" s="360"/>
      <c r="E163" s="360"/>
      <c r="F163" s="360"/>
      <c r="G163" s="360"/>
      <c r="H163" s="360"/>
      <c r="I163" s="360"/>
      <c r="J163" s="360"/>
      <c r="K163" s="241"/>
    </row>
    <row r="164" spans="2:11" ht="17.25" customHeight="1">
      <c r="B164" s="240"/>
      <c r="C164" s="261" t="s">
        <v>614</v>
      </c>
      <c r="D164" s="261"/>
      <c r="E164" s="261"/>
      <c r="F164" s="261" t="s">
        <v>615</v>
      </c>
      <c r="G164" s="298"/>
      <c r="H164" s="299" t="s">
        <v>107</v>
      </c>
      <c r="I164" s="299" t="s">
        <v>53</v>
      </c>
      <c r="J164" s="261" t="s">
        <v>616</v>
      </c>
      <c r="K164" s="241"/>
    </row>
    <row r="165" spans="2:11" ht="17.25" customHeight="1">
      <c r="B165" s="242"/>
      <c r="C165" s="263" t="s">
        <v>617</v>
      </c>
      <c r="D165" s="263"/>
      <c r="E165" s="263"/>
      <c r="F165" s="264" t="s">
        <v>618</v>
      </c>
      <c r="G165" s="300"/>
      <c r="H165" s="301"/>
      <c r="I165" s="301"/>
      <c r="J165" s="263" t="s">
        <v>619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623</v>
      </c>
      <c r="D167" s="249"/>
      <c r="E167" s="249"/>
      <c r="F167" s="268" t="s">
        <v>620</v>
      </c>
      <c r="G167" s="249"/>
      <c r="H167" s="249" t="s">
        <v>659</v>
      </c>
      <c r="I167" s="249" t="s">
        <v>622</v>
      </c>
      <c r="J167" s="249">
        <v>120</v>
      </c>
      <c r="K167" s="290"/>
    </row>
    <row r="168" spans="2:11" ht="15" customHeight="1">
      <c r="B168" s="269"/>
      <c r="C168" s="249" t="s">
        <v>668</v>
      </c>
      <c r="D168" s="249"/>
      <c r="E168" s="249"/>
      <c r="F168" s="268" t="s">
        <v>620</v>
      </c>
      <c r="G168" s="249"/>
      <c r="H168" s="249" t="s">
        <v>669</v>
      </c>
      <c r="I168" s="249" t="s">
        <v>622</v>
      </c>
      <c r="J168" s="249" t="s">
        <v>670</v>
      </c>
      <c r="K168" s="290"/>
    </row>
    <row r="169" spans="2:11" ht="15" customHeight="1">
      <c r="B169" s="269"/>
      <c r="C169" s="249" t="s">
        <v>569</v>
      </c>
      <c r="D169" s="249"/>
      <c r="E169" s="249"/>
      <c r="F169" s="268" t="s">
        <v>620</v>
      </c>
      <c r="G169" s="249"/>
      <c r="H169" s="249" t="s">
        <v>686</v>
      </c>
      <c r="I169" s="249" t="s">
        <v>622</v>
      </c>
      <c r="J169" s="249" t="s">
        <v>670</v>
      </c>
      <c r="K169" s="290"/>
    </row>
    <row r="170" spans="2:11" ht="15" customHeight="1">
      <c r="B170" s="269"/>
      <c r="C170" s="249" t="s">
        <v>625</v>
      </c>
      <c r="D170" s="249"/>
      <c r="E170" s="249"/>
      <c r="F170" s="268" t="s">
        <v>626</v>
      </c>
      <c r="G170" s="249"/>
      <c r="H170" s="249" t="s">
        <v>686</v>
      </c>
      <c r="I170" s="249" t="s">
        <v>622</v>
      </c>
      <c r="J170" s="249">
        <v>50</v>
      </c>
      <c r="K170" s="290"/>
    </row>
    <row r="171" spans="2:11" ht="15" customHeight="1">
      <c r="B171" s="269"/>
      <c r="C171" s="249" t="s">
        <v>628</v>
      </c>
      <c r="D171" s="249"/>
      <c r="E171" s="249"/>
      <c r="F171" s="268" t="s">
        <v>620</v>
      </c>
      <c r="G171" s="249"/>
      <c r="H171" s="249" t="s">
        <v>686</v>
      </c>
      <c r="I171" s="249" t="s">
        <v>630</v>
      </c>
      <c r="J171" s="249"/>
      <c r="K171" s="290"/>
    </row>
    <row r="172" spans="2:11" ht="15" customHeight="1">
      <c r="B172" s="269"/>
      <c r="C172" s="249" t="s">
        <v>639</v>
      </c>
      <c r="D172" s="249"/>
      <c r="E172" s="249"/>
      <c r="F172" s="268" t="s">
        <v>626</v>
      </c>
      <c r="G172" s="249"/>
      <c r="H172" s="249" t="s">
        <v>686</v>
      </c>
      <c r="I172" s="249" t="s">
        <v>622</v>
      </c>
      <c r="J172" s="249">
        <v>50</v>
      </c>
      <c r="K172" s="290"/>
    </row>
    <row r="173" spans="2:11" ht="15" customHeight="1">
      <c r="B173" s="269"/>
      <c r="C173" s="249" t="s">
        <v>647</v>
      </c>
      <c r="D173" s="249"/>
      <c r="E173" s="249"/>
      <c r="F173" s="268" t="s">
        <v>626</v>
      </c>
      <c r="G173" s="249"/>
      <c r="H173" s="249" t="s">
        <v>686</v>
      </c>
      <c r="I173" s="249" t="s">
        <v>622</v>
      </c>
      <c r="J173" s="249">
        <v>50</v>
      </c>
      <c r="K173" s="290"/>
    </row>
    <row r="174" spans="2:11" ht="15" customHeight="1">
      <c r="B174" s="269"/>
      <c r="C174" s="249" t="s">
        <v>645</v>
      </c>
      <c r="D174" s="249"/>
      <c r="E174" s="249"/>
      <c r="F174" s="268" t="s">
        <v>626</v>
      </c>
      <c r="G174" s="249"/>
      <c r="H174" s="249" t="s">
        <v>686</v>
      </c>
      <c r="I174" s="249" t="s">
        <v>622</v>
      </c>
      <c r="J174" s="249">
        <v>50</v>
      </c>
      <c r="K174" s="290"/>
    </row>
    <row r="175" spans="2:11" ht="15" customHeight="1">
      <c r="B175" s="269"/>
      <c r="C175" s="249" t="s">
        <v>106</v>
      </c>
      <c r="D175" s="249"/>
      <c r="E175" s="249"/>
      <c r="F175" s="268" t="s">
        <v>620</v>
      </c>
      <c r="G175" s="249"/>
      <c r="H175" s="249" t="s">
        <v>687</v>
      </c>
      <c r="I175" s="249" t="s">
        <v>688</v>
      </c>
      <c r="J175" s="249"/>
      <c r="K175" s="290"/>
    </row>
    <row r="176" spans="2:11" ht="15" customHeight="1">
      <c r="B176" s="269"/>
      <c r="C176" s="249" t="s">
        <v>53</v>
      </c>
      <c r="D176" s="249"/>
      <c r="E176" s="249"/>
      <c r="F176" s="268" t="s">
        <v>620</v>
      </c>
      <c r="G176" s="249"/>
      <c r="H176" s="249" t="s">
        <v>689</v>
      </c>
      <c r="I176" s="249" t="s">
        <v>690</v>
      </c>
      <c r="J176" s="249">
        <v>1</v>
      </c>
      <c r="K176" s="290"/>
    </row>
    <row r="177" spans="2:11" ht="15" customHeight="1">
      <c r="B177" s="269"/>
      <c r="C177" s="249" t="s">
        <v>49</v>
      </c>
      <c r="D177" s="249"/>
      <c r="E177" s="249"/>
      <c r="F177" s="268" t="s">
        <v>620</v>
      </c>
      <c r="G177" s="249"/>
      <c r="H177" s="249" t="s">
        <v>691</v>
      </c>
      <c r="I177" s="249" t="s">
        <v>622</v>
      </c>
      <c r="J177" s="249">
        <v>20</v>
      </c>
      <c r="K177" s="290"/>
    </row>
    <row r="178" spans="2:11" ht="15" customHeight="1">
      <c r="B178" s="269"/>
      <c r="C178" s="249" t="s">
        <v>107</v>
      </c>
      <c r="D178" s="249"/>
      <c r="E178" s="249"/>
      <c r="F178" s="268" t="s">
        <v>620</v>
      </c>
      <c r="G178" s="249"/>
      <c r="H178" s="249" t="s">
        <v>692</v>
      </c>
      <c r="I178" s="249" t="s">
        <v>622</v>
      </c>
      <c r="J178" s="249">
        <v>255</v>
      </c>
      <c r="K178" s="290"/>
    </row>
    <row r="179" spans="2:11" ht="15" customHeight="1">
      <c r="B179" s="269"/>
      <c r="C179" s="249" t="s">
        <v>108</v>
      </c>
      <c r="D179" s="249"/>
      <c r="E179" s="249"/>
      <c r="F179" s="268" t="s">
        <v>620</v>
      </c>
      <c r="G179" s="249"/>
      <c r="H179" s="249" t="s">
        <v>585</v>
      </c>
      <c r="I179" s="249" t="s">
        <v>622</v>
      </c>
      <c r="J179" s="249">
        <v>10</v>
      </c>
      <c r="K179" s="290"/>
    </row>
    <row r="180" spans="2:11" ht="15" customHeight="1">
      <c r="B180" s="269"/>
      <c r="C180" s="249" t="s">
        <v>109</v>
      </c>
      <c r="D180" s="249"/>
      <c r="E180" s="249"/>
      <c r="F180" s="268" t="s">
        <v>620</v>
      </c>
      <c r="G180" s="249"/>
      <c r="H180" s="249" t="s">
        <v>693</v>
      </c>
      <c r="I180" s="249" t="s">
        <v>654</v>
      </c>
      <c r="J180" s="249"/>
      <c r="K180" s="290"/>
    </row>
    <row r="181" spans="2:11" ht="15" customHeight="1">
      <c r="B181" s="269"/>
      <c r="C181" s="249" t="s">
        <v>694</v>
      </c>
      <c r="D181" s="249"/>
      <c r="E181" s="249"/>
      <c r="F181" s="268" t="s">
        <v>620</v>
      </c>
      <c r="G181" s="249"/>
      <c r="H181" s="249" t="s">
        <v>695</v>
      </c>
      <c r="I181" s="249" t="s">
        <v>654</v>
      </c>
      <c r="J181" s="249"/>
      <c r="K181" s="290"/>
    </row>
    <row r="182" spans="2:11" ht="15" customHeight="1">
      <c r="B182" s="269"/>
      <c r="C182" s="249" t="s">
        <v>683</v>
      </c>
      <c r="D182" s="249"/>
      <c r="E182" s="249"/>
      <c r="F182" s="268" t="s">
        <v>620</v>
      </c>
      <c r="G182" s="249"/>
      <c r="H182" s="249" t="s">
        <v>696</v>
      </c>
      <c r="I182" s="249" t="s">
        <v>654</v>
      </c>
      <c r="J182" s="249"/>
      <c r="K182" s="290"/>
    </row>
    <row r="183" spans="2:11" ht="15" customHeight="1">
      <c r="B183" s="269"/>
      <c r="C183" s="249" t="s">
        <v>111</v>
      </c>
      <c r="D183" s="249"/>
      <c r="E183" s="249"/>
      <c r="F183" s="268" t="s">
        <v>626</v>
      </c>
      <c r="G183" s="249"/>
      <c r="H183" s="249" t="s">
        <v>697</v>
      </c>
      <c r="I183" s="249" t="s">
        <v>622</v>
      </c>
      <c r="J183" s="249">
        <v>50</v>
      </c>
      <c r="K183" s="290"/>
    </row>
    <row r="184" spans="2:11" ht="15" customHeight="1">
      <c r="B184" s="269"/>
      <c r="C184" s="249" t="s">
        <v>698</v>
      </c>
      <c r="D184" s="249"/>
      <c r="E184" s="249"/>
      <c r="F184" s="268" t="s">
        <v>626</v>
      </c>
      <c r="G184" s="249"/>
      <c r="H184" s="249" t="s">
        <v>699</v>
      </c>
      <c r="I184" s="249" t="s">
        <v>700</v>
      </c>
      <c r="J184" s="249"/>
      <c r="K184" s="290"/>
    </row>
    <row r="185" spans="2:11" ht="15" customHeight="1">
      <c r="B185" s="269"/>
      <c r="C185" s="249" t="s">
        <v>701</v>
      </c>
      <c r="D185" s="249"/>
      <c r="E185" s="249"/>
      <c r="F185" s="268" t="s">
        <v>626</v>
      </c>
      <c r="G185" s="249"/>
      <c r="H185" s="249" t="s">
        <v>702</v>
      </c>
      <c r="I185" s="249" t="s">
        <v>700</v>
      </c>
      <c r="J185" s="249"/>
      <c r="K185" s="290"/>
    </row>
    <row r="186" spans="2:11" ht="15" customHeight="1">
      <c r="B186" s="269"/>
      <c r="C186" s="249" t="s">
        <v>703</v>
      </c>
      <c r="D186" s="249"/>
      <c r="E186" s="249"/>
      <c r="F186" s="268" t="s">
        <v>626</v>
      </c>
      <c r="G186" s="249"/>
      <c r="H186" s="249" t="s">
        <v>704</v>
      </c>
      <c r="I186" s="249" t="s">
        <v>700</v>
      </c>
      <c r="J186" s="249"/>
      <c r="K186" s="290"/>
    </row>
    <row r="187" spans="2:11" ht="15" customHeight="1">
      <c r="B187" s="269"/>
      <c r="C187" s="302" t="s">
        <v>705</v>
      </c>
      <c r="D187" s="249"/>
      <c r="E187" s="249"/>
      <c r="F187" s="268" t="s">
        <v>626</v>
      </c>
      <c r="G187" s="249"/>
      <c r="H187" s="249" t="s">
        <v>706</v>
      </c>
      <c r="I187" s="249" t="s">
        <v>707</v>
      </c>
      <c r="J187" s="303" t="s">
        <v>708</v>
      </c>
      <c r="K187" s="290"/>
    </row>
    <row r="188" spans="2:11" ht="15" customHeight="1">
      <c r="B188" s="269"/>
      <c r="C188" s="254" t="s">
        <v>38</v>
      </c>
      <c r="D188" s="249"/>
      <c r="E188" s="249"/>
      <c r="F188" s="268" t="s">
        <v>620</v>
      </c>
      <c r="G188" s="249"/>
      <c r="H188" s="245" t="s">
        <v>709</v>
      </c>
      <c r="I188" s="249" t="s">
        <v>710</v>
      </c>
      <c r="J188" s="249"/>
      <c r="K188" s="290"/>
    </row>
    <row r="189" spans="2:11" ht="15" customHeight="1">
      <c r="B189" s="269"/>
      <c r="C189" s="254" t="s">
        <v>711</v>
      </c>
      <c r="D189" s="249"/>
      <c r="E189" s="249"/>
      <c r="F189" s="268" t="s">
        <v>620</v>
      </c>
      <c r="G189" s="249"/>
      <c r="H189" s="249" t="s">
        <v>712</v>
      </c>
      <c r="I189" s="249" t="s">
        <v>654</v>
      </c>
      <c r="J189" s="249"/>
      <c r="K189" s="290"/>
    </row>
    <row r="190" spans="2:11" ht="15" customHeight="1">
      <c r="B190" s="269"/>
      <c r="C190" s="254" t="s">
        <v>713</v>
      </c>
      <c r="D190" s="249"/>
      <c r="E190" s="249"/>
      <c r="F190" s="268" t="s">
        <v>620</v>
      </c>
      <c r="G190" s="249"/>
      <c r="H190" s="249" t="s">
        <v>714</v>
      </c>
      <c r="I190" s="249" t="s">
        <v>654</v>
      </c>
      <c r="J190" s="249"/>
      <c r="K190" s="290"/>
    </row>
    <row r="191" spans="2:11" ht="15" customHeight="1">
      <c r="B191" s="269"/>
      <c r="C191" s="254" t="s">
        <v>715</v>
      </c>
      <c r="D191" s="249"/>
      <c r="E191" s="249"/>
      <c r="F191" s="268" t="s">
        <v>626</v>
      </c>
      <c r="G191" s="249"/>
      <c r="H191" s="249" t="s">
        <v>716</v>
      </c>
      <c r="I191" s="249" t="s">
        <v>654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60" t="s">
        <v>717</v>
      </c>
      <c r="D197" s="360"/>
      <c r="E197" s="360"/>
      <c r="F197" s="360"/>
      <c r="G197" s="360"/>
      <c r="H197" s="360"/>
      <c r="I197" s="360"/>
      <c r="J197" s="360"/>
      <c r="K197" s="241"/>
    </row>
    <row r="198" spans="2:11" ht="25.5" customHeight="1">
      <c r="B198" s="240"/>
      <c r="C198" s="305" t="s">
        <v>718</v>
      </c>
      <c r="D198" s="305"/>
      <c r="E198" s="305"/>
      <c r="F198" s="305" t="s">
        <v>719</v>
      </c>
      <c r="G198" s="306"/>
      <c r="H198" s="366" t="s">
        <v>720</v>
      </c>
      <c r="I198" s="366"/>
      <c r="J198" s="366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710</v>
      </c>
      <c r="D200" s="249"/>
      <c r="E200" s="249"/>
      <c r="F200" s="268" t="s">
        <v>39</v>
      </c>
      <c r="G200" s="249"/>
      <c r="H200" s="362" t="s">
        <v>721</v>
      </c>
      <c r="I200" s="362"/>
      <c r="J200" s="362"/>
      <c r="K200" s="290"/>
    </row>
    <row r="201" spans="2:11" ht="15" customHeight="1">
      <c r="B201" s="269"/>
      <c r="C201" s="275"/>
      <c r="D201" s="249"/>
      <c r="E201" s="249"/>
      <c r="F201" s="268" t="s">
        <v>40</v>
      </c>
      <c r="G201" s="249"/>
      <c r="H201" s="362" t="s">
        <v>722</v>
      </c>
      <c r="I201" s="362"/>
      <c r="J201" s="362"/>
      <c r="K201" s="290"/>
    </row>
    <row r="202" spans="2:11" ht="15" customHeight="1">
      <c r="B202" s="269"/>
      <c r="C202" s="275"/>
      <c r="D202" s="249"/>
      <c r="E202" s="249"/>
      <c r="F202" s="268" t="s">
        <v>43</v>
      </c>
      <c r="G202" s="249"/>
      <c r="H202" s="362" t="s">
        <v>723</v>
      </c>
      <c r="I202" s="362"/>
      <c r="J202" s="362"/>
      <c r="K202" s="290"/>
    </row>
    <row r="203" spans="2:11" ht="15" customHeight="1">
      <c r="B203" s="269"/>
      <c r="C203" s="249"/>
      <c r="D203" s="249"/>
      <c r="E203" s="249"/>
      <c r="F203" s="268" t="s">
        <v>41</v>
      </c>
      <c r="G203" s="249"/>
      <c r="H203" s="362" t="s">
        <v>724</v>
      </c>
      <c r="I203" s="362"/>
      <c r="J203" s="362"/>
      <c r="K203" s="290"/>
    </row>
    <row r="204" spans="2:11" ht="15" customHeight="1">
      <c r="B204" s="269"/>
      <c r="C204" s="249"/>
      <c r="D204" s="249"/>
      <c r="E204" s="249"/>
      <c r="F204" s="268" t="s">
        <v>42</v>
      </c>
      <c r="G204" s="249"/>
      <c r="H204" s="362" t="s">
        <v>725</v>
      </c>
      <c r="I204" s="362"/>
      <c r="J204" s="362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666</v>
      </c>
      <c r="D206" s="249"/>
      <c r="E206" s="249"/>
      <c r="F206" s="268" t="s">
        <v>75</v>
      </c>
      <c r="G206" s="249"/>
      <c r="H206" s="362" t="s">
        <v>726</v>
      </c>
      <c r="I206" s="362"/>
      <c r="J206" s="362"/>
      <c r="K206" s="290"/>
    </row>
    <row r="207" spans="2:11" ht="15" customHeight="1">
      <c r="B207" s="269"/>
      <c r="C207" s="275"/>
      <c r="D207" s="249"/>
      <c r="E207" s="249"/>
      <c r="F207" s="268" t="s">
        <v>563</v>
      </c>
      <c r="G207" s="249"/>
      <c r="H207" s="362" t="s">
        <v>564</v>
      </c>
      <c r="I207" s="362"/>
      <c r="J207" s="362"/>
      <c r="K207" s="290"/>
    </row>
    <row r="208" spans="2:11" ht="15" customHeight="1">
      <c r="B208" s="269"/>
      <c r="C208" s="249"/>
      <c r="D208" s="249"/>
      <c r="E208" s="249"/>
      <c r="F208" s="268" t="s">
        <v>561</v>
      </c>
      <c r="G208" s="249"/>
      <c r="H208" s="362" t="s">
        <v>727</v>
      </c>
      <c r="I208" s="362"/>
      <c r="J208" s="362"/>
      <c r="K208" s="290"/>
    </row>
    <row r="209" spans="2:11" ht="15" customHeight="1">
      <c r="B209" s="307"/>
      <c r="C209" s="275"/>
      <c r="D209" s="275"/>
      <c r="E209" s="275"/>
      <c r="F209" s="268" t="s">
        <v>565</v>
      </c>
      <c r="G209" s="254"/>
      <c r="H209" s="361" t="s">
        <v>566</v>
      </c>
      <c r="I209" s="361"/>
      <c r="J209" s="361"/>
      <c r="K209" s="308"/>
    </row>
    <row r="210" spans="2:11" ht="15" customHeight="1">
      <c r="B210" s="307"/>
      <c r="C210" s="275"/>
      <c r="D210" s="275"/>
      <c r="E210" s="275"/>
      <c r="F210" s="268" t="s">
        <v>567</v>
      </c>
      <c r="G210" s="254"/>
      <c r="H210" s="361" t="s">
        <v>728</v>
      </c>
      <c r="I210" s="361"/>
      <c r="J210" s="361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690</v>
      </c>
      <c r="D212" s="275"/>
      <c r="E212" s="275"/>
      <c r="F212" s="268">
        <v>1</v>
      </c>
      <c r="G212" s="254"/>
      <c r="H212" s="361" t="s">
        <v>729</v>
      </c>
      <c r="I212" s="361"/>
      <c r="J212" s="361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61" t="s">
        <v>730</v>
      </c>
      <c r="I213" s="361"/>
      <c r="J213" s="361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61" t="s">
        <v>731</v>
      </c>
      <c r="I214" s="361"/>
      <c r="J214" s="361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61" t="s">
        <v>732</v>
      </c>
      <c r="I215" s="361"/>
      <c r="J215" s="361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Ondrej Bojko</cp:lastModifiedBy>
  <dcterms:created xsi:type="dcterms:W3CDTF">2017-08-08T08:47:53Z</dcterms:created>
  <dcterms:modified xsi:type="dcterms:W3CDTF">2017-08-08T11:34:43Z</dcterms:modified>
  <cp:category/>
  <cp:version/>
  <cp:contentType/>
  <cp:contentStatus/>
</cp:coreProperties>
</file>