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10335"/>
  </bookViews>
  <sheets>
    <sheet name="SO 101 Místní komunikace" sheetId="2" r:id="rId1"/>
    <sheet name="Pokyny pro vyplnění" sheetId="5" r:id="rId2"/>
  </sheets>
  <definedNames>
    <definedName name="_xlnm._FilterDatabase" localSheetId="0" hidden="1">'SO 101 Místní komunikace'!$C$84:$K$313</definedName>
    <definedName name="_xlnm.Print_Area" localSheetId="1">'Pokyny pro vyplnění'!$B$2:$K$69,'Pokyny pro vyplnění'!$B$72:$K$116,'Pokyny pro vyplnění'!$B$119:$K$188,'Pokyny pro vyplnění'!$B$196:$K$216</definedName>
    <definedName name="_xlnm.Print_Area" localSheetId="0">'SO 101 Místní komunikace'!$C$4:$J$36,'SO 101 Místní komunikace'!$C$42:$J$66,'SO 101 Místní komunikace'!$C$72:$K$313</definedName>
    <definedName name="_xlnm.Print_Titles" localSheetId="0">'SO 101 Místní komunikace'!$84:$84</definedName>
  </definedNames>
  <calcPr calcId="125725"/>
</workbook>
</file>

<file path=xl/calcChain.xml><?xml version="1.0" encoding="utf-8"?>
<calcChain xmlns="http://schemas.openxmlformats.org/spreadsheetml/2006/main">
  <c r="R312" i="2"/>
  <c r="T304"/>
  <c r="P304"/>
  <c r="BK205"/>
  <c r="J205" s="1"/>
  <c r="J62" s="1"/>
  <c r="BK87"/>
  <c r="BI313"/>
  <c r="BH313"/>
  <c r="BG313"/>
  <c r="BF313"/>
  <c r="T313"/>
  <c r="T312" s="1"/>
  <c r="R313"/>
  <c r="P313"/>
  <c r="P312" s="1"/>
  <c r="BK313"/>
  <c r="BK312" s="1"/>
  <c r="J312" s="1"/>
  <c r="J65" s="1"/>
  <c r="J313"/>
  <c r="BE313" s="1"/>
  <c r="BI311"/>
  <c r="BH311"/>
  <c r="BG311"/>
  <c r="BF311"/>
  <c r="BE311"/>
  <c r="T311"/>
  <c r="R311"/>
  <c r="P311"/>
  <c r="BK311"/>
  <c r="J311"/>
  <c r="BI310"/>
  <c r="BH310"/>
  <c r="BG310"/>
  <c r="BF310"/>
  <c r="BE310"/>
  <c r="T310"/>
  <c r="R310"/>
  <c r="P310"/>
  <c r="BK310"/>
  <c r="J310"/>
  <c r="BI309"/>
  <c r="BH309"/>
  <c r="BG309"/>
  <c r="BF309"/>
  <c r="BE309"/>
  <c r="T309"/>
  <c r="R309"/>
  <c r="P309"/>
  <c r="BK309"/>
  <c r="J309"/>
  <c r="BI306"/>
  <c r="BH306"/>
  <c r="BG306"/>
  <c r="BF306"/>
  <c r="BE306"/>
  <c r="T306"/>
  <c r="R306"/>
  <c r="P306"/>
  <c r="BK306"/>
  <c r="J306"/>
  <c r="BI305"/>
  <c r="BH305"/>
  <c r="BG305"/>
  <c r="BF305"/>
  <c r="BE305"/>
  <c r="T305"/>
  <c r="R305"/>
  <c r="R304" s="1"/>
  <c r="P305"/>
  <c r="BK305"/>
  <c r="BK304" s="1"/>
  <c r="J304" s="1"/>
  <c r="J64" s="1"/>
  <c r="J305"/>
  <c r="BI303"/>
  <c r="BH303"/>
  <c r="BG303"/>
  <c r="BF303"/>
  <c r="T303"/>
  <c r="R303"/>
  <c r="P303"/>
  <c r="BK303"/>
  <c r="J303"/>
  <c r="BE303" s="1"/>
  <c r="BI302"/>
  <c r="BH302"/>
  <c r="BG302"/>
  <c r="BF302"/>
  <c r="T302"/>
  <c r="R302"/>
  <c r="P302"/>
  <c r="BK302"/>
  <c r="J302"/>
  <c r="BE302" s="1"/>
  <c r="BI301"/>
  <c r="BH301"/>
  <c r="BG301"/>
  <c r="BF301"/>
  <c r="T301"/>
  <c r="R301"/>
  <c r="P301"/>
  <c r="BK301"/>
  <c r="J301"/>
  <c r="BE301" s="1"/>
  <c r="BI300"/>
  <c r="BH300"/>
  <c r="BG300"/>
  <c r="BF300"/>
  <c r="T300"/>
  <c r="R300"/>
  <c r="P300"/>
  <c r="BK300"/>
  <c r="J300"/>
  <c r="BE300" s="1"/>
  <c r="BI299"/>
  <c r="BH299"/>
  <c r="BG299"/>
  <c r="BF299"/>
  <c r="T299"/>
  <c r="R299"/>
  <c r="P299"/>
  <c r="BK299"/>
  <c r="J299"/>
  <c r="BE299" s="1"/>
  <c r="BI298"/>
  <c r="BH298"/>
  <c r="BG298"/>
  <c r="BF298"/>
  <c r="T298"/>
  <c r="R298"/>
  <c r="P298"/>
  <c r="BK298"/>
  <c r="J298"/>
  <c r="BE298" s="1"/>
  <c r="BI294"/>
  <c r="BH294"/>
  <c r="BG294"/>
  <c r="BF294"/>
  <c r="T294"/>
  <c r="R294"/>
  <c r="P294"/>
  <c r="BK294"/>
  <c r="J294"/>
  <c r="BE294" s="1"/>
  <c r="BI289"/>
  <c r="BH289"/>
  <c r="BG289"/>
  <c r="BF289"/>
  <c r="T289"/>
  <c r="R289"/>
  <c r="P289"/>
  <c r="BK289"/>
  <c r="J289"/>
  <c r="BE289" s="1"/>
  <c r="BI288"/>
  <c r="BH288"/>
  <c r="BG288"/>
  <c r="BF288"/>
  <c r="T288"/>
  <c r="R288"/>
  <c r="P288"/>
  <c r="BK288"/>
  <c r="J288"/>
  <c r="BE288" s="1"/>
  <c r="BI283"/>
  <c r="BH283"/>
  <c r="BG283"/>
  <c r="BF283"/>
  <c r="T283"/>
  <c r="R283"/>
  <c r="P283"/>
  <c r="BK283"/>
  <c r="J283"/>
  <c r="BE283" s="1"/>
  <c r="BI282"/>
  <c r="BH282"/>
  <c r="BG282"/>
  <c r="BF282"/>
  <c r="T282"/>
  <c r="R282"/>
  <c r="P282"/>
  <c r="BK282"/>
  <c r="J282"/>
  <c r="BE282" s="1"/>
  <c r="BI277"/>
  <c r="BH277"/>
  <c r="BG277"/>
  <c r="BF277"/>
  <c r="T277"/>
  <c r="R277"/>
  <c r="P277"/>
  <c r="BK277"/>
  <c r="J277"/>
  <c r="BE277" s="1"/>
  <c r="BI276"/>
  <c r="BH276"/>
  <c r="BG276"/>
  <c r="BF276"/>
  <c r="T276"/>
  <c r="R276"/>
  <c r="P276"/>
  <c r="BK276"/>
  <c r="J276"/>
  <c r="BE276" s="1"/>
  <c r="BI275"/>
  <c r="BH275"/>
  <c r="BG275"/>
  <c r="BF275"/>
  <c r="T275"/>
  <c r="R275"/>
  <c r="P275"/>
  <c r="BK275"/>
  <c r="J275"/>
  <c r="BE275" s="1"/>
  <c r="BI274"/>
  <c r="BH274"/>
  <c r="BG274"/>
  <c r="BF274"/>
  <c r="T274"/>
  <c r="R274"/>
  <c r="P274"/>
  <c r="BK274"/>
  <c r="J274"/>
  <c r="BE274" s="1"/>
  <c r="BI273"/>
  <c r="BH273"/>
  <c r="BG273"/>
  <c r="BF273"/>
  <c r="T273"/>
  <c r="R273"/>
  <c r="P273"/>
  <c r="BK273"/>
  <c r="J273"/>
  <c r="BE273" s="1"/>
  <c r="BI269"/>
  <c r="BH269"/>
  <c r="BG269"/>
  <c r="BF269"/>
  <c r="T269"/>
  <c r="R269"/>
  <c r="P269"/>
  <c r="BK269"/>
  <c r="J269"/>
  <c r="BE269" s="1"/>
  <c r="BI263"/>
  <c r="BH263"/>
  <c r="BG263"/>
  <c r="BF263"/>
  <c r="BE263"/>
  <c r="T263"/>
  <c r="R263"/>
  <c r="P263"/>
  <c r="BK263"/>
  <c r="J263"/>
  <c r="BI256"/>
  <c r="BH256"/>
  <c r="BG256"/>
  <c r="BF256"/>
  <c r="BE256"/>
  <c r="T256"/>
  <c r="R256"/>
  <c r="P256"/>
  <c r="BK256"/>
  <c r="J256"/>
  <c r="BI255"/>
  <c r="BH255"/>
  <c r="BG255"/>
  <c r="BF255"/>
  <c r="BE255"/>
  <c r="T255"/>
  <c r="R255"/>
  <c r="R254" s="1"/>
  <c r="P255"/>
  <c r="BK255"/>
  <c r="BK254" s="1"/>
  <c r="J254" s="1"/>
  <c r="J63" s="1"/>
  <c r="J255"/>
  <c r="BI249"/>
  <c r="BH249"/>
  <c r="BG249"/>
  <c r="BF249"/>
  <c r="T249"/>
  <c r="R249"/>
  <c r="P249"/>
  <c r="BK249"/>
  <c r="J249"/>
  <c r="BE249" s="1"/>
  <c r="BI244"/>
  <c r="BH244"/>
  <c r="BG244"/>
  <c r="BF244"/>
  <c r="T244"/>
  <c r="R244"/>
  <c r="P244"/>
  <c r="BK244"/>
  <c r="J244"/>
  <c r="BE244" s="1"/>
  <c r="BI240"/>
  <c r="BH240"/>
  <c r="BG240"/>
  <c r="BF240"/>
  <c r="T240"/>
  <c r="R240"/>
  <c r="P240"/>
  <c r="BK240"/>
  <c r="J240"/>
  <c r="BE240" s="1"/>
  <c r="BI233"/>
  <c r="BH233"/>
  <c r="BG233"/>
  <c r="BF233"/>
  <c r="T233"/>
  <c r="R233"/>
  <c r="P233"/>
  <c r="BK233"/>
  <c r="J233"/>
  <c r="BE233" s="1"/>
  <c r="BI232"/>
  <c r="BH232"/>
  <c r="BG232"/>
  <c r="BF232"/>
  <c r="T232"/>
  <c r="R232"/>
  <c r="P232"/>
  <c r="BK232"/>
  <c r="J232"/>
  <c r="BE232" s="1"/>
  <c r="BI226"/>
  <c r="BH226"/>
  <c r="BG226"/>
  <c r="BF226"/>
  <c r="T226"/>
  <c r="R226"/>
  <c r="P226"/>
  <c r="BK226"/>
  <c r="J226"/>
  <c r="BE226" s="1"/>
  <c r="BI221"/>
  <c r="BH221"/>
  <c r="BG221"/>
  <c r="BF221"/>
  <c r="T221"/>
  <c r="R221"/>
  <c r="P221"/>
  <c r="BK221"/>
  <c r="J221"/>
  <c r="BE221" s="1"/>
  <c r="BI217"/>
  <c r="BH217"/>
  <c r="BG217"/>
  <c r="BF217"/>
  <c r="T217"/>
  <c r="R217"/>
  <c r="P217"/>
  <c r="BK217"/>
  <c r="J217"/>
  <c r="BE217" s="1"/>
  <c r="BI211"/>
  <c r="BH211"/>
  <c r="BG211"/>
  <c r="BF211"/>
  <c r="T211"/>
  <c r="R211"/>
  <c r="P211"/>
  <c r="BK211"/>
  <c r="J211"/>
  <c r="BE211" s="1"/>
  <c r="BI206"/>
  <c r="BH206"/>
  <c r="BG206"/>
  <c r="BF206"/>
  <c r="T206"/>
  <c r="T205" s="1"/>
  <c r="R206"/>
  <c r="R205" s="1"/>
  <c r="P206"/>
  <c r="P205" s="1"/>
  <c r="BK206"/>
  <c r="J206"/>
  <c r="BE206" s="1"/>
  <c r="BI202"/>
  <c r="BH202"/>
  <c r="BG202"/>
  <c r="BF202"/>
  <c r="BE202"/>
  <c r="T202"/>
  <c r="R202"/>
  <c r="P202"/>
  <c r="BK202"/>
  <c r="J202"/>
  <c r="BI199"/>
  <c r="BH199"/>
  <c r="BG199"/>
  <c r="BF199"/>
  <c r="BE199"/>
  <c r="T199"/>
  <c r="R199"/>
  <c r="P199"/>
  <c r="BK199"/>
  <c r="J199"/>
  <c r="BI195"/>
  <c r="BH195"/>
  <c r="BG195"/>
  <c r="BF195"/>
  <c r="BE195"/>
  <c r="T195"/>
  <c r="R195"/>
  <c r="P195"/>
  <c r="BK195"/>
  <c r="J195"/>
  <c r="BI191"/>
  <c r="BH191"/>
  <c r="BG191"/>
  <c r="BF191"/>
  <c r="BE191"/>
  <c r="T191"/>
  <c r="T190" s="1"/>
  <c r="R191"/>
  <c r="R190" s="1"/>
  <c r="P191"/>
  <c r="P190" s="1"/>
  <c r="BK191"/>
  <c r="BK190" s="1"/>
  <c r="J190" s="1"/>
  <c r="J61" s="1"/>
  <c r="J191"/>
  <c r="BI187"/>
  <c r="BH187"/>
  <c r="BG187"/>
  <c r="BF187"/>
  <c r="T187"/>
  <c r="R187"/>
  <c r="P187"/>
  <c r="BK187"/>
  <c r="J187"/>
  <c r="BE187" s="1"/>
  <c r="BI186"/>
  <c r="BH186"/>
  <c r="BG186"/>
  <c r="BF186"/>
  <c r="T186"/>
  <c r="R186"/>
  <c r="P186"/>
  <c r="BK186"/>
  <c r="J186"/>
  <c r="BE186" s="1"/>
  <c r="BI182"/>
  <c r="BH182"/>
  <c r="BG182"/>
  <c r="BF182"/>
  <c r="T182"/>
  <c r="R182"/>
  <c r="P182"/>
  <c r="BK182"/>
  <c r="J182"/>
  <c r="BE182" s="1"/>
  <c r="BI177"/>
  <c r="BH177"/>
  <c r="BG177"/>
  <c r="BF177"/>
  <c r="T177"/>
  <c r="T176" s="1"/>
  <c r="R177"/>
  <c r="R176" s="1"/>
  <c r="P177"/>
  <c r="P176" s="1"/>
  <c r="BK177"/>
  <c r="BK176" s="1"/>
  <c r="J176" s="1"/>
  <c r="J60" s="1"/>
  <c r="J177"/>
  <c r="BE177" s="1"/>
  <c r="BI173"/>
  <c r="BH173"/>
  <c r="BG173"/>
  <c r="BF173"/>
  <c r="BE173"/>
  <c r="T173"/>
  <c r="R173"/>
  <c r="P173"/>
  <c r="BK173"/>
  <c r="J173"/>
  <c r="BI172"/>
  <c r="BH172"/>
  <c r="BG172"/>
  <c r="BF172"/>
  <c r="BE172"/>
  <c r="T172"/>
  <c r="R172"/>
  <c r="P172"/>
  <c r="BK172"/>
  <c r="J172"/>
  <c r="BI171"/>
  <c r="BH171"/>
  <c r="BG171"/>
  <c r="BF171"/>
  <c r="BE171"/>
  <c r="T171"/>
  <c r="R171"/>
  <c r="P171"/>
  <c r="BK171"/>
  <c r="J171"/>
  <c r="BI170"/>
  <c r="BH170"/>
  <c r="BG170"/>
  <c r="BF170"/>
  <c r="BE170"/>
  <c r="T170"/>
  <c r="R170"/>
  <c r="P170"/>
  <c r="BK170"/>
  <c r="J170"/>
  <c r="BI169"/>
  <c r="BH169"/>
  <c r="BG169"/>
  <c r="BF169"/>
  <c r="BE169"/>
  <c r="T169"/>
  <c r="R169"/>
  <c r="P169"/>
  <c r="BK169"/>
  <c r="J169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2"/>
  <c r="BH162"/>
  <c r="BG162"/>
  <c r="BF162"/>
  <c r="BE162"/>
  <c r="T162"/>
  <c r="R162"/>
  <c r="P162"/>
  <c r="BK162"/>
  <c r="J162"/>
  <c r="BI158"/>
  <c r="BH158"/>
  <c r="BG158"/>
  <c r="BF158"/>
  <c r="BE158"/>
  <c r="T158"/>
  <c r="R158"/>
  <c r="P158"/>
  <c r="BK158"/>
  <c r="J158"/>
  <c r="BI154"/>
  <c r="BH154"/>
  <c r="BG154"/>
  <c r="BF154"/>
  <c r="BE154"/>
  <c r="T154"/>
  <c r="R154"/>
  <c r="P154"/>
  <c r="BK154"/>
  <c r="J154"/>
  <c r="BI153"/>
  <c r="BH153"/>
  <c r="BG153"/>
  <c r="BF153"/>
  <c r="BE153"/>
  <c r="T153"/>
  <c r="R153"/>
  <c r="P153"/>
  <c r="BK153"/>
  <c r="J153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39"/>
  <c r="BH139"/>
  <c r="BG139"/>
  <c r="BF139"/>
  <c r="BE139"/>
  <c r="T139"/>
  <c r="R139"/>
  <c r="P139"/>
  <c r="BK139"/>
  <c r="J139"/>
  <c r="BI135"/>
  <c r="BH135"/>
  <c r="BG135"/>
  <c r="BF135"/>
  <c r="BE135"/>
  <c r="T135"/>
  <c r="R135"/>
  <c r="P135"/>
  <c r="BK135"/>
  <c r="J135"/>
  <c r="BI131"/>
  <c r="BH131"/>
  <c r="BG131"/>
  <c r="BF131"/>
  <c r="BE131"/>
  <c r="T131"/>
  <c r="R131"/>
  <c r="P131"/>
  <c r="BK131"/>
  <c r="J131"/>
  <c r="BI127"/>
  <c r="BH127"/>
  <c r="BG127"/>
  <c r="BF127"/>
  <c r="BE127"/>
  <c r="T127"/>
  <c r="R127"/>
  <c r="P127"/>
  <c r="BK127"/>
  <c r="J127"/>
  <c r="BI123"/>
  <c r="BH123"/>
  <c r="BG123"/>
  <c r="BF123"/>
  <c r="BE123"/>
  <c r="T123"/>
  <c r="R123"/>
  <c r="P123"/>
  <c r="BK123"/>
  <c r="J123"/>
  <c r="BI117"/>
  <c r="BH117"/>
  <c r="BG117"/>
  <c r="BF117"/>
  <c r="BE117"/>
  <c r="T117"/>
  <c r="R117"/>
  <c r="P117"/>
  <c r="BK117"/>
  <c r="J117"/>
  <c r="BI113"/>
  <c r="BH113"/>
  <c r="BG113"/>
  <c r="BF113"/>
  <c r="BE113"/>
  <c r="T113"/>
  <c r="R113"/>
  <c r="P113"/>
  <c r="BK113"/>
  <c r="J113"/>
  <c r="BI112"/>
  <c r="BH112"/>
  <c r="BG112"/>
  <c r="BF112"/>
  <c r="BE112"/>
  <c r="T112"/>
  <c r="R112"/>
  <c r="P112"/>
  <c r="BK112"/>
  <c r="J112"/>
  <c r="BI111"/>
  <c r="BH111"/>
  <c r="BG111"/>
  <c r="BF111"/>
  <c r="BE111"/>
  <c r="T111"/>
  <c r="R111"/>
  <c r="P111"/>
  <c r="BK111"/>
  <c r="J111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P106"/>
  <c r="BK106"/>
  <c r="J106"/>
  <c r="BI102"/>
  <c r="BH102"/>
  <c r="BG102"/>
  <c r="F32" s="1"/>
  <c r="BF102"/>
  <c r="BE102"/>
  <c r="T102"/>
  <c r="T101" s="1"/>
  <c r="R102"/>
  <c r="R101" s="1"/>
  <c r="P102"/>
  <c r="P101" s="1"/>
  <c r="BK102"/>
  <c r="BK101" s="1"/>
  <c r="J101" s="1"/>
  <c r="J59" s="1"/>
  <c r="J102"/>
  <c r="BI98"/>
  <c r="BH98"/>
  <c r="BG98"/>
  <c r="BF98"/>
  <c r="T98"/>
  <c r="R98"/>
  <c r="P98"/>
  <c r="BK98"/>
  <c r="J98"/>
  <c r="BE98" s="1"/>
  <c r="BI95"/>
  <c r="BH95"/>
  <c r="BG95"/>
  <c r="BF95"/>
  <c r="T95"/>
  <c r="R95"/>
  <c r="P95"/>
  <c r="BK95"/>
  <c r="J95"/>
  <c r="BE95" s="1"/>
  <c r="BI94"/>
  <c r="BH94"/>
  <c r="BG94"/>
  <c r="BF94"/>
  <c r="T94"/>
  <c r="R94"/>
  <c r="P94"/>
  <c r="BK94"/>
  <c r="J94"/>
  <c r="BE94" s="1"/>
  <c r="BI93"/>
  <c r="BH93"/>
  <c r="BG93"/>
  <c r="BF93"/>
  <c r="T93"/>
  <c r="R93"/>
  <c r="P93"/>
  <c r="BK93"/>
  <c r="J93"/>
  <c r="BE93" s="1"/>
  <c r="BI92"/>
  <c r="BH92"/>
  <c r="BG92"/>
  <c r="BF92"/>
  <c r="T92"/>
  <c r="R92"/>
  <c r="P92"/>
  <c r="BK92"/>
  <c r="J92"/>
  <c r="BE92" s="1"/>
  <c r="BI91"/>
  <c r="BH91"/>
  <c r="BG91"/>
  <c r="BF91"/>
  <c r="T91"/>
  <c r="R91"/>
  <c r="P91"/>
  <c r="BK91"/>
  <c r="J91"/>
  <c r="BE91" s="1"/>
  <c r="BI88"/>
  <c r="F34" s="1"/>
  <c r="BH88"/>
  <c r="F33" s="1"/>
  <c r="BG88"/>
  <c r="BF88"/>
  <c r="J31" s="1"/>
  <c r="T88"/>
  <c r="T87" s="1"/>
  <c r="R88"/>
  <c r="R87" s="1"/>
  <c r="R86" s="1"/>
  <c r="R85" s="1"/>
  <c r="P88"/>
  <c r="P87" s="1"/>
  <c r="BK88"/>
  <c r="J88"/>
  <c r="BE88" s="1"/>
  <c r="J81"/>
  <c r="F81"/>
  <c r="F79"/>
  <c r="E77"/>
  <c r="F51"/>
  <c r="F49"/>
  <c r="E47"/>
  <c r="J51"/>
  <c r="F82"/>
  <c r="J49"/>
  <c r="E7"/>
  <c r="E75" s="1"/>
  <c r="E45" l="1"/>
  <c r="J30"/>
  <c r="F30"/>
  <c r="F52"/>
  <c r="J79"/>
  <c r="J87"/>
  <c r="J58" s="1"/>
  <c r="BK86"/>
  <c r="P254"/>
  <c r="P86" s="1"/>
  <c r="P85" s="1"/>
  <c r="T254"/>
  <c r="T86" s="1"/>
  <c r="T85" s="1"/>
  <c r="F31"/>
  <c r="BK85" l="1"/>
  <c r="J85" s="1"/>
  <c r="J86"/>
  <c r="J57" s="1"/>
  <c r="J27" l="1"/>
  <c r="J56"/>
  <c r="J36" l="1"/>
</calcChain>
</file>

<file path=xl/sharedStrings.xml><?xml version="1.0" encoding="utf-8"?>
<sst xmlns="http://schemas.openxmlformats.org/spreadsheetml/2006/main" count="3182" uniqueCount="690">
  <si>
    <t>List obsahuje:</t>
  </si>
  <si>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</si>
  <si>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</si>
  <si>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</si>
  <si>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</si>
  <si>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</si>
  <si>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</si>
  <si>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</si>
  <si>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</si>
  <si>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</si>
  <si>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</si>
  <si>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</si>
  <si>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</si>
  <si>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</si>
  <si>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</si>
  <si>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</si>
  <si>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</si>
  <si>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</si>
  <si>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</si>
  <si>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</si>
  <si>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</si>
  <si>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</si>
  <si>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</si>
  <si>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</si>
  <si>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</si>
  <si>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</si>
  <si>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</si>
  <si>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</si>
  <si>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</si>
  <si>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</si>
  <si>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</si>
  <si>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</si>
  <si>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</si>
  <si>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</si>
  <si>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</si>
  <si>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</si>
  <si>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</si>
  <si>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</si>
  <si>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</si>
  <si>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SO 101 Místní komunikace</t>
  </si>
  <si>
    <t>STA</t>
  </si>
  <si>
    <t>{afc42139-7691-4b9f-8e63-6afcd7ac1a79}</t>
  </si>
  <si>
    <t>2</t>
  </si>
  <si>
    <t>3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</si>
  <si>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</si>
  <si>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</si>
  <si>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</si>
  <si>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</si>
  <si>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</si>
  <si>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</si>
  <si>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</si>
  <si>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</si>
  <si>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</si>
  <si>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</si>
  <si>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</si>
  <si>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</si>
  <si>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</si>
  <si>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</si>
  <si>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</si>
  <si>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</si>
  <si>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</si>
  <si>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</si>
  <si>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</si>
  <si>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</si>
  <si>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</si>
  <si>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</si>
  <si>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</si>
  <si>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</si>
  <si>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</si>
  <si>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</si>
  <si>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</si>
  <si>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</si>
  <si>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</si>
  <si>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</si>
  <si>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</si>
  <si>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</si>
  <si>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</si>
  <si>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</si>
  <si>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</si>
  <si>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</si>
  <si>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</si>
  <si>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</si>
  <si>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</si>
  <si>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</si>
  <si>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</si>
  <si>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</si>
  <si>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</si>
  <si>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</si>
  <si>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</si>
  <si>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4</t>
  </si>
  <si>
    <t>-1134929947</t>
  </si>
  <si>
    <t>VV</t>
  </si>
  <si>
    <t>650,0*0,3</t>
  </si>
  <si>
    <t>Součet</t>
  </si>
  <si>
    <t>162501102</t>
  </si>
  <si>
    <t>Vodorovné přemístění výkopku nebo sypaniny po suchu na obvyklém dopravním prostředku, bez naložení výkopku, avšak se složením bez rozhrnutí z horniny tř. 1 až 4 na vzdálenost přes 2 500 do 3 000 m</t>
  </si>
  <si>
    <t>-1690070552</t>
  </si>
  <si>
    <t>171101121</t>
  </si>
  <si>
    <t>Uložení sypaniny do násypů s rozprostřením sypaniny ve vrstvách a s hrubým urovnáním zhutněných s uzavřením povrchu násypu z hornin nesoudržných kamenitých</t>
  </si>
  <si>
    <t>-701549290</t>
  </si>
  <si>
    <t>M</t>
  </si>
  <si>
    <t>583336740</t>
  </si>
  <si>
    <t>kamenivo těžené hrubé frakce 16-32</t>
  </si>
  <si>
    <t>t</t>
  </si>
  <si>
    <t>8</t>
  </si>
  <si>
    <t>-906444335</t>
  </si>
  <si>
    <t>5</t>
  </si>
  <si>
    <t>171201201</t>
  </si>
  <si>
    <t>Uložení sypaniny na skládky</t>
  </si>
  <si>
    <t>-1106056765</t>
  </si>
  <si>
    <t>6</t>
  </si>
  <si>
    <t>171201211</t>
  </si>
  <si>
    <t>Uložení sypaniny poplatek za uložení sypaniny na skládce (skládkovné)</t>
  </si>
  <si>
    <t>-984002456</t>
  </si>
  <si>
    <t>195,0*1,5</t>
  </si>
  <si>
    <t>7</t>
  </si>
  <si>
    <t>00-1</t>
  </si>
  <si>
    <t>Geotextilie D+M</t>
  </si>
  <si>
    <t>m2</t>
  </si>
  <si>
    <t>-953826786</t>
  </si>
  <si>
    <t>650,0*1,02</t>
  </si>
  <si>
    <t>Zemní práce</t>
  </si>
  <si>
    <t>111201101</t>
  </si>
  <si>
    <t>Odstranění křovin a stromů s odstraněním kořenů průměru kmene do 100 mm do sklonu terénu 1 : 5, při celkové ploše do 1 000 m2</t>
  </si>
  <si>
    <t>-1098488502</t>
  </si>
  <si>
    <t>dle TZ</t>
  </si>
  <si>
    <t>100,0</t>
  </si>
  <si>
    <t>9</t>
  </si>
  <si>
    <t>112101101</t>
  </si>
  <si>
    <t>Kácení stromů s odřezáním kmene a s odvětvením listnatých, průměru kmene přes 100 do 300 mm</t>
  </si>
  <si>
    <t>kus</t>
  </si>
  <si>
    <t>1396581787</t>
  </si>
  <si>
    <t>10</t>
  </si>
  <si>
    <t>112101102</t>
  </si>
  <si>
    <t>Kácení stromů s odřezáním kmene a s odvětvením listnatých, průměru kmene přes 300 do 500 mm</t>
  </si>
  <si>
    <t>1748267997</t>
  </si>
  <si>
    <t>11</t>
  </si>
  <si>
    <t>112101103</t>
  </si>
  <si>
    <t>Kácení stromů s odřezáním kmene a s odvětvením listnatých, průměru kmene přes 500 do 700 mm</t>
  </si>
  <si>
    <t>-270742438</t>
  </si>
  <si>
    <t>12</t>
  </si>
  <si>
    <t>112201101</t>
  </si>
  <si>
    <t>Odstranění pařezů s jejich vykopáním, vytrháním nebo odstřelením, s přesekáním kořenů průměru přes 100 do 300 mm</t>
  </si>
  <si>
    <t>-547822332</t>
  </si>
  <si>
    <t>13</t>
  </si>
  <si>
    <t>112201102</t>
  </si>
  <si>
    <t>Odstranění pařezů s jejich vykopáním, vytrháním nebo odstřelením, s přesekáním kořenů průměru přes 300 do 500 mm</t>
  </si>
  <si>
    <t>-1705110126</t>
  </si>
  <si>
    <t>14</t>
  </si>
  <si>
    <t>112201103</t>
  </si>
  <si>
    <t>Odstranění pařezů s jejich vykopáním, vytrháním nebo odstřelením, s přesekáním kořenů průměru přes 500 do 700 mm</t>
  </si>
  <si>
    <t>1599192962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</si>
  <si>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</si>
  <si>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</si>
  <si>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177698749</t>
  </si>
  <si>
    <t>16</t>
  </si>
  <si>
    <t>113107143</t>
  </si>
  <si>
    <t>Odstranění podkladů nebo krytů s přemístěním hmot na skládku na vzdálenost do 3 m nebo s naložením na dopravní prostředek v ploše jednotlivě do 50 m2 živičných, o tl. vrstvy přes 100 do 150 mm</t>
  </si>
  <si>
    <t>-1066898261</t>
  </si>
  <si>
    <t>10,0</t>
  </si>
  <si>
    <t>17</t>
  </si>
  <si>
    <t>121101103</t>
  </si>
  <si>
    <t>Sejmutí ornice nebo lesní půdy s vodorovným přemístěním na hromady v místě upotřebení nebo na dočasné či trvalé skládky se složením, na vzdálenost přes 100 do 250 m</t>
  </si>
  <si>
    <t>-1681805334</t>
  </si>
  <si>
    <t>100,0*0,1</t>
  </si>
  <si>
    <t>tl.ornice 35cm</t>
  </si>
  <si>
    <t>70,0</t>
  </si>
  <si>
    <t>18</t>
  </si>
  <si>
    <t>517095893</t>
  </si>
  <si>
    <t>127,4</t>
  </si>
  <si>
    <t>19</t>
  </si>
  <si>
    <t>123202101</t>
  </si>
  <si>
    <t>Vykopávky zářezů se šikmými stěnami pro podzemní vedení s přemístěním výkopku na vzdálenost do 5 m od podélné osy zářezu nebo s naložením na dopravní prostředek, s urovnáním dna zářezu do předepsaného profilu a spádu, pro jakýkoliv sklon stěn v zářezu v hornině tř. 3 do 1 000 m3</t>
  </si>
  <si>
    <t>-1679067023</t>
  </si>
  <si>
    <t>výkop pro propustek</t>
  </si>
  <si>
    <t>15,0</t>
  </si>
  <si>
    <t>20</t>
  </si>
  <si>
    <t>132201101</t>
  </si>
  <si>
    <t>Hloubení zapažených i nezapažených rýh šířky do 600 mm s urovnáním dna do předepsaného profilu a spádu v hornině tř. 3 do 100 m3</t>
  </si>
  <si>
    <t>-978446001</t>
  </si>
  <si>
    <t>pro trativody</t>
  </si>
  <si>
    <t>170,0*0,45*0,5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</si>
  <si>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</si>
  <si>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</si>
  <si>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350555440</t>
  </si>
  <si>
    <t>dovoz ornice z meziskládky pro ohumusování</t>
  </si>
  <si>
    <t>8,5</t>
  </si>
  <si>
    <t>22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</si>
  <si>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</si>
  <si>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</si>
  <si>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-200372562</t>
  </si>
  <si>
    <t>odvoz přebytečné ornice pro rozprostření</t>
  </si>
  <si>
    <t>podél stavby</t>
  </si>
  <si>
    <t>80,0-8,5</t>
  </si>
  <si>
    <t>23</t>
  </si>
  <si>
    <t>162301401</t>
  </si>
  <si>
    <t>Vodorovné přemístění větví, kmenů nebo pařezů s naložením, složením a dopravou do 5000 m větví stromů listnatých, průměru kmene přes 100 do 300 mm</t>
  </si>
  <si>
    <t>2110530582</t>
  </si>
  <si>
    <t>24</t>
  </si>
  <si>
    <t>162301402</t>
  </si>
  <si>
    <t>Vodorovné přemístění větví, kmenů nebo pařezů s naložením, složením a dopravou do 5000 m větví stromů listnatých, průměru kmene přes 300 do 500 mm</t>
  </si>
  <si>
    <t>-1934503902</t>
  </si>
  <si>
    <t>25</t>
  </si>
  <si>
    <t>162301403</t>
  </si>
  <si>
    <t>Vodorovné přemístění větví, kmenů nebo pařezů s naložením, složením a dopravou do 5000 m větví stromů listnatých, průměru kmene přes 500 do 700 mm</t>
  </si>
  <si>
    <t>358539977</t>
  </si>
  <si>
    <t>26</t>
  </si>
  <si>
    <t>162301411</t>
  </si>
  <si>
    <t>Vodorovné přemístění větví, kmenů nebo pařezů s naložením, složením a dopravou do 5000 m kmenů stromů listnatých, průměru přes 100 do 300 mm</t>
  </si>
  <si>
    <t>-795940276</t>
  </si>
  <si>
    <t>27</t>
  </si>
  <si>
    <t>162301412</t>
  </si>
  <si>
    <t>Vodorovné přemístění větví, kmenů nebo pařezů s naložením, složením a dopravou do 5000 m kmenů stromů listnatých, průměru přes 300 do 500 mm</t>
  </si>
  <si>
    <t>-81903410</t>
  </si>
  <si>
    <t>28</t>
  </si>
  <si>
    <t>162301413</t>
  </si>
  <si>
    <t>Vodorovné přemístění větví, kmenů nebo pařezů s naložením, složením a dopravou do 5000 m kmenů stromů listnatých, průměru přes 500 do 700 mm</t>
  </si>
  <si>
    <t>1766650322</t>
  </si>
  <si>
    <t>29</t>
  </si>
  <si>
    <t>162301421</t>
  </si>
  <si>
    <t>Vodorovné přemístění větví, kmenů nebo pařezů s naložením, složením a dopravou do 5000 m pařezů kmenů, průměru přes 100 do 300 mm</t>
  </si>
  <si>
    <t>896960127</t>
  </si>
  <si>
    <t>30</t>
  </si>
  <si>
    <t>162301422</t>
  </si>
  <si>
    <t>Vodorovné přemístění větví, kmenů nebo pařezů s naložením, složením a dopravou do 5000 m pařezů kmenů, průměru přes 300 do 500 mm</t>
  </si>
  <si>
    <t>1919178679</t>
  </si>
  <si>
    <t>31</t>
  </si>
  <si>
    <t>162301423</t>
  </si>
  <si>
    <t>Vodorovné přemístění větví, kmenů nebo pařezů s naložením, složením a dopravou do 5000 m pařezů kmenů, průměru přes 500 do 700 mm</t>
  </si>
  <si>
    <t>2079823</t>
  </si>
  <si>
    <t>32</t>
  </si>
  <si>
    <t>162301501</t>
  </si>
  <si>
    <t>Vodorovné přemístění smýcených křovin do průměru kmene 100 mm na vzdálenost do 5 000 m</t>
  </si>
  <si>
    <t>-552054042</t>
  </si>
  <si>
    <t>33</t>
  </si>
  <si>
    <t>-1573641499</t>
  </si>
  <si>
    <t>odvoz</t>
  </si>
  <si>
    <t>(15,0+127,4+38,25)-5,5</t>
  </si>
  <si>
    <t>34</t>
  </si>
  <si>
    <t>174101101</t>
  </si>
  <si>
    <t>Zásyp sypaninou z jakékoliv horniny s uložením výkopku ve vrstvách se zhutněním jam, šachet, rýh nebo kolem objektů v těchto vykopávkách</t>
  </si>
  <si>
    <t>1730125575</t>
  </si>
  <si>
    <t>zásyp propustku štěrkem</t>
  </si>
  <si>
    <t>8,5*2,0*0,5</t>
  </si>
  <si>
    <t>35</t>
  </si>
  <si>
    <t>583312000</t>
  </si>
  <si>
    <t>štěrkopísek netříděný zásypový materiál</t>
  </si>
  <si>
    <t>-1507135004</t>
  </si>
  <si>
    <t>8,5*1,67*1,01</t>
  </si>
  <si>
    <t>36</t>
  </si>
  <si>
    <t>181301101</t>
  </si>
  <si>
    <t>Rozprostření a urovnání ornice v rovině nebo ve svahu sklonu do 1:5 při souvislé ploše do 500 m2, tl. vrstvy do 100 mm</t>
  </si>
  <si>
    <t>-1219872055</t>
  </si>
  <si>
    <t>37</t>
  </si>
  <si>
    <t>181411131</t>
  </si>
  <si>
    <t>Založení trávníku na půdě předem připravené plochy do 1000 m2 výsevem včetně utažení parkového v rovině nebo na svahu do 1:5</t>
  </si>
  <si>
    <t>1269606081</t>
  </si>
  <si>
    <t>38</t>
  </si>
  <si>
    <t>005724100</t>
  </si>
  <si>
    <t>osivo směs travní parková</t>
  </si>
  <si>
    <t>kg</t>
  </si>
  <si>
    <t>694635629</t>
  </si>
  <si>
    <t>85*0,025 'Přepočtené koeficientem množství</t>
  </si>
  <si>
    <t>39</t>
  </si>
  <si>
    <t>181951102</t>
  </si>
  <si>
    <t>Úprava pláně vyrovnáním výškových rozdílů v hornině tř. 1 až 4 se zhutněním</t>
  </si>
  <si>
    <t>-1148325170</t>
  </si>
  <si>
    <t>40</t>
  </si>
  <si>
    <t>182101101</t>
  </si>
  <si>
    <t>Svahování trvalých svahů do projektovaných profilů s potřebným přemístěním výkopku při svahování v zářezech v hornině tř. 1 až 4</t>
  </si>
  <si>
    <t>-2035726602</t>
  </si>
  <si>
    <t>41</t>
  </si>
  <si>
    <t>184806112</t>
  </si>
  <si>
    <t>Řez stromů, keřů nebo růží průklestem stromů netrnitých, o průměru koruny přes 2 do 4 m</t>
  </si>
  <si>
    <t>1973183021</t>
  </si>
  <si>
    <t>42</t>
  </si>
  <si>
    <t>184818232</t>
  </si>
  <si>
    <t>Ochrana kmene bedněním před poškozením stavebním provozem zřízení včetně odstranění výšky bednění do 2 m průměru kmene přes 300 do 500 mm</t>
  </si>
  <si>
    <t>-523181108</t>
  </si>
  <si>
    <t>43</t>
  </si>
  <si>
    <t>185803111</t>
  </si>
  <si>
    <t>Ošetření trávníku jednorázové v rovině nebo na svahu do 1:5</t>
  </si>
  <si>
    <t>1186314837</t>
  </si>
  <si>
    <t>85,0*2</t>
  </si>
  <si>
    <t>Zakládání</t>
  </si>
  <si>
    <t>44</t>
  </si>
  <si>
    <t>211571121</t>
  </si>
  <si>
    <t>Výplň kamenivem do rýh odvodňovacích žeber nebo trativodů bez zhutnění, s úpravou povrchu výplně kamenivem drobným těženým</t>
  </si>
  <si>
    <t>2083795087</t>
  </si>
  <si>
    <t xml:space="preserve">dle TZ a situace </t>
  </si>
  <si>
    <t xml:space="preserve">Trativody </t>
  </si>
  <si>
    <t>170,0*0,45*0,4</t>
  </si>
  <si>
    <t>45</t>
  </si>
  <si>
    <t>212572121</t>
  </si>
  <si>
    <t>Lože pro trativody z kameniva drobného těženého</t>
  </si>
  <si>
    <t>-1851884120</t>
  </si>
  <si>
    <t>170,0*0,40*0,1</t>
  </si>
  <si>
    <t>46</t>
  </si>
  <si>
    <t>212755216</t>
  </si>
  <si>
    <t>Trativody bez lože z drenážních trubek plastových flexibilních D 160 mm</t>
  </si>
  <si>
    <t>m</t>
  </si>
  <si>
    <t>-87827480</t>
  </si>
  <si>
    <t>47</t>
  </si>
  <si>
    <t>2-1</t>
  </si>
  <si>
    <t>-2032095984</t>
  </si>
  <si>
    <t>170,0*1,5</t>
  </si>
  <si>
    <t>Vodorovné konstrukce</t>
  </si>
  <si>
    <t>48</t>
  </si>
  <si>
    <t>451312111</t>
  </si>
  <si>
    <t>Podklad pod dlažbu z betonu prostého tl. přes 100 do 150 mm</t>
  </si>
  <si>
    <t>-1659045690</t>
  </si>
  <si>
    <t>pod dlažbu</t>
  </si>
  <si>
    <t>9,0</t>
  </si>
  <si>
    <t>49</t>
  </si>
  <si>
    <t>451572111</t>
  </si>
  <si>
    <t>Lože pod potrubí, stoky a drobné objekty v otevřeném výkopu z kameniva drobného těženého 0 až 4 mm</t>
  </si>
  <si>
    <t>540605709</t>
  </si>
  <si>
    <t>pod ppropustek</t>
  </si>
  <si>
    <t>8,5*1,5*0,28</t>
  </si>
  <si>
    <t>50</t>
  </si>
  <si>
    <t>461310212</t>
  </si>
  <si>
    <t>Patka z betonu prostého do rýhy nebo do bednění s provedením dilatačních spár v osové vzdálenosti 2 m a jejich zalitím živičnou zálivkou z betonu se zvýšenými nároky na prostředí tř. C 25/30</t>
  </si>
  <si>
    <t>-838554213</t>
  </si>
  <si>
    <t>2,5*0,45*0,8*2</t>
  </si>
  <si>
    <t>51</t>
  </si>
  <si>
    <t>465511511</t>
  </si>
  <si>
    <t>Dlažba z lomového kamene upraveného vodorovná nebo plocha ve sklonu do 1:2 s dodáním hmot do malty MC 10, s vyplněním spár maltou MC 10 a s vyspárováním maltou MCS v ploše do 20 m2, tl. 200 mm</t>
  </si>
  <si>
    <t>2130622588</t>
  </si>
  <si>
    <t>4,5*2</t>
  </si>
  <si>
    <t>Komunikace pozemní</t>
  </si>
  <si>
    <t>52</t>
  </si>
  <si>
    <t>564261111</t>
  </si>
  <si>
    <t>Podklad nebo podsyp ze štěrkopísku ŠP s rozprostřením, vlhčením a zhutněním, po zhutnění tl. 200 mm</t>
  </si>
  <si>
    <t>1989270366</t>
  </si>
  <si>
    <t>dle TZ a situace</t>
  </si>
  <si>
    <t>společná stezka pro chodce a cyklisty</t>
  </si>
  <si>
    <t>540,0</t>
  </si>
  <si>
    <t>53</t>
  </si>
  <si>
    <t>564851111</t>
  </si>
  <si>
    <t>Podklad ze štěrkodrti ŠD s rozprostřením a zhutněním, po zhutnění tl. 150 mm</t>
  </si>
  <si>
    <t>512508158</t>
  </si>
  <si>
    <t>asfaltová vozovka</t>
  </si>
  <si>
    <t>110,0</t>
  </si>
  <si>
    <t>110,0*1,05</t>
  </si>
  <si>
    <t>54</t>
  </si>
  <si>
    <t>564911411</t>
  </si>
  <si>
    <t>Podklad nebo podsyp z asfaltového recyklátu s rozprostřením a zhutněním, po zhutnění tl. 50 mm</t>
  </si>
  <si>
    <t>1548689188</t>
  </si>
  <si>
    <t>dle TZ-společná stezka pro chodce a cyklisty</t>
  </si>
  <si>
    <t>55</t>
  </si>
  <si>
    <t>565135121</t>
  </si>
  <si>
    <t>Asfaltový beton vrstva podkladní ACP 16 (obalované kamenivo střednězrnné - OKS) s rozprostřením a zhutněním v pruhu šířky přes 3 m, po zhutnění tl. 50 mm</t>
  </si>
  <si>
    <t>1909166848</t>
  </si>
  <si>
    <t>56</t>
  </si>
  <si>
    <t>569751111</t>
  </si>
  <si>
    <t>Zpevnění krajnic nebo komunikací pro pěší s rozprostřením a zhutněním, po zhutnění kamenivem drceným tl. 150 mm</t>
  </si>
  <si>
    <t>1737445265</t>
  </si>
  <si>
    <t>ŠD 0/32</t>
  </si>
  <si>
    <t>ŠD 32/63</t>
  </si>
  <si>
    <t>33,5</t>
  </si>
  <si>
    <t>57</t>
  </si>
  <si>
    <t>569903311</t>
  </si>
  <si>
    <t>Zřízení zemních krajnic z hornin jakékoliv třídy se zhutněním</t>
  </si>
  <si>
    <t>-2109968918</t>
  </si>
  <si>
    <t>58</t>
  </si>
  <si>
    <t>573191111</t>
  </si>
  <si>
    <t>Postřik infiltrační kationaktivní emulzí v množství 1,00 kg/m2</t>
  </si>
  <si>
    <t>-1308694180</t>
  </si>
  <si>
    <t xml:space="preserve">společná cyklistická stezka pro chodce a cyklisty </t>
  </si>
  <si>
    <t>59</t>
  </si>
  <si>
    <t>573211108</t>
  </si>
  <si>
    <t>Postřik spojovací PS bez posypu kamenivem z asfaltu silničního, v množství 0,40 kg/m2</t>
  </si>
  <si>
    <t>-599304776</t>
  </si>
  <si>
    <t>dle TZ a situace-asfaltová vozovka</t>
  </si>
  <si>
    <t>60</t>
  </si>
  <si>
    <t>577134121</t>
  </si>
  <si>
    <t>Asfaltový beton vrstva obrusná ACO 11 (ABS) s rozprostřením a se zhutněním z nemodifikovaného asfaltu v pruhu šířky přes 3 m tř. I, po zhutnění tl. 40 mm</t>
  </si>
  <si>
    <t>-21713237</t>
  </si>
  <si>
    <t>vozovka živičná</t>
  </si>
  <si>
    <t>61</t>
  </si>
  <si>
    <t>577143121</t>
  </si>
  <si>
    <t>Asfaltový beton vrstva obrusná ACO 8 (ABJ) s rozprostřením a se zhutněním z nemodifikovaného asfaltu v pruhu šířky přes 3 m, po zhutnění tl. 50 mm</t>
  </si>
  <si>
    <t>1879678517</t>
  </si>
  <si>
    <t>Ostatní konstrukce a práce, bourání</t>
  </si>
  <si>
    <t>62</t>
  </si>
  <si>
    <t>9-0</t>
  </si>
  <si>
    <t>Provizorní DZ</t>
  </si>
  <si>
    <t>celk</t>
  </si>
  <si>
    <t>-585539790</t>
  </si>
  <si>
    <t>63</t>
  </si>
  <si>
    <t>914111111</t>
  </si>
  <si>
    <t>Montáž svislé dopravní značky základní velikosti do 1 m2 objímkami na sloupky nebo konzoly</t>
  </si>
  <si>
    <t>1893480754</t>
  </si>
  <si>
    <t>C9a</t>
  </si>
  <si>
    <t>C9b</t>
  </si>
  <si>
    <t>64</t>
  </si>
  <si>
    <t>404442130</t>
  </si>
  <si>
    <t>značka dopravní svislá reflexní zákazová C AL- 3M 700 mm</t>
  </si>
  <si>
    <t>42533665</t>
  </si>
  <si>
    <t>65</t>
  </si>
  <si>
    <t>914511112</t>
  </si>
  <si>
    <t>Montáž sloupku dopravních značek délky do 3,5 m do hliníkové patky</t>
  </si>
  <si>
    <t>1398210023</t>
  </si>
  <si>
    <t>66</t>
  </si>
  <si>
    <t>404452350</t>
  </si>
  <si>
    <t>sloupek Al 60 - 350</t>
  </si>
  <si>
    <t>-606543825</t>
  </si>
  <si>
    <t>67</t>
  </si>
  <si>
    <t>404452400</t>
  </si>
  <si>
    <t>patka hliníková pro sloupek D 60 mm</t>
  </si>
  <si>
    <t>-389876119</t>
  </si>
  <si>
    <t>68</t>
  </si>
  <si>
    <t>404452530</t>
  </si>
  <si>
    <t>víčko plastové na sloupek 60</t>
  </si>
  <si>
    <t>517947842</t>
  </si>
  <si>
    <t>69</t>
  </si>
  <si>
    <t>404452560</t>
  </si>
  <si>
    <t>upínací svorka na sloupek D 60 mm</t>
  </si>
  <si>
    <t>-1832567839</t>
  </si>
  <si>
    <t>70</t>
  </si>
  <si>
    <t>915131112</t>
  </si>
  <si>
    <t>Vodorovné dopravní značení stříkané barvou přechody pro chodce, šipky, symboly bílé retroreflexní</t>
  </si>
  <si>
    <t>-174191171</t>
  </si>
  <si>
    <t>V15(C9a)</t>
  </si>
  <si>
    <t>5,0*2</t>
  </si>
  <si>
    <t>71</t>
  </si>
  <si>
    <t>915621111</t>
  </si>
  <si>
    <t>Předznačení pro vodorovné značení stříkané barvou nebo prováděné z nátěrových hmot plošné šipky, symboly, nápisy</t>
  </si>
  <si>
    <t>-611384165</t>
  </si>
  <si>
    <t>72</t>
  </si>
  <si>
    <t>916131213</t>
  </si>
  <si>
    <t>-1652230654</t>
  </si>
  <si>
    <t>obrubník 150/250</t>
  </si>
  <si>
    <t>57,0</t>
  </si>
  <si>
    <t>73</t>
  </si>
  <si>
    <t>592174650</t>
  </si>
  <si>
    <t>obrubník betonový silniční vibrolisovaný 100x15x25 cm</t>
  </si>
  <si>
    <t>-2119969182</t>
  </si>
  <si>
    <t>74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</si>
  <si>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</si>
  <si>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</si>
  <si>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1510518955</t>
  </si>
  <si>
    <t>obrubník 8/250</t>
  </si>
  <si>
    <t>365,0</t>
  </si>
  <si>
    <t>75</t>
  </si>
  <si>
    <t>592173140</t>
  </si>
  <si>
    <t>obrubník betonový zahradní přírodní šedá 50x8x25 cm</t>
  </si>
  <si>
    <t>-1493166043</t>
  </si>
  <si>
    <t>P</t>
  </si>
  <si>
    <t>Poznámka k položce:
spotřeba: 2 kus/m</t>
  </si>
  <si>
    <t>365,0*2</t>
  </si>
  <si>
    <t>76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</si>
  <si>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</si>
  <si>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</si>
  <si>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-1402796024</t>
  </si>
  <si>
    <t>77</t>
  </si>
  <si>
    <t>919441211</t>
  </si>
  <si>
    <t>Čelo propustku včetně římsy ze zdiva z lomového kamene, pro propustek z trub DN 300 až 500 mm</t>
  </si>
  <si>
    <t>-1260116630</t>
  </si>
  <si>
    <t>78</t>
  </si>
  <si>
    <t>919521120</t>
  </si>
  <si>
    <t>Zřízení silničního propustku z trub betonových nebo železobetonových DN 400 mm</t>
  </si>
  <si>
    <t>51484925</t>
  </si>
  <si>
    <t>79</t>
  </si>
  <si>
    <t>592211380</t>
  </si>
  <si>
    <t>trouba železobetonová 8úhelníková, zesílená D40x100x8 cm</t>
  </si>
  <si>
    <t>-1008092152</t>
  </si>
  <si>
    <t>80</t>
  </si>
  <si>
    <t>919735112</t>
  </si>
  <si>
    <t>Řezání stávajícího živičného krytu nebo podkladu hloubky přes 50 do 100 mm</t>
  </si>
  <si>
    <t>1458098340</t>
  </si>
  <si>
    <t>81</t>
  </si>
  <si>
    <t>9-1</t>
  </si>
  <si>
    <t>Betonový sloupek zabraňující vjezdu D+M</t>
  </si>
  <si>
    <t>ks</t>
  </si>
  <si>
    <t>-1165526622</t>
  </si>
  <si>
    <t>997</t>
  </si>
  <si>
    <t>Přesun sutě</t>
  </si>
  <si>
    <t>82</t>
  </si>
  <si>
    <t>997221551</t>
  </si>
  <si>
    <t>Vodorovná doprava suti bez naložení, ale se složením a s hrubým urovnáním ze sypkých materiálů, na vzdálenost do 1 km</t>
  </si>
  <si>
    <t>301571664</t>
  </si>
  <si>
    <t>83</t>
  </si>
  <si>
    <t>997221559</t>
  </si>
  <si>
    <t>Vodorovná doprava suti bez naložení, ale se složením a s hrubým urovnáním Příplatek k ceně za každý další i započatý 1 km přes 1 km</t>
  </si>
  <si>
    <t>-332425237</t>
  </si>
  <si>
    <t>6,06*9</t>
  </si>
  <si>
    <t>84</t>
  </si>
  <si>
    <t>997221611</t>
  </si>
  <si>
    <t>Nakládání na dopravní prostředky pro vodorovnou dopravu suti</t>
  </si>
  <si>
    <t>316087909</t>
  </si>
  <si>
    <t>85</t>
  </si>
  <si>
    <t>997221845</t>
  </si>
  <si>
    <t>Poplatek za uložení stavebního odpadu na skládce (skládkovné) z asfaltových povrchů</t>
  </si>
  <si>
    <t>-306111707</t>
  </si>
  <si>
    <t>86</t>
  </si>
  <si>
    <t>997221855</t>
  </si>
  <si>
    <t>Poplatek za uložení stavebního odpadu na skládce (skládkovné) z kameniva</t>
  </si>
  <si>
    <t>-2064919688</t>
  </si>
  <si>
    <t>998</t>
  </si>
  <si>
    <t>Přesun hmot</t>
  </si>
  <si>
    <t>87</t>
  </si>
  <si>
    <t>998225111</t>
  </si>
  <si>
    <t>Přesun hmot pro komunikace s krytem z kameniva, monolitickým betonovým nebo živičným dopravní vzdálenost do 200 m jakékoliv délky objektu</t>
  </si>
  <si>
    <t>-368600743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</si>
  <si>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</si>
  <si>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</si>
  <si>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</si>
  <si>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</si>
  <si>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</si>
  <si>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</si>
  <si>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</si>
  <si>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</si>
  <si>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</si>
  <si>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</si>
  <si>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</si>
  <si>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</si>
  <si>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</si>
  <si>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</si>
  <si>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</si>
  <si>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</si>
  <si>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</si>
  <si>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</si>
  <si>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</si>
  <si>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</si>
  <si>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</si>
  <si>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</si>
  <si>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</si>
  <si>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</si>
  <si>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</si>
  <si>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</si>
  <si>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</si>
  <si>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</si>
  <si>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</si>
  <si>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</si>
  <si>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</si>
  <si>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</si>
  <si>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</si>
  <si>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</si>
  <si>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</si>
  <si>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</si>
  <si>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</si>
  <si>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</si>
  <si>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</si>
  <si>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</si>
  <si>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</si>
  <si>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</si>
  <si>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</si>
  <si>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</si>
  <si>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</si>
  <si>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</si>
  <si>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</si>
  <si>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</si>
  <si>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</si>
  <si>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</si>
  <si>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</si>
  <si>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</si>
  <si>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</si>
  <si>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</si>
  <si>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</si>
  <si>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</si>
  <si>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</si>
  <si>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</si>
  <si>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</si>
  <si>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</si>
  <si>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</si>
  <si>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</si>
  <si>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</si>
  <si>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</si>
  <si>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</si>
  <si>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</si>
  <si>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</si>
  <si>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</si>
  <si>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</si>
  <si>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</si>
  <si>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</si>
  <si>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</si>
  <si>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</si>
  <si>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</si>
  <si>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</si>
  <si>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</si>
  <si>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</si>
  <si>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</si>
  <si>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</si>
  <si>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</si>
  <si>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</si>
  <si>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</si>
  <si>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</si>
  <si>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</si>
  <si>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</si>
  <si>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</si>
  <si>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</si>
  <si>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</si>
  <si>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</si>
  <si>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</si>
  <si>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</si>
  <si>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</si>
  <si>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</si>
  <si>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</si>
  <si>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</si>
  <si>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</si>
  <si>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</si>
  <si>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</si>
  <si>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</si>
  <si>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</si>
  <si>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</si>
  <si>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</si>
  <si>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</si>
  <si>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</si>
  <si>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</si>
  <si>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</si>
  <si>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</si>
  <si>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</si>
  <si>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</si>
  <si>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</si>
  <si>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</si>
  <si>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</si>
  <si>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</si>
  <si>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</si>
  <si>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</si>
  <si>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</si>
  <si>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</si>
  <si>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</si>
  <si>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</si>
  <si>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</si>
  <si>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</si>
  <si>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</si>
  <si>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</si>
  <si>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</si>
  <si>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</si>
  <si>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</si>
  <si>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</si>
  <si>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</si>
  <si>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</si>
  <si>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</si>
  <si>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</si>
  <si>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</si>
  <si>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</si>
  <si>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</si>
  <si>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</si>
  <si>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</si>
  <si>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</si>
  <si>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</si>
  <si>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</si>
  <si>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</si>
  <si>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</si>
  <si>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</si>
  <si>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</si>
  <si>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</si>
  <si>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</si>
  <si>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</si>
  <si>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</si>
  <si>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</si>
  <si>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</si>
  <si>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</si>
  <si>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</si>
  <si>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</si>
  <si>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</si>
  <si>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</si>
  <si>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</si>
  <si>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</si>
  <si>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</si>
  <si>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</si>
  <si>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</si>
  <si>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</si>
  <si>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</si>
  <si>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</si>
  <si>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</si>
  <si>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</si>
  <si>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</si>
  <si>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</si>
  <si>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</si>
  <si>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</si>
  <si>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</si>
  <si>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</si>
  <si>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</si>
  <si>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</si>
  <si>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</si>
  <si>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</si>
  <si>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</si>
  <si>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</si>
  <si>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</si>
  <si>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</si>
  <si>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</si>
  <si>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</si>
  <si>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</si>
  <si>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</si>
  <si>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</si>
  <si>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Osazení silničního obrubníku betonového se zřízením lože, s vyplněním a zatřením spár cementovou maltou stojatého s boční opěrou z betonu prostého tř. C 20/25, do lože z betonu prostého téže značky</t>
  </si>
  <si>
    <t xml:space="preserve"> Ing.Ondřej Bojko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</si>
</sst>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800080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6" fillId="3" borderId="0" xfId="1" applyFill="1"/>
    <xf numFmtId="0" fontId="0" fillId="3" borderId="0" xfId="0" applyFill="1"/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6" borderId="8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 applyProtection="1">
      <alignment vertical="center"/>
      <protection locked="0"/>
    </xf>
    <xf numFmtId="4" fontId="3" fillId="6" borderId="8" xfId="0" applyNumberFormat="1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166" fontId="22" fillId="0" borderId="13" xfId="0" applyNumberFormat="1" applyFont="1" applyBorder="1" applyAlignment="1"/>
    <xf numFmtId="166" fontId="22" fillId="0" borderId="14" xfId="0" applyNumberFormat="1" applyFont="1" applyBorder="1" applyAlignment="1"/>
    <xf numFmtId="4" fontId="23" fillId="0" borderId="0" xfId="0" applyNumberFormat="1" applyFont="1" applyAlignme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protection locked="0"/>
    </xf>
    <xf numFmtId="4" fontId="4" fillId="0" borderId="0" xfId="0" applyNumberFormat="1" applyFont="1" applyAlignment="1"/>
    <xf numFmtId="0" fontId="6" fillId="0" borderId="15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6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1" fillId="5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6" fillId="0" borderId="24" xfId="0" applyFont="1" applyBorder="1" applyAlignment="1" applyProtection="1">
      <alignment horizontal="center" vertical="center"/>
      <protection locked="0"/>
    </xf>
    <xf numFmtId="49" fontId="26" fillId="0" borderId="24" xfId="0" applyNumberFormat="1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167" fontId="26" fillId="0" borderId="24" xfId="0" applyNumberFormat="1" applyFont="1" applyBorder="1" applyAlignment="1" applyProtection="1">
      <alignment vertical="center"/>
      <protection locked="0"/>
    </xf>
    <xf numFmtId="4" fontId="26" fillId="5" borderId="24" xfId="0" applyNumberFormat="1" applyFont="1" applyFill="1" applyBorder="1" applyAlignment="1" applyProtection="1">
      <alignment vertical="center"/>
      <protection locked="0"/>
    </xf>
    <xf numFmtId="4" fontId="26" fillId="0" borderId="24" xfId="0" applyNumberFormat="1" applyFont="1" applyBorder="1" applyAlignment="1" applyProtection="1">
      <alignment vertical="center"/>
      <protection locked="0"/>
    </xf>
    <xf numFmtId="0" fontId="26" fillId="0" borderId="5" xfId="0" applyFont="1" applyBorder="1" applyAlignment="1">
      <alignment vertical="center"/>
    </xf>
    <xf numFmtId="0" fontId="26" fillId="5" borderId="2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0" fontId="29" fillId="0" borderId="26" xfId="0" applyFont="1" applyBorder="1" applyAlignment="1" applyProtection="1">
      <alignment vertical="center" wrapText="1"/>
      <protection locked="0"/>
    </xf>
    <xf numFmtId="0" fontId="29" fillId="0" borderId="27" xfId="0" applyFont="1" applyBorder="1" applyAlignment="1" applyProtection="1">
      <alignment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vertical="center" wrapText="1"/>
      <protection locked="0"/>
    </xf>
    <xf numFmtId="0" fontId="29" fillId="0" borderId="29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28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vertical="center" wrapText="1"/>
      <protection locked="0"/>
    </xf>
    <xf numFmtId="0" fontId="29" fillId="0" borderId="31" xfId="0" applyFont="1" applyBorder="1" applyAlignment="1" applyProtection="1">
      <alignment vertical="center" wrapText="1"/>
      <protection locked="0"/>
    </xf>
    <xf numFmtId="0" fontId="33" fillId="0" borderId="30" xfId="0" applyFont="1" applyBorder="1" applyAlignment="1" applyProtection="1">
      <alignment vertical="center" wrapText="1"/>
      <protection locked="0"/>
    </xf>
    <xf numFmtId="0" fontId="29" fillId="0" borderId="32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25" xfId="0" applyFont="1" applyBorder="1" applyAlignment="1" applyProtection="1">
      <alignment horizontal="left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27" xfId="0" applyFont="1" applyBorder="1" applyAlignment="1" applyProtection="1">
      <alignment horizontal="left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1" fillId="0" borderId="30" xfId="0" applyFont="1" applyBorder="1" applyAlignment="1" applyProtection="1">
      <alignment horizontal="left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28" xfId="0" applyFont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left" vertical="center"/>
      <protection locked="0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left" vertical="center"/>
      <protection locked="0"/>
    </xf>
    <xf numFmtId="0" fontId="33" fillId="0" borderId="30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left" vertical="center" wrapText="1"/>
      <protection locked="0"/>
    </xf>
    <xf numFmtId="0" fontId="29" fillId="0" borderId="26" xfId="0" applyFont="1" applyBorder="1" applyAlignment="1" applyProtection="1">
      <alignment horizontal="left" vertical="center" wrapTex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29" xfId="0" applyFont="1" applyBorder="1" applyAlignment="1" applyProtection="1">
      <alignment horizontal="left" vertical="center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top"/>
      <protection locked="0"/>
    </xf>
    <xf numFmtId="0" fontId="32" fillId="0" borderId="1" xfId="0" applyFont="1" applyBorder="1" applyAlignment="1" applyProtection="1">
      <alignment horizontal="center" vertical="top"/>
      <protection locked="0"/>
    </xf>
    <xf numFmtId="0" fontId="32" fillId="0" borderId="31" xfId="0" applyFont="1" applyBorder="1" applyAlignment="1" applyProtection="1">
      <alignment horizontal="left" vertical="center"/>
      <protection locked="0"/>
    </xf>
    <xf numFmtId="0" fontId="32" fillId="0" borderId="32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4" fillId="0" borderId="30" xfId="0" applyFont="1" applyBorder="1" applyAlignment="1" applyProtection="1">
      <alignment vertical="center"/>
      <protection locked="0"/>
    </xf>
    <xf numFmtId="0" fontId="31" fillId="0" borderId="3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2" fillId="0" borderId="1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31" fillId="0" borderId="30" xfId="0" applyFont="1" applyBorder="1" applyAlignment="1" applyProtection="1">
      <alignment horizontal="left"/>
      <protection locked="0"/>
    </xf>
    <xf numFmtId="0" fontId="34" fillId="0" borderId="30" xfId="0" applyFont="1" applyBorder="1" applyAlignment="1" applyProtection="1">
      <protection locked="0"/>
    </xf>
    <xf numFmtId="0" fontId="29" fillId="0" borderId="28" xfId="0" applyFont="1" applyBorder="1" applyAlignment="1" applyProtection="1">
      <alignment vertical="top"/>
      <protection locked="0"/>
    </xf>
    <xf numFmtId="0" fontId="29" fillId="0" borderId="29" xfId="0" applyFont="1" applyBorder="1" applyAlignment="1" applyProtection="1">
      <alignment vertical="top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left" vertical="top"/>
      <protection locked="0"/>
    </xf>
    <xf numFmtId="0" fontId="29" fillId="0" borderId="31" xfId="0" applyFont="1" applyBorder="1" applyAlignment="1" applyProtection="1">
      <alignment vertical="top"/>
      <protection locked="0"/>
    </xf>
    <xf numFmtId="0" fontId="29" fillId="0" borderId="30" xfId="0" applyFont="1" applyBorder="1" applyAlignment="1" applyProtection="1">
      <alignment vertical="top"/>
      <protection locked="0"/>
    </xf>
    <xf numFmtId="0" fontId="29" fillId="0" borderId="32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3" borderId="0" xfId="1" applyFont="1" applyFill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left"/>
      <protection locked="0"/>
    </xf>
    <xf numFmtId="0" fontId="32" fillId="0" borderId="1" xfId="0" applyFont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4"/>
  <sheetViews>
    <sheetView showGridLines="0" tabSelected="1" workbookViewId="0">
      <pane ySplit="1" topLeftCell="A2" activePane="bottomLeft" state="frozen"/>
      <selection pane="bottomLeft" activeCell="J17" sqref="J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2"/>
      <c r="B1" s="46"/>
      <c r="C1" s="46"/>
      <c r="D1" s="47" t="s">
        <v>0</v>
      </c>
      <c r="E1" s="46"/>
      <c r="F1" s="48" t="s">
        <v>44</v>
      </c>
      <c r="G1" s="268" t="s">
        <v>45</v>
      </c>
      <c r="H1" s="268"/>
      <c r="I1" s="49"/>
      <c r="J1" s="48" t="s">
        <v>46</v>
      </c>
      <c r="K1" s="47" t="s">
        <v>47</v>
      </c>
      <c r="L1" s="48" t="s">
        <v>48</v>
      </c>
      <c r="M1" s="48"/>
      <c r="N1" s="48"/>
      <c r="O1" s="48"/>
      <c r="P1" s="48"/>
      <c r="Q1" s="48"/>
      <c r="R1" s="48"/>
      <c r="S1" s="48"/>
      <c r="T1" s="48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>
      <c r="L2" s="261" t="s">
        <v>3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13" t="s">
        <v>41</v>
      </c>
    </row>
    <row r="3" spans="1:70" ht="6.95" customHeight="1">
      <c r="B3" s="14"/>
      <c r="C3" s="15"/>
      <c r="D3" s="15"/>
      <c r="E3" s="15"/>
      <c r="F3" s="15"/>
      <c r="G3" s="15"/>
      <c r="H3" s="15"/>
      <c r="I3" s="50"/>
      <c r="J3" s="15"/>
      <c r="K3" s="16"/>
      <c r="AT3" s="13" t="s">
        <v>42</v>
      </c>
    </row>
    <row r="4" spans="1:70" ht="36.950000000000003" customHeight="1">
      <c r="B4" s="17"/>
      <c r="C4" s="18"/>
      <c r="D4" s="19" t="s">
        <v>49</v>
      </c>
      <c r="E4" s="18"/>
      <c r="F4" s="18"/>
      <c r="G4" s="18"/>
      <c r="H4" s="18"/>
      <c r="I4" s="51"/>
      <c r="J4" s="18"/>
      <c r="K4" s="20"/>
      <c r="M4" s="21" t="s">
        <v>6</v>
      </c>
      <c r="AT4" s="13" t="s">
        <v>2</v>
      </c>
    </row>
    <row r="5" spans="1:70" ht="6.95" customHeight="1">
      <c r="B5" s="17"/>
      <c r="C5" s="18"/>
      <c r="D5" s="18"/>
      <c r="E5" s="18"/>
      <c r="F5" s="18"/>
      <c r="G5" s="18"/>
      <c r="H5" s="18"/>
      <c r="I5" s="51"/>
      <c r="J5" s="18"/>
      <c r="K5" s="20"/>
    </row>
    <row r="6" spans="1:70" ht="15">
      <c r="B6" s="17"/>
      <c r="C6" s="18"/>
      <c r="D6" s="23" t="s">
        <v>7</v>
      </c>
      <c r="E6" s="18"/>
      <c r="F6" s="18"/>
      <c r="G6" s="18"/>
      <c r="H6" s="18"/>
      <c r="I6" s="51"/>
      <c r="J6" s="18"/>
      <c r="K6" s="20"/>
    </row>
    <row r="7" spans="1:70" ht="22.5" customHeight="1">
      <c r="B7" s="17"/>
      <c r="C7" s="18"/>
      <c r="D7" s="18"/>
      <c r="E7" s="269" t="e">
        <f>#REF!</f>
        <v>#REF!</v>
      </c>
      <c r="F7" s="270"/>
      <c r="G7" s="270"/>
      <c r="H7" s="270"/>
      <c r="I7" s="51"/>
      <c r="J7" s="18"/>
      <c r="K7" s="20"/>
    </row>
    <row r="8" spans="1:70" s="1" customFormat="1" ht="15">
      <c r="B8" s="24"/>
      <c r="C8" s="25"/>
      <c r="D8" s="23" t="s">
        <v>50</v>
      </c>
      <c r="E8" s="25"/>
      <c r="F8" s="25"/>
      <c r="G8" s="25"/>
      <c r="H8" s="25"/>
      <c r="I8" s="52"/>
      <c r="J8" s="25"/>
      <c r="K8" s="26"/>
    </row>
    <row r="9" spans="1:70" s="1" customFormat="1" ht="36.950000000000003" customHeight="1">
      <c r="B9" s="24"/>
      <c r="C9" s="25"/>
      <c r="D9" s="25"/>
      <c r="E9" s="271" t="s">
        <v>39</v>
      </c>
      <c r="F9" s="272"/>
      <c r="G9" s="272"/>
      <c r="H9" s="272"/>
      <c r="I9" s="52"/>
      <c r="J9" s="25"/>
      <c r="K9" s="26"/>
    </row>
    <row r="10" spans="1:70" s="1" customFormat="1">
      <c r="B10" s="24"/>
      <c r="C10" s="25"/>
      <c r="D10" s="25"/>
      <c r="E10" s="25"/>
      <c r="F10" s="25"/>
      <c r="G10" s="25"/>
      <c r="H10" s="25"/>
      <c r="I10" s="52"/>
      <c r="J10" s="25"/>
      <c r="K10" s="26"/>
    </row>
    <row r="11" spans="1:70" s="1" customFormat="1" ht="14.45" customHeight="1">
      <c r="B11" s="24"/>
      <c r="C11" s="25"/>
      <c r="D11" s="23" t="s">
        <v>8</v>
      </c>
      <c r="E11" s="25"/>
      <c r="F11" s="22" t="s">
        <v>1</v>
      </c>
      <c r="G11" s="25"/>
      <c r="H11" s="25"/>
      <c r="I11" s="53" t="s">
        <v>9</v>
      </c>
      <c r="J11" s="22" t="s">
        <v>1</v>
      </c>
      <c r="K11" s="26"/>
    </row>
    <row r="12" spans="1:70" s="1" customFormat="1" ht="14.45" customHeight="1">
      <c r="B12" s="24"/>
      <c r="C12" s="25"/>
      <c r="D12" s="23" t="s">
        <v>10</v>
      </c>
      <c r="E12" s="25"/>
      <c r="F12" s="22" t="s">
        <v>11</v>
      </c>
      <c r="G12" s="25"/>
      <c r="H12" s="25"/>
      <c r="I12" s="53" t="s">
        <v>12</v>
      </c>
      <c r="J12" s="54">
        <v>42923</v>
      </c>
      <c r="K12" s="26"/>
    </row>
    <row r="13" spans="1:70" s="1" customFormat="1" ht="10.9" customHeight="1">
      <c r="B13" s="24"/>
      <c r="C13" s="25"/>
      <c r="D13" s="25"/>
      <c r="E13" s="25"/>
      <c r="F13" s="25"/>
      <c r="G13" s="25"/>
      <c r="H13" s="25"/>
      <c r="I13" s="52"/>
      <c r="J13" s="25"/>
      <c r="K13" s="26"/>
    </row>
    <row r="14" spans="1:70" s="1" customFormat="1" ht="14.45" customHeight="1">
      <c r="B14" s="24"/>
      <c r="C14" s="25"/>
      <c r="D14" s="23" t="s">
        <v>13</v>
      </c>
      <c r="E14" s="25"/>
      <c r="F14" s="25"/>
      <c r="G14" s="25"/>
      <c r="H14" s="25"/>
      <c r="I14" s="53" t="s">
        <v>14</v>
      </c>
      <c r="J14" s="22" t="s">
        <v>1</v>
      </c>
      <c r="K14" s="26"/>
    </row>
    <row r="15" spans="1:70" s="1" customFormat="1" ht="18" customHeight="1">
      <c r="B15" s="24"/>
      <c r="C15" s="25"/>
      <c r="D15" s="25"/>
      <c r="E15" s="22" t="s">
        <v>15</v>
      </c>
      <c r="F15" s="25"/>
      <c r="G15" s="25"/>
      <c r="H15" s="25"/>
      <c r="I15" s="53" t="s">
        <v>16</v>
      </c>
      <c r="J15" s="22" t="s">
        <v>1</v>
      </c>
      <c r="K15" s="26"/>
    </row>
    <row r="16" spans="1:70" s="1" customFormat="1" ht="6.95" customHeight="1">
      <c r="B16" s="24"/>
      <c r="C16" s="25"/>
      <c r="D16" s="25"/>
      <c r="E16" s="25"/>
      <c r="F16" s="25"/>
      <c r="G16" s="25"/>
      <c r="H16" s="25"/>
      <c r="I16" s="52"/>
      <c r="J16" s="25"/>
      <c r="K16" s="26"/>
    </row>
    <row r="17" spans="2:11" s="1" customFormat="1" ht="14.45" customHeight="1">
      <c r="B17" s="24"/>
      <c r="C17" s="25"/>
      <c r="D17" s="23" t="s">
        <v>17</v>
      </c>
      <c r="E17" s="25"/>
      <c r="F17" s="25"/>
      <c r="G17" s="25"/>
      <c r="H17" s="25"/>
      <c r="I17" s="53" t="s">
        <v>14</v>
      </c>
      <c r="J17" s="22"/>
      <c r="K17" s="26"/>
    </row>
    <row r="18" spans="2:11" s="1" customFormat="1" ht="18" customHeight="1">
      <c r="B18" s="24"/>
      <c r="C18" s="25"/>
      <c r="D18" s="25"/>
      <c r="E18" s="260"/>
      <c r="F18" s="25"/>
      <c r="G18" s="25"/>
      <c r="H18" s="25"/>
      <c r="I18" s="53" t="s">
        <v>16</v>
      </c>
      <c r="J18" s="22"/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2"/>
      <c r="J19" s="25"/>
      <c r="K19" s="26"/>
    </row>
    <row r="20" spans="2:11" s="1" customFormat="1" ht="14.45" customHeight="1">
      <c r="B20" s="24"/>
      <c r="C20" s="25"/>
      <c r="D20" s="23" t="s">
        <v>18</v>
      </c>
      <c r="E20" s="25"/>
      <c r="F20" s="25"/>
      <c r="G20" s="25"/>
      <c r="H20" s="25"/>
      <c r="I20" s="53" t="s">
        <v>14</v>
      </c>
      <c r="J20" s="22"/>
      <c r="K20" s="26"/>
    </row>
    <row r="21" spans="2:11" s="1" customFormat="1" ht="18" customHeight="1">
      <c r="B21" s="24"/>
      <c r="C21" s="25"/>
      <c r="D21" s="25"/>
      <c r="E21" s="260" t="s">
        <v>689</v>
      </c>
      <c r="F21" s="25"/>
      <c r="G21" s="25"/>
      <c r="H21" s="25"/>
      <c r="I21" s="53" t="s">
        <v>16</v>
      </c>
      <c r="J21" s="22"/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2"/>
      <c r="J22" s="25"/>
      <c r="K22" s="26"/>
    </row>
    <row r="23" spans="2:11" s="1" customFormat="1" ht="14.45" customHeight="1">
      <c r="B23" s="24"/>
      <c r="C23" s="25"/>
      <c r="D23" s="23" t="s">
        <v>20</v>
      </c>
      <c r="E23" s="25"/>
      <c r="F23" s="25"/>
      <c r="G23" s="25"/>
      <c r="H23" s="25"/>
      <c r="I23" s="52"/>
      <c r="J23" s="25"/>
      <c r="K23" s="26"/>
    </row>
    <row r="24" spans="2:11" s="2" customFormat="1" ht="22.5" customHeight="1">
      <c r="B24" s="55"/>
      <c r="C24" s="56"/>
      <c r="D24" s="56"/>
      <c r="E24" s="264" t="s">
        <v>1</v>
      </c>
      <c r="F24" s="264"/>
      <c r="G24" s="264"/>
      <c r="H24" s="264"/>
      <c r="I24" s="57"/>
      <c r="J24" s="56"/>
      <c r="K24" s="58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2"/>
      <c r="J25" s="25"/>
      <c r="K25" s="26"/>
    </row>
    <row r="26" spans="2:11" s="1" customFormat="1" ht="6.95" customHeight="1">
      <c r="B26" s="24"/>
      <c r="C26" s="25"/>
      <c r="D26" s="37"/>
      <c r="E26" s="37"/>
      <c r="F26" s="37"/>
      <c r="G26" s="37"/>
      <c r="H26" s="37"/>
      <c r="I26" s="59"/>
      <c r="J26" s="37"/>
      <c r="K26" s="60"/>
    </row>
    <row r="27" spans="2:11" s="1" customFormat="1" ht="25.35" customHeight="1">
      <c r="B27" s="24"/>
      <c r="C27" s="25"/>
      <c r="D27" s="61" t="s">
        <v>21</v>
      </c>
      <c r="E27" s="25"/>
      <c r="F27" s="25"/>
      <c r="G27" s="25"/>
      <c r="H27" s="25"/>
      <c r="I27" s="52"/>
      <c r="J27" s="62">
        <f>ROUND(J85,2)</f>
        <v>0</v>
      </c>
      <c r="K27" s="26"/>
    </row>
    <row r="28" spans="2:11" s="1" customFormat="1" ht="6.95" customHeight="1">
      <c r="B28" s="24"/>
      <c r="C28" s="25"/>
      <c r="D28" s="37"/>
      <c r="E28" s="37"/>
      <c r="F28" s="37"/>
      <c r="G28" s="37"/>
      <c r="H28" s="37"/>
      <c r="I28" s="59"/>
      <c r="J28" s="37"/>
      <c r="K28" s="60"/>
    </row>
    <row r="29" spans="2:11" s="1" customFormat="1" ht="14.45" customHeight="1">
      <c r="B29" s="24"/>
      <c r="C29" s="25"/>
      <c r="D29" s="25"/>
      <c r="E29" s="25"/>
      <c r="F29" s="27" t="s">
        <v>23</v>
      </c>
      <c r="G29" s="25"/>
      <c r="H29" s="25"/>
      <c r="I29" s="63" t="s">
        <v>22</v>
      </c>
      <c r="J29" s="27" t="s">
        <v>24</v>
      </c>
      <c r="K29" s="26"/>
    </row>
    <row r="30" spans="2:11" s="1" customFormat="1" ht="14.45" customHeight="1">
      <c r="B30" s="24"/>
      <c r="C30" s="25"/>
      <c r="D30" s="28" t="s">
        <v>25</v>
      </c>
      <c r="E30" s="28" t="s">
        <v>26</v>
      </c>
      <c r="F30" s="64">
        <f>ROUND(SUM(BE85:BE313), 2)</f>
        <v>0</v>
      </c>
      <c r="G30" s="25"/>
      <c r="H30" s="25"/>
      <c r="I30" s="65">
        <v>0.21</v>
      </c>
      <c r="J30" s="64">
        <f>ROUND(ROUND((SUM(BE85:BE313)), 2)*I30, 2)</f>
        <v>0</v>
      </c>
      <c r="K30" s="26"/>
    </row>
    <row r="31" spans="2:11" s="1" customFormat="1" ht="14.45" customHeight="1">
      <c r="B31" s="24"/>
      <c r="C31" s="25"/>
      <c r="D31" s="25"/>
      <c r="E31" s="28" t="s">
        <v>27</v>
      </c>
      <c r="F31" s="64">
        <f>ROUND(SUM(BF85:BF313), 2)</f>
        <v>0</v>
      </c>
      <c r="G31" s="25"/>
      <c r="H31" s="25"/>
      <c r="I31" s="65">
        <v>0.15</v>
      </c>
      <c r="J31" s="64">
        <f>ROUND(ROUND((SUM(BF85:BF313)), 2)*I31, 2)</f>
        <v>0</v>
      </c>
      <c r="K31" s="26"/>
    </row>
    <row r="32" spans="2:11" s="1" customFormat="1" ht="14.45" hidden="1" customHeight="1">
      <c r="B32" s="24"/>
      <c r="C32" s="25"/>
      <c r="D32" s="25"/>
      <c r="E32" s="28" t="s">
        <v>28</v>
      </c>
      <c r="F32" s="64">
        <f>ROUND(SUM(BG85:BG313), 2)</f>
        <v>0</v>
      </c>
      <c r="G32" s="25"/>
      <c r="H32" s="25"/>
      <c r="I32" s="65">
        <v>0.21</v>
      </c>
      <c r="J32" s="64">
        <v>0</v>
      </c>
      <c r="K32" s="26"/>
    </row>
    <row r="33" spans="2:11" s="1" customFormat="1" ht="14.45" hidden="1" customHeight="1">
      <c r="B33" s="24"/>
      <c r="C33" s="25"/>
      <c r="D33" s="25"/>
      <c r="E33" s="28" t="s">
        <v>29</v>
      </c>
      <c r="F33" s="64">
        <f>ROUND(SUM(BH85:BH313), 2)</f>
        <v>0</v>
      </c>
      <c r="G33" s="25"/>
      <c r="H33" s="25"/>
      <c r="I33" s="65">
        <v>0.15</v>
      </c>
      <c r="J33" s="64">
        <v>0</v>
      </c>
      <c r="K33" s="26"/>
    </row>
    <row r="34" spans="2:11" s="1" customFormat="1" ht="14.45" hidden="1" customHeight="1">
      <c r="B34" s="24"/>
      <c r="C34" s="25"/>
      <c r="D34" s="25"/>
      <c r="E34" s="28" t="s">
        <v>30</v>
      </c>
      <c r="F34" s="64">
        <f>ROUND(SUM(BI85:BI313), 2)</f>
        <v>0</v>
      </c>
      <c r="G34" s="25"/>
      <c r="H34" s="25"/>
      <c r="I34" s="65">
        <v>0</v>
      </c>
      <c r="J34" s="64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2"/>
      <c r="J35" s="25"/>
      <c r="K35" s="26"/>
    </row>
    <row r="36" spans="2:11" s="1" customFormat="1" ht="25.35" customHeight="1">
      <c r="B36" s="24"/>
      <c r="C36" s="66"/>
      <c r="D36" s="67" t="s">
        <v>31</v>
      </c>
      <c r="E36" s="39"/>
      <c r="F36" s="39"/>
      <c r="G36" s="68" t="s">
        <v>32</v>
      </c>
      <c r="H36" s="69" t="s">
        <v>33</v>
      </c>
      <c r="I36" s="70"/>
      <c r="J36" s="71">
        <f>SUM(J27:J34)</f>
        <v>0</v>
      </c>
      <c r="K36" s="72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3"/>
      <c r="J37" s="30"/>
      <c r="K37" s="31"/>
    </row>
    <row r="41" spans="2:11" s="1" customFormat="1" ht="6.95" customHeight="1">
      <c r="B41" s="32"/>
      <c r="C41" s="33"/>
      <c r="D41" s="33"/>
      <c r="E41" s="33"/>
      <c r="F41" s="33"/>
      <c r="G41" s="33"/>
      <c r="H41" s="33"/>
      <c r="I41" s="74"/>
      <c r="J41" s="33"/>
      <c r="K41" s="75"/>
    </row>
    <row r="42" spans="2:11" s="1" customFormat="1" ht="36.950000000000003" customHeight="1">
      <c r="B42" s="24"/>
      <c r="C42" s="19" t="s">
        <v>51</v>
      </c>
      <c r="D42" s="25"/>
      <c r="E42" s="25"/>
      <c r="F42" s="25"/>
      <c r="G42" s="25"/>
      <c r="H42" s="25"/>
      <c r="I42" s="52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2"/>
      <c r="J43" s="25"/>
      <c r="K43" s="26"/>
    </row>
    <row r="44" spans="2:11" s="1" customFormat="1" ht="14.45" customHeight="1">
      <c r="B44" s="24"/>
      <c r="C44" s="23" t="s">
        <v>7</v>
      </c>
      <c r="D44" s="25"/>
      <c r="E44" s="25"/>
      <c r="F44" s="25"/>
      <c r="G44" s="25"/>
      <c r="H44" s="25"/>
      <c r="I44" s="52"/>
      <c r="J44" s="25"/>
      <c r="K44" s="26"/>
    </row>
    <row r="45" spans="2:11" s="1" customFormat="1" ht="22.5" customHeight="1">
      <c r="B45" s="24"/>
      <c r="C45" s="25"/>
      <c r="D45" s="25"/>
      <c r="E45" s="269" t="e">
        <f>E7</f>
        <v>#REF!</v>
      </c>
      <c r="F45" s="270"/>
      <c r="G45" s="270"/>
      <c r="H45" s="270"/>
      <c r="I45" s="52"/>
      <c r="J45" s="25"/>
      <c r="K45" s="26"/>
    </row>
    <row r="46" spans="2:11" s="1" customFormat="1" ht="14.45" customHeight="1">
      <c r="B46" s="24"/>
      <c r="C46" s="23" t="s">
        <v>50</v>
      </c>
      <c r="D46" s="25"/>
      <c r="E46" s="25"/>
      <c r="F46" s="25"/>
      <c r="G46" s="25"/>
      <c r="H46" s="25"/>
      <c r="I46" s="52"/>
      <c r="J46" s="25"/>
      <c r="K46" s="26"/>
    </row>
    <row r="47" spans="2:11" s="1" customFormat="1" ht="23.25" customHeight="1">
      <c r="B47" s="24"/>
      <c r="C47" s="25"/>
      <c r="D47" s="25"/>
      <c r="E47" s="271" t="str">
        <f>E9</f>
        <v>SO 101 Místní komunikace</v>
      </c>
      <c r="F47" s="272"/>
      <c r="G47" s="272"/>
      <c r="H47" s="272"/>
      <c r="I47" s="52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2"/>
      <c r="J48" s="25"/>
      <c r="K48" s="26"/>
    </row>
    <row r="49" spans="2:47" s="1" customFormat="1" ht="18" customHeight="1">
      <c r="B49" s="24"/>
      <c r="C49" s="23" t="s">
        <v>10</v>
      </c>
      <c r="D49" s="25"/>
      <c r="E49" s="25"/>
      <c r="F49" s="22" t="str">
        <f>F12</f>
        <v xml:space="preserve"> </v>
      </c>
      <c r="G49" s="25"/>
      <c r="H49" s="25"/>
      <c r="I49" s="53" t="s">
        <v>12</v>
      </c>
      <c r="J49" s="54">
        <f>IF(J12="","",J12)</f>
        <v>42923</v>
      </c>
      <c r="K49" s="26"/>
    </row>
    <row r="50" spans="2:47" s="1" customFormat="1" ht="6.95" customHeight="1">
      <c r="B50" s="24"/>
      <c r="C50" s="25"/>
      <c r="D50" s="25"/>
      <c r="E50" s="25"/>
      <c r="F50" s="25"/>
      <c r="G50" s="25"/>
      <c r="H50" s="25"/>
      <c r="I50" s="52"/>
      <c r="J50" s="25"/>
      <c r="K50" s="26"/>
    </row>
    <row r="51" spans="2:47" s="1" customFormat="1" ht="15">
      <c r="B51" s="24"/>
      <c r="C51" s="23" t="s">
        <v>13</v>
      </c>
      <c r="D51" s="25"/>
      <c r="E51" s="25"/>
      <c r="F51" s="22" t="str">
        <f>E15</f>
        <v>Město Kopřivnice</v>
      </c>
      <c r="G51" s="25"/>
      <c r="H51" s="25"/>
      <c r="I51" s="53" t="s">
        <v>18</v>
      </c>
      <c r="J51" s="22" t="str">
        <f>E21</f>
        <v xml:space="preserve"> Ing.Ondřej Bojko</v>
      </c>
      <c r="K51" s="26"/>
    </row>
    <row r="52" spans="2:47" s="1" customFormat="1" ht="14.45" customHeight="1">
      <c r="B52" s="24"/>
      <c r="C52" s="23" t="s">
        <v>17</v>
      </c>
      <c r="D52" s="25"/>
      <c r="E52" s="25"/>
      <c r="F52" s="22" t="str">
        <f>IF(E18="","",E18)</f>
        <v/>
      </c>
      <c r="G52" s="25"/>
      <c r="H52" s="25"/>
      <c r="I52" s="52"/>
      <c r="J52" s="25"/>
      <c r="K52" s="26"/>
    </row>
    <row r="53" spans="2:47" s="1" customFormat="1" ht="10.35" customHeight="1">
      <c r="B53" s="24"/>
      <c r="C53" s="25"/>
      <c r="D53" s="25"/>
      <c r="E53" s="25"/>
      <c r="F53" s="25"/>
      <c r="G53" s="25"/>
      <c r="H53" s="25"/>
      <c r="I53" s="52"/>
      <c r="J53" s="25"/>
      <c r="K53" s="26"/>
    </row>
    <row r="54" spans="2:47" s="1" customFormat="1" ht="29.25" customHeight="1">
      <c r="B54" s="24"/>
      <c r="C54" s="76" t="s">
        <v>52</v>
      </c>
      <c r="D54" s="66"/>
      <c r="E54" s="66"/>
      <c r="F54" s="66"/>
      <c r="G54" s="66"/>
      <c r="H54" s="66"/>
      <c r="I54" s="77"/>
      <c r="J54" s="78" t="s">
        <v>53</v>
      </c>
      <c r="K54" s="79"/>
    </row>
    <row r="55" spans="2:47" s="1" customFormat="1" ht="10.35" customHeight="1">
      <c r="B55" s="24"/>
      <c r="C55" s="25"/>
      <c r="D55" s="25"/>
      <c r="E55" s="25"/>
      <c r="F55" s="25"/>
      <c r="G55" s="25"/>
      <c r="H55" s="25"/>
      <c r="I55" s="52"/>
      <c r="J55" s="25"/>
      <c r="K55" s="26"/>
    </row>
    <row r="56" spans="2:47" s="1" customFormat="1" ht="29.25" customHeight="1">
      <c r="B56" s="24"/>
      <c r="C56" s="80" t="s">
        <v>54</v>
      </c>
      <c r="D56" s="25"/>
      <c r="E56" s="25"/>
      <c r="F56" s="25"/>
      <c r="G56" s="25"/>
      <c r="H56" s="25"/>
      <c r="I56" s="52"/>
      <c r="J56" s="62">
        <f>J85</f>
        <v>0</v>
      </c>
      <c r="K56" s="26"/>
      <c r="AU56" s="13" t="s">
        <v>55</v>
      </c>
    </row>
    <row r="57" spans="2:47" s="3" customFormat="1" ht="24.95" customHeight="1">
      <c r="B57" s="81"/>
      <c r="C57" s="82"/>
      <c r="D57" s="83" t="s">
        <v>56</v>
      </c>
      <c r="E57" s="84"/>
      <c r="F57" s="84"/>
      <c r="G57" s="84"/>
      <c r="H57" s="84"/>
      <c r="I57" s="85"/>
      <c r="J57" s="86">
        <f>J86</f>
        <v>0</v>
      </c>
      <c r="K57" s="87"/>
    </row>
    <row r="58" spans="2:47" s="4" customFormat="1" ht="19.899999999999999" customHeight="1">
      <c r="B58" s="88"/>
      <c r="C58" s="89"/>
      <c r="D58" s="90" t="s">
        <v>57</v>
      </c>
      <c r="E58" s="91"/>
      <c r="F58" s="91"/>
      <c r="G58" s="91"/>
      <c r="H58" s="91"/>
      <c r="I58" s="92"/>
      <c r="J58" s="93">
        <f>J87</f>
        <v>0</v>
      </c>
      <c r="K58" s="94"/>
    </row>
    <row r="59" spans="2:47" s="4" customFormat="1" ht="19.899999999999999" customHeight="1">
      <c r="B59" s="88"/>
      <c r="C59" s="89"/>
      <c r="D59" s="90" t="s">
        <v>58</v>
      </c>
      <c r="E59" s="91"/>
      <c r="F59" s="91"/>
      <c r="G59" s="91"/>
      <c r="H59" s="91"/>
      <c r="I59" s="92"/>
      <c r="J59" s="93">
        <f>J101</f>
        <v>0</v>
      </c>
      <c r="K59" s="94"/>
    </row>
    <row r="60" spans="2:47" s="4" customFormat="1" ht="19.899999999999999" customHeight="1">
      <c r="B60" s="88"/>
      <c r="C60" s="89"/>
      <c r="D60" s="90" t="s">
        <v>59</v>
      </c>
      <c r="E60" s="91"/>
      <c r="F60" s="91"/>
      <c r="G60" s="91"/>
      <c r="H60" s="91"/>
      <c r="I60" s="92"/>
      <c r="J60" s="93">
        <f>J176</f>
        <v>0</v>
      </c>
      <c r="K60" s="94"/>
    </row>
    <row r="61" spans="2:47" s="4" customFormat="1" ht="19.899999999999999" customHeight="1">
      <c r="B61" s="88"/>
      <c r="C61" s="89"/>
      <c r="D61" s="90" t="s">
        <v>60</v>
      </c>
      <c r="E61" s="91"/>
      <c r="F61" s="91"/>
      <c r="G61" s="91"/>
      <c r="H61" s="91"/>
      <c r="I61" s="92"/>
      <c r="J61" s="93">
        <f>J190</f>
        <v>0</v>
      </c>
      <c r="K61" s="94"/>
    </row>
    <row r="62" spans="2:47" s="4" customFormat="1" ht="19.899999999999999" customHeight="1">
      <c r="B62" s="88"/>
      <c r="C62" s="89"/>
      <c r="D62" s="90" t="s">
        <v>61</v>
      </c>
      <c r="E62" s="91"/>
      <c r="F62" s="91"/>
      <c r="G62" s="91"/>
      <c r="H62" s="91"/>
      <c r="I62" s="92"/>
      <c r="J62" s="93">
        <f>J205</f>
        <v>0</v>
      </c>
      <c r="K62" s="94"/>
    </row>
    <row r="63" spans="2:47" s="4" customFormat="1" ht="19.899999999999999" customHeight="1">
      <c r="B63" s="88"/>
      <c r="C63" s="89"/>
      <c r="D63" s="90" t="s">
        <v>62</v>
      </c>
      <c r="E63" s="91"/>
      <c r="F63" s="91"/>
      <c r="G63" s="91"/>
      <c r="H63" s="91"/>
      <c r="I63" s="92"/>
      <c r="J63" s="93">
        <f>J254</f>
        <v>0</v>
      </c>
      <c r="K63" s="94"/>
    </row>
    <row r="64" spans="2:47" s="4" customFormat="1" ht="19.899999999999999" customHeight="1">
      <c r="B64" s="88"/>
      <c r="C64" s="89"/>
      <c r="D64" s="90" t="s">
        <v>63</v>
      </c>
      <c r="E64" s="91"/>
      <c r="F64" s="91"/>
      <c r="G64" s="91"/>
      <c r="H64" s="91"/>
      <c r="I64" s="92"/>
      <c r="J64" s="93">
        <f>J304</f>
        <v>0</v>
      </c>
      <c r="K64" s="94"/>
    </row>
    <row r="65" spans="2:12" s="4" customFormat="1" ht="19.899999999999999" customHeight="1">
      <c r="B65" s="88"/>
      <c r="C65" s="89"/>
      <c r="D65" s="90" t="s">
        <v>64</v>
      </c>
      <c r="E65" s="91"/>
      <c r="F65" s="91"/>
      <c r="G65" s="91"/>
      <c r="H65" s="91"/>
      <c r="I65" s="92"/>
      <c r="J65" s="93">
        <f>J312</f>
        <v>0</v>
      </c>
      <c r="K65" s="94"/>
    </row>
    <row r="66" spans="2:12" s="1" customFormat="1" ht="21.75" customHeight="1">
      <c r="B66" s="24"/>
      <c r="C66" s="25"/>
      <c r="D66" s="25"/>
      <c r="E66" s="25"/>
      <c r="F66" s="25"/>
      <c r="G66" s="25"/>
      <c r="H66" s="25"/>
      <c r="I66" s="52"/>
      <c r="J66" s="25"/>
      <c r="K66" s="26"/>
    </row>
    <row r="67" spans="2:12" s="1" customFormat="1" ht="6.95" customHeight="1">
      <c r="B67" s="29"/>
      <c r="C67" s="30"/>
      <c r="D67" s="30"/>
      <c r="E67" s="30"/>
      <c r="F67" s="30"/>
      <c r="G67" s="30"/>
      <c r="H67" s="30"/>
      <c r="I67" s="73"/>
      <c r="J67" s="30"/>
      <c r="K67" s="31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74"/>
      <c r="J71" s="33"/>
      <c r="K71" s="33"/>
      <c r="L71" s="24"/>
    </row>
    <row r="72" spans="2:12" s="1" customFormat="1" ht="36.950000000000003" customHeight="1">
      <c r="B72" s="24"/>
      <c r="C72" s="34" t="s">
        <v>65</v>
      </c>
      <c r="L72" s="24"/>
    </row>
    <row r="73" spans="2:12" s="1" customFormat="1" ht="6.95" customHeight="1">
      <c r="B73" s="24"/>
      <c r="L73" s="24"/>
    </row>
    <row r="74" spans="2:12" s="1" customFormat="1" ht="14.45" customHeight="1">
      <c r="B74" s="24"/>
      <c r="C74" s="35" t="s">
        <v>7</v>
      </c>
      <c r="L74" s="24"/>
    </row>
    <row r="75" spans="2:12" s="1" customFormat="1" ht="22.5" customHeight="1">
      <c r="B75" s="24"/>
      <c r="E75" s="265" t="e">
        <f>E7</f>
        <v>#REF!</v>
      </c>
      <c r="F75" s="266"/>
      <c r="G75" s="266"/>
      <c r="H75" s="266"/>
      <c r="L75" s="24"/>
    </row>
    <row r="76" spans="2:12" s="1" customFormat="1" ht="14.45" customHeight="1">
      <c r="B76" s="24"/>
      <c r="C76" s="35" t="s">
        <v>50</v>
      </c>
      <c r="L76" s="24"/>
    </row>
    <row r="77" spans="2:12" s="1" customFormat="1" ht="23.25" customHeight="1">
      <c r="B77" s="24"/>
      <c r="E77" s="263" t="str">
        <f>E9</f>
        <v>SO 101 Místní komunikace</v>
      </c>
      <c r="F77" s="267"/>
      <c r="G77" s="267"/>
      <c r="H77" s="267"/>
      <c r="L77" s="24"/>
    </row>
    <row r="78" spans="2:12" s="1" customFormat="1" ht="6.95" customHeight="1">
      <c r="B78" s="24"/>
      <c r="L78" s="24"/>
    </row>
    <row r="79" spans="2:12" s="1" customFormat="1" ht="18" customHeight="1">
      <c r="B79" s="24"/>
      <c r="C79" s="35" t="s">
        <v>10</v>
      </c>
      <c r="F79" s="95" t="str">
        <f>F12</f>
        <v xml:space="preserve"> </v>
      </c>
      <c r="I79" s="96" t="s">
        <v>12</v>
      </c>
      <c r="J79" s="36">
        <f>IF(J12="","",J12)</f>
        <v>42923</v>
      </c>
      <c r="L79" s="24"/>
    </row>
    <row r="80" spans="2:12" s="1" customFormat="1" ht="6.95" customHeight="1">
      <c r="B80" s="24"/>
      <c r="L80" s="24"/>
    </row>
    <row r="81" spans="2:65" s="1" customFormat="1" ht="15">
      <c r="B81" s="24"/>
      <c r="C81" s="35" t="s">
        <v>13</v>
      </c>
      <c r="F81" s="95" t="str">
        <f>E15</f>
        <v>Město Kopřivnice</v>
      </c>
      <c r="I81" s="96" t="s">
        <v>18</v>
      </c>
      <c r="J81" s="95" t="str">
        <f>E21</f>
        <v xml:space="preserve"> Ing.Ondřej Bojko</v>
      </c>
      <c r="L81" s="24"/>
    </row>
    <row r="82" spans="2:65" s="1" customFormat="1" ht="14.45" customHeight="1">
      <c r="B82" s="24"/>
      <c r="C82" s="35" t="s">
        <v>17</v>
      </c>
      <c r="F82" s="95" t="str">
        <f>IF(E18="","",E18)</f>
        <v/>
      </c>
      <c r="L82" s="24"/>
    </row>
    <row r="83" spans="2:65" s="1" customFormat="1" ht="10.35" customHeight="1">
      <c r="B83" s="24"/>
      <c r="L83" s="24"/>
    </row>
    <row r="84" spans="2:65" s="5" customFormat="1" ht="29.25" customHeight="1">
      <c r="B84" s="97"/>
      <c r="C84" s="98" t="s">
        <v>66</v>
      </c>
      <c r="D84" s="99" t="s">
        <v>35</v>
      </c>
      <c r="E84" s="99" t="s">
        <v>34</v>
      </c>
      <c r="F84" s="99" t="s">
        <v>67</v>
      </c>
      <c r="G84" s="99" t="s">
        <v>68</v>
      </c>
      <c r="H84" s="99" t="s">
        <v>69</v>
      </c>
      <c r="I84" s="100" t="s">
        <v>70</v>
      </c>
      <c r="J84" s="99" t="s">
        <v>53</v>
      </c>
      <c r="K84" s="101" t="s">
        <v>71</v>
      </c>
      <c r="L84" s="97"/>
      <c r="M84" s="40" t="s">
        <v>72</v>
      </c>
      <c r="N84" s="41" t="s">
        <v>25</v>
      </c>
      <c r="O84" s="41" t="s">
        <v>73</v>
      </c>
      <c r="P84" s="41" t="s">
        <v>74</v>
      </c>
      <c r="Q84" s="41" t="s">
        <v>75</v>
      </c>
      <c r="R84" s="41" t="s">
        <v>76</v>
      </c>
      <c r="S84" s="41" t="s">
        <v>77</v>
      </c>
      <c r="T84" s="42" t="s">
        <v>78</v>
      </c>
    </row>
    <row r="85" spans="2:65" s="1" customFormat="1" ht="29.25" customHeight="1">
      <c r="B85" s="24"/>
      <c r="C85" s="44" t="s">
        <v>54</v>
      </c>
      <c r="J85" s="102">
        <f>BK85</f>
        <v>0</v>
      </c>
      <c r="L85" s="24"/>
      <c r="M85" s="43"/>
      <c r="N85" s="37"/>
      <c r="O85" s="37"/>
      <c r="P85" s="103">
        <f>P86</f>
        <v>0</v>
      </c>
      <c r="Q85" s="37"/>
      <c r="R85" s="103">
        <f>R86</f>
        <v>355.54320620000004</v>
      </c>
      <c r="S85" s="37"/>
      <c r="T85" s="104">
        <f>T86</f>
        <v>6.0600000000000005</v>
      </c>
      <c r="AT85" s="13" t="s">
        <v>36</v>
      </c>
      <c r="AU85" s="13" t="s">
        <v>55</v>
      </c>
      <c r="BK85" s="105">
        <f>BK86</f>
        <v>0</v>
      </c>
    </row>
    <row r="86" spans="2:65" s="6" customFormat="1" ht="37.35" customHeight="1">
      <c r="B86" s="106"/>
      <c r="D86" s="107" t="s">
        <v>36</v>
      </c>
      <c r="E86" s="108" t="s">
        <v>79</v>
      </c>
      <c r="F86" s="108" t="s">
        <v>80</v>
      </c>
      <c r="I86" s="109"/>
      <c r="J86" s="110">
        <f>BK86</f>
        <v>0</v>
      </c>
      <c r="L86" s="106"/>
      <c r="M86" s="111"/>
      <c r="N86" s="112"/>
      <c r="O86" s="112"/>
      <c r="P86" s="113">
        <f>P87+P101+P176+P190+P205+P254+P304+P312</f>
        <v>0</v>
      </c>
      <c r="Q86" s="112"/>
      <c r="R86" s="113">
        <f>R87+R101+R176+R190+R205+R254+R304+R312</f>
        <v>355.54320620000004</v>
      </c>
      <c r="S86" s="112"/>
      <c r="T86" s="114">
        <f>T87+T101+T176+T190+T205+T254+T304+T312</f>
        <v>6.0600000000000005</v>
      </c>
      <c r="AR86" s="107" t="s">
        <v>38</v>
      </c>
      <c r="AT86" s="115" t="s">
        <v>36</v>
      </c>
      <c r="AU86" s="115" t="s">
        <v>37</v>
      </c>
      <c r="AY86" s="107" t="s">
        <v>81</v>
      </c>
      <c r="BK86" s="116">
        <f>BK87+BK101+BK176+BK190+BK205+BK254+BK304+BK312</f>
        <v>0</v>
      </c>
    </row>
    <row r="87" spans="2:65" s="6" customFormat="1" ht="19.899999999999999" customHeight="1">
      <c r="B87" s="106"/>
      <c r="D87" s="117" t="s">
        <v>36</v>
      </c>
      <c r="E87" s="118" t="s">
        <v>82</v>
      </c>
      <c r="F87" s="118" t="s">
        <v>83</v>
      </c>
      <c r="I87" s="109"/>
      <c r="J87" s="119">
        <f>BK87</f>
        <v>0</v>
      </c>
      <c r="L87" s="106"/>
      <c r="M87" s="111"/>
      <c r="N87" s="112"/>
      <c r="O87" s="112"/>
      <c r="P87" s="113">
        <f>SUM(P88:P100)</f>
        <v>0</v>
      </c>
      <c r="Q87" s="112"/>
      <c r="R87" s="113">
        <f>SUM(R88:R100)</f>
        <v>195</v>
      </c>
      <c r="S87" s="112"/>
      <c r="T87" s="114">
        <f>SUM(T88:T100)</f>
        <v>0</v>
      </c>
      <c r="AR87" s="107" t="s">
        <v>38</v>
      </c>
      <c r="AT87" s="115" t="s">
        <v>36</v>
      </c>
      <c r="AU87" s="115" t="s">
        <v>38</v>
      </c>
      <c r="AY87" s="107" t="s">
        <v>81</v>
      </c>
      <c r="BK87" s="116">
        <f>SUM(BK88:BK100)</f>
        <v>0</v>
      </c>
    </row>
    <row r="88" spans="2:65" s="1" customFormat="1" ht="44.25" customHeight="1">
      <c r="B88" s="120"/>
      <c r="C88" s="121" t="s">
        <v>38</v>
      </c>
      <c r="D88" s="121" t="s">
        <v>84</v>
      </c>
      <c r="E88" s="122" t="s">
        <v>85</v>
      </c>
      <c r="F88" s="123" t="s">
        <v>86</v>
      </c>
      <c r="G88" s="124" t="s">
        <v>87</v>
      </c>
      <c r="H88" s="125">
        <v>195</v>
      </c>
      <c r="I88" s="126"/>
      <c r="J88" s="127">
        <f>ROUND(I88*H88,2)</f>
        <v>0</v>
      </c>
      <c r="K88" s="123" t="s">
        <v>88</v>
      </c>
      <c r="L88" s="24"/>
      <c r="M88" s="128" t="s">
        <v>1</v>
      </c>
      <c r="N88" s="129" t="s">
        <v>26</v>
      </c>
      <c r="O88" s="25"/>
      <c r="P88" s="130">
        <f>O88*H88</f>
        <v>0</v>
      </c>
      <c r="Q88" s="130">
        <v>0</v>
      </c>
      <c r="R88" s="130">
        <f>Q88*H88</f>
        <v>0</v>
      </c>
      <c r="S88" s="130">
        <v>0</v>
      </c>
      <c r="T88" s="131">
        <f>S88*H88</f>
        <v>0</v>
      </c>
      <c r="AR88" s="13" t="s">
        <v>89</v>
      </c>
      <c r="AT88" s="13" t="s">
        <v>84</v>
      </c>
      <c r="AU88" s="13" t="s">
        <v>42</v>
      </c>
      <c r="AY88" s="13" t="s">
        <v>81</v>
      </c>
      <c r="BE88" s="132">
        <f>IF(N88="základní",J88,0)</f>
        <v>0</v>
      </c>
      <c r="BF88" s="132">
        <f>IF(N88="snížená",J88,0)</f>
        <v>0</v>
      </c>
      <c r="BG88" s="132">
        <f>IF(N88="zákl. přenesená",J88,0)</f>
        <v>0</v>
      </c>
      <c r="BH88" s="132">
        <f>IF(N88="sníž. přenesená",J88,0)</f>
        <v>0</v>
      </c>
      <c r="BI88" s="132">
        <f>IF(N88="nulová",J88,0)</f>
        <v>0</v>
      </c>
      <c r="BJ88" s="13" t="s">
        <v>38</v>
      </c>
      <c r="BK88" s="132">
        <f>ROUND(I88*H88,2)</f>
        <v>0</v>
      </c>
      <c r="BL88" s="13" t="s">
        <v>89</v>
      </c>
      <c r="BM88" s="13" t="s">
        <v>90</v>
      </c>
    </row>
    <row r="89" spans="2:65" s="7" customFormat="1">
      <c r="B89" s="133"/>
      <c r="D89" s="134" t="s">
        <v>91</v>
      </c>
      <c r="E89" s="135" t="s">
        <v>1</v>
      </c>
      <c r="F89" s="136" t="s">
        <v>92</v>
      </c>
      <c r="H89" s="137">
        <v>195</v>
      </c>
      <c r="I89" s="138"/>
      <c r="L89" s="133"/>
      <c r="M89" s="139"/>
      <c r="N89" s="140"/>
      <c r="O89" s="140"/>
      <c r="P89" s="140"/>
      <c r="Q89" s="140"/>
      <c r="R89" s="140"/>
      <c r="S89" s="140"/>
      <c r="T89" s="141"/>
      <c r="AT89" s="135" t="s">
        <v>91</v>
      </c>
      <c r="AU89" s="135" t="s">
        <v>42</v>
      </c>
      <c r="AV89" s="7" t="s">
        <v>42</v>
      </c>
      <c r="AW89" s="7" t="s">
        <v>19</v>
      </c>
      <c r="AX89" s="7" t="s">
        <v>37</v>
      </c>
      <c r="AY89" s="135" t="s">
        <v>81</v>
      </c>
    </row>
    <row r="90" spans="2:65" s="8" customFormat="1">
      <c r="B90" s="142"/>
      <c r="D90" s="143" t="s">
        <v>91</v>
      </c>
      <c r="E90" s="144" t="s">
        <v>1</v>
      </c>
      <c r="F90" s="145" t="s">
        <v>93</v>
      </c>
      <c r="H90" s="146">
        <v>195</v>
      </c>
      <c r="I90" s="147"/>
      <c r="L90" s="142"/>
      <c r="M90" s="148"/>
      <c r="N90" s="149"/>
      <c r="O90" s="149"/>
      <c r="P90" s="149"/>
      <c r="Q90" s="149"/>
      <c r="R90" s="149"/>
      <c r="S90" s="149"/>
      <c r="T90" s="150"/>
      <c r="AT90" s="151" t="s">
        <v>91</v>
      </c>
      <c r="AU90" s="151" t="s">
        <v>42</v>
      </c>
      <c r="AV90" s="8" t="s">
        <v>89</v>
      </c>
      <c r="AW90" s="8" t="s">
        <v>19</v>
      </c>
      <c r="AX90" s="8" t="s">
        <v>38</v>
      </c>
      <c r="AY90" s="151" t="s">
        <v>81</v>
      </c>
    </row>
    <row r="91" spans="2:65" s="1" customFormat="1" ht="44.25" customHeight="1">
      <c r="B91" s="120"/>
      <c r="C91" s="121" t="s">
        <v>42</v>
      </c>
      <c r="D91" s="121" t="s">
        <v>84</v>
      </c>
      <c r="E91" s="122" t="s">
        <v>94</v>
      </c>
      <c r="F91" s="123" t="s">
        <v>95</v>
      </c>
      <c r="G91" s="124" t="s">
        <v>87</v>
      </c>
      <c r="H91" s="125">
        <v>195</v>
      </c>
      <c r="I91" s="126"/>
      <c r="J91" s="127">
        <f>ROUND(I91*H91,2)</f>
        <v>0</v>
      </c>
      <c r="K91" s="123" t="s">
        <v>88</v>
      </c>
      <c r="L91" s="24"/>
      <c r="M91" s="128" t="s">
        <v>1</v>
      </c>
      <c r="N91" s="129" t="s">
        <v>26</v>
      </c>
      <c r="O91" s="25"/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3" t="s">
        <v>89</v>
      </c>
      <c r="AT91" s="13" t="s">
        <v>84</v>
      </c>
      <c r="AU91" s="13" t="s">
        <v>42</v>
      </c>
      <c r="AY91" s="13" t="s">
        <v>81</v>
      </c>
      <c r="BE91" s="132">
        <f>IF(N91="základní",J91,0)</f>
        <v>0</v>
      </c>
      <c r="BF91" s="132">
        <f>IF(N91="snížená",J91,0)</f>
        <v>0</v>
      </c>
      <c r="BG91" s="132">
        <f>IF(N91="zákl. přenesená",J91,0)</f>
        <v>0</v>
      </c>
      <c r="BH91" s="132">
        <f>IF(N91="sníž. přenesená",J91,0)</f>
        <v>0</v>
      </c>
      <c r="BI91" s="132">
        <f>IF(N91="nulová",J91,0)</f>
        <v>0</v>
      </c>
      <c r="BJ91" s="13" t="s">
        <v>38</v>
      </c>
      <c r="BK91" s="132">
        <f>ROUND(I91*H91,2)</f>
        <v>0</v>
      </c>
      <c r="BL91" s="13" t="s">
        <v>89</v>
      </c>
      <c r="BM91" s="13" t="s">
        <v>96</v>
      </c>
    </row>
    <row r="92" spans="2:65" s="1" customFormat="1" ht="31.5" customHeight="1">
      <c r="B92" s="120"/>
      <c r="C92" s="121" t="s">
        <v>43</v>
      </c>
      <c r="D92" s="121" t="s">
        <v>84</v>
      </c>
      <c r="E92" s="122" t="s">
        <v>97</v>
      </c>
      <c r="F92" s="123" t="s">
        <v>98</v>
      </c>
      <c r="G92" s="124" t="s">
        <v>87</v>
      </c>
      <c r="H92" s="125">
        <v>195</v>
      </c>
      <c r="I92" s="126"/>
      <c r="J92" s="127">
        <f>ROUND(I92*H92,2)</f>
        <v>0</v>
      </c>
      <c r="K92" s="123" t="s">
        <v>88</v>
      </c>
      <c r="L92" s="24"/>
      <c r="M92" s="128" t="s">
        <v>1</v>
      </c>
      <c r="N92" s="129" t="s">
        <v>26</v>
      </c>
      <c r="O92" s="25"/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" t="s">
        <v>89</v>
      </c>
      <c r="AT92" s="13" t="s">
        <v>84</v>
      </c>
      <c r="AU92" s="13" t="s">
        <v>42</v>
      </c>
      <c r="AY92" s="13" t="s">
        <v>81</v>
      </c>
      <c r="BE92" s="132">
        <f>IF(N92="základní",J92,0)</f>
        <v>0</v>
      </c>
      <c r="BF92" s="132">
        <f>IF(N92="snížená",J92,0)</f>
        <v>0</v>
      </c>
      <c r="BG92" s="132">
        <f>IF(N92="zákl. přenesená",J92,0)</f>
        <v>0</v>
      </c>
      <c r="BH92" s="132">
        <f>IF(N92="sníž. přenesená",J92,0)</f>
        <v>0</v>
      </c>
      <c r="BI92" s="132">
        <f>IF(N92="nulová",J92,0)</f>
        <v>0</v>
      </c>
      <c r="BJ92" s="13" t="s">
        <v>38</v>
      </c>
      <c r="BK92" s="132">
        <f>ROUND(I92*H92,2)</f>
        <v>0</v>
      </c>
      <c r="BL92" s="13" t="s">
        <v>89</v>
      </c>
      <c r="BM92" s="13" t="s">
        <v>99</v>
      </c>
    </row>
    <row r="93" spans="2:65" s="1" customFormat="1" ht="22.5" customHeight="1">
      <c r="B93" s="120"/>
      <c r="C93" s="152" t="s">
        <v>89</v>
      </c>
      <c r="D93" s="152" t="s">
        <v>100</v>
      </c>
      <c r="E93" s="153" t="s">
        <v>101</v>
      </c>
      <c r="F93" s="154" t="s">
        <v>102</v>
      </c>
      <c r="G93" s="155" t="s">
        <v>103</v>
      </c>
      <c r="H93" s="156">
        <v>195</v>
      </c>
      <c r="I93" s="157"/>
      <c r="J93" s="158">
        <f>ROUND(I93*H93,2)</f>
        <v>0</v>
      </c>
      <c r="K93" s="154" t="s">
        <v>88</v>
      </c>
      <c r="L93" s="159"/>
      <c r="M93" s="160" t="s">
        <v>1</v>
      </c>
      <c r="N93" s="161" t="s">
        <v>26</v>
      </c>
      <c r="O93" s="25"/>
      <c r="P93" s="130">
        <f>O93*H93</f>
        <v>0</v>
      </c>
      <c r="Q93" s="130">
        <v>1</v>
      </c>
      <c r="R93" s="130">
        <f>Q93*H93</f>
        <v>195</v>
      </c>
      <c r="S93" s="130">
        <v>0</v>
      </c>
      <c r="T93" s="131">
        <f>S93*H93</f>
        <v>0</v>
      </c>
      <c r="AR93" s="13" t="s">
        <v>104</v>
      </c>
      <c r="AT93" s="13" t="s">
        <v>100</v>
      </c>
      <c r="AU93" s="13" t="s">
        <v>42</v>
      </c>
      <c r="AY93" s="13" t="s">
        <v>81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3" t="s">
        <v>38</v>
      </c>
      <c r="BK93" s="132">
        <f>ROUND(I93*H93,2)</f>
        <v>0</v>
      </c>
      <c r="BL93" s="13" t="s">
        <v>89</v>
      </c>
      <c r="BM93" s="13" t="s">
        <v>105</v>
      </c>
    </row>
    <row r="94" spans="2:65" s="1" customFormat="1" ht="22.5" customHeight="1">
      <c r="B94" s="120"/>
      <c r="C94" s="121" t="s">
        <v>106</v>
      </c>
      <c r="D94" s="121" t="s">
        <v>84</v>
      </c>
      <c r="E94" s="122" t="s">
        <v>107</v>
      </c>
      <c r="F94" s="123" t="s">
        <v>108</v>
      </c>
      <c r="G94" s="124" t="s">
        <v>87</v>
      </c>
      <c r="H94" s="125">
        <v>195</v>
      </c>
      <c r="I94" s="126"/>
      <c r="J94" s="127">
        <f>ROUND(I94*H94,2)</f>
        <v>0</v>
      </c>
      <c r="K94" s="123" t="s">
        <v>88</v>
      </c>
      <c r="L94" s="24"/>
      <c r="M94" s="128" t="s">
        <v>1</v>
      </c>
      <c r="N94" s="129" t="s">
        <v>26</v>
      </c>
      <c r="O94" s="25"/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" t="s">
        <v>89</v>
      </c>
      <c r="AT94" s="13" t="s">
        <v>84</v>
      </c>
      <c r="AU94" s="13" t="s">
        <v>42</v>
      </c>
      <c r="AY94" s="13" t="s">
        <v>81</v>
      </c>
      <c r="BE94" s="132">
        <f>IF(N94="základní",J94,0)</f>
        <v>0</v>
      </c>
      <c r="BF94" s="132">
        <f>IF(N94="snížená",J94,0)</f>
        <v>0</v>
      </c>
      <c r="BG94" s="132">
        <f>IF(N94="zákl. přenesená",J94,0)</f>
        <v>0</v>
      </c>
      <c r="BH94" s="132">
        <f>IF(N94="sníž. přenesená",J94,0)</f>
        <v>0</v>
      </c>
      <c r="BI94" s="132">
        <f>IF(N94="nulová",J94,0)</f>
        <v>0</v>
      </c>
      <c r="BJ94" s="13" t="s">
        <v>38</v>
      </c>
      <c r="BK94" s="132">
        <f>ROUND(I94*H94,2)</f>
        <v>0</v>
      </c>
      <c r="BL94" s="13" t="s">
        <v>89</v>
      </c>
      <c r="BM94" s="13" t="s">
        <v>109</v>
      </c>
    </row>
    <row r="95" spans="2:65" s="1" customFormat="1" ht="22.5" customHeight="1">
      <c r="B95" s="120"/>
      <c r="C95" s="121" t="s">
        <v>110</v>
      </c>
      <c r="D95" s="121" t="s">
        <v>84</v>
      </c>
      <c r="E95" s="122" t="s">
        <v>111</v>
      </c>
      <c r="F95" s="123" t="s">
        <v>112</v>
      </c>
      <c r="G95" s="124" t="s">
        <v>103</v>
      </c>
      <c r="H95" s="125">
        <v>292.5</v>
      </c>
      <c r="I95" s="126"/>
      <c r="J95" s="127">
        <f>ROUND(I95*H95,2)</f>
        <v>0</v>
      </c>
      <c r="K95" s="123" t="s">
        <v>88</v>
      </c>
      <c r="L95" s="24"/>
      <c r="M95" s="128" t="s">
        <v>1</v>
      </c>
      <c r="N95" s="129" t="s">
        <v>26</v>
      </c>
      <c r="O95" s="25"/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" t="s">
        <v>89</v>
      </c>
      <c r="AT95" s="13" t="s">
        <v>84</v>
      </c>
      <c r="AU95" s="13" t="s">
        <v>42</v>
      </c>
      <c r="AY95" s="13" t="s">
        <v>81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3" t="s">
        <v>38</v>
      </c>
      <c r="BK95" s="132">
        <f>ROUND(I95*H95,2)</f>
        <v>0</v>
      </c>
      <c r="BL95" s="13" t="s">
        <v>89</v>
      </c>
      <c r="BM95" s="13" t="s">
        <v>113</v>
      </c>
    </row>
    <row r="96" spans="2:65" s="7" customFormat="1">
      <c r="B96" s="133"/>
      <c r="D96" s="134" t="s">
        <v>91</v>
      </c>
      <c r="E96" s="135" t="s">
        <v>1</v>
      </c>
      <c r="F96" s="136" t="s">
        <v>114</v>
      </c>
      <c r="H96" s="137">
        <v>292.5</v>
      </c>
      <c r="I96" s="138"/>
      <c r="L96" s="133"/>
      <c r="M96" s="139"/>
      <c r="N96" s="140"/>
      <c r="O96" s="140"/>
      <c r="P96" s="140"/>
      <c r="Q96" s="140"/>
      <c r="R96" s="140"/>
      <c r="S96" s="140"/>
      <c r="T96" s="141"/>
      <c r="AT96" s="135" t="s">
        <v>91</v>
      </c>
      <c r="AU96" s="135" t="s">
        <v>42</v>
      </c>
      <c r="AV96" s="7" t="s">
        <v>42</v>
      </c>
      <c r="AW96" s="7" t="s">
        <v>19</v>
      </c>
      <c r="AX96" s="7" t="s">
        <v>37</v>
      </c>
      <c r="AY96" s="135" t="s">
        <v>81</v>
      </c>
    </row>
    <row r="97" spans="2:65" s="8" customFormat="1">
      <c r="B97" s="142"/>
      <c r="D97" s="143" t="s">
        <v>91</v>
      </c>
      <c r="E97" s="144" t="s">
        <v>1</v>
      </c>
      <c r="F97" s="145" t="s">
        <v>93</v>
      </c>
      <c r="H97" s="146">
        <v>292.5</v>
      </c>
      <c r="I97" s="147"/>
      <c r="L97" s="142"/>
      <c r="M97" s="148"/>
      <c r="N97" s="149"/>
      <c r="O97" s="149"/>
      <c r="P97" s="149"/>
      <c r="Q97" s="149"/>
      <c r="R97" s="149"/>
      <c r="S97" s="149"/>
      <c r="T97" s="150"/>
      <c r="AT97" s="151" t="s">
        <v>91</v>
      </c>
      <c r="AU97" s="151" t="s">
        <v>42</v>
      </c>
      <c r="AV97" s="8" t="s">
        <v>89</v>
      </c>
      <c r="AW97" s="8" t="s">
        <v>19</v>
      </c>
      <c r="AX97" s="8" t="s">
        <v>38</v>
      </c>
      <c r="AY97" s="151" t="s">
        <v>81</v>
      </c>
    </row>
    <row r="98" spans="2:65" s="1" customFormat="1" ht="22.5" customHeight="1">
      <c r="B98" s="120"/>
      <c r="C98" s="152" t="s">
        <v>115</v>
      </c>
      <c r="D98" s="152" t="s">
        <v>100</v>
      </c>
      <c r="E98" s="153" t="s">
        <v>116</v>
      </c>
      <c r="F98" s="154" t="s">
        <v>117</v>
      </c>
      <c r="G98" s="155" t="s">
        <v>118</v>
      </c>
      <c r="H98" s="156">
        <v>663</v>
      </c>
      <c r="I98" s="157"/>
      <c r="J98" s="158">
        <f>ROUND(I98*H98,2)</f>
        <v>0</v>
      </c>
      <c r="K98" s="154" t="s">
        <v>1</v>
      </c>
      <c r="L98" s="159"/>
      <c r="M98" s="160" t="s">
        <v>1</v>
      </c>
      <c r="N98" s="161" t="s">
        <v>26</v>
      </c>
      <c r="O98" s="25"/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" t="s">
        <v>104</v>
      </c>
      <c r="AT98" s="13" t="s">
        <v>100</v>
      </c>
      <c r="AU98" s="13" t="s">
        <v>42</v>
      </c>
      <c r="AY98" s="13" t="s">
        <v>81</v>
      </c>
      <c r="BE98" s="132">
        <f>IF(N98="základní",J98,0)</f>
        <v>0</v>
      </c>
      <c r="BF98" s="132">
        <f>IF(N98="snížená",J98,0)</f>
        <v>0</v>
      </c>
      <c r="BG98" s="132">
        <f>IF(N98="zákl. přenesená",J98,0)</f>
        <v>0</v>
      </c>
      <c r="BH98" s="132">
        <f>IF(N98="sníž. přenesená",J98,0)</f>
        <v>0</v>
      </c>
      <c r="BI98" s="132">
        <f>IF(N98="nulová",J98,0)</f>
        <v>0</v>
      </c>
      <c r="BJ98" s="13" t="s">
        <v>38</v>
      </c>
      <c r="BK98" s="132">
        <f>ROUND(I98*H98,2)</f>
        <v>0</v>
      </c>
      <c r="BL98" s="13" t="s">
        <v>89</v>
      </c>
      <c r="BM98" s="13" t="s">
        <v>119</v>
      </c>
    </row>
    <row r="99" spans="2:65" s="7" customFormat="1">
      <c r="B99" s="133"/>
      <c r="D99" s="134" t="s">
        <v>91</v>
      </c>
      <c r="E99" s="135" t="s">
        <v>1</v>
      </c>
      <c r="F99" s="136" t="s">
        <v>120</v>
      </c>
      <c r="H99" s="137">
        <v>663</v>
      </c>
      <c r="I99" s="138"/>
      <c r="L99" s="133"/>
      <c r="M99" s="139"/>
      <c r="N99" s="140"/>
      <c r="O99" s="140"/>
      <c r="P99" s="140"/>
      <c r="Q99" s="140"/>
      <c r="R99" s="140"/>
      <c r="S99" s="140"/>
      <c r="T99" s="141"/>
      <c r="AT99" s="135" t="s">
        <v>91</v>
      </c>
      <c r="AU99" s="135" t="s">
        <v>42</v>
      </c>
      <c r="AV99" s="7" t="s">
        <v>42</v>
      </c>
      <c r="AW99" s="7" t="s">
        <v>19</v>
      </c>
      <c r="AX99" s="7" t="s">
        <v>37</v>
      </c>
      <c r="AY99" s="135" t="s">
        <v>81</v>
      </c>
    </row>
    <row r="100" spans="2:65" s="8" customFormat="1">
      <c r="B100" s="142"/>
      <c r="D100" s="134" t="s">
        <v>91</v>
      </c>
      <c r="E100" s="162" t="s">
        <v>1</v>
      </c>
      <c r="F100" s="163" t="s">
        <v>93</v>
      </c>
      <c r="H100" s="164">
        <v>663</v>
      </c>
      <c r="I100" s="147"/>
      <c r="L100" s="142"/>
      <c r="M100" s="148"/>
      <c r="N100" s="149"/>
      <c r="O100" s="149"/>
      <c r="P100" s="149"/>
      <c r="Q100" s="149"/>
      <c r="R100" s="149"/>
      <c r="S100" s="149"/>
      <c r="T100" s="150"/>
      <c r="AT100" s="151" t="s">
        <v>91</v>
      </c>
      <c r="AU100" s="151" t="s">
        <v>42</v>
      </c>
      <c r="AV100" s="8" t="s">
        <v>89</v>
      </c>
      <c r="AW100" s="8" t="s">
        <v>19</v>
      </c>
      <c r="AX100" s="8" t="s">
        <v>38</v>
      </c>
      <c r="AY100" s="151" t="s">
        <v>81</v>
      </c>
    </row>
    <row r="101" spans="2:65" s="6" customFormat="1" ht="29.85" customHeight="1">
      <c r="B101" s="106"/>
      <c r="D101" s="117" t="s">
        <v>36</v>
      </c>
      <c r="E101" s="118" t="s">
        <v>38</v>
      </c>
      <c r="F101" s="118" t="s">
        <v>121</v>
      </c>
      <c r="I101" s="109"/>
      <c r="J101" s="119">
        <f>BK101</f>
        <v>0</v>
      </c>
      <c r="L101" s="106"/>
      <c r="M101" s="111"/>
      <c r="N101" s="112"/>
      <c r="O101" s="112"/>
      <c r="P101" s="113">
        <f>SUM(P102:P175)</f>
        <v>0</v>
      </c>
      <c r="Q101" s="112"/>
      <c r="R101" s="113">
        <f>SUM(R102:R175)</f>
        <v>14.552814999999999</v>
      </c>
      <c r="S101" s="112"/>
      <c r="T101" s="114">
        <f>SUM(T102:T175)</f>
        <v>6.0600000000000005</v>
      </c>
      <c r="AR101" s="107" t="s">
        <v>38</v>
      </c>
      <c r="AT101" s="115" t="s">
        <v>36</v>
      </c>
      <c r="AU101" s="115" t="s">
        <v>38</v>
      </c>
      <c r="AY101" s="107" t="s">
        <v>81</v>
      </c>
      <c r="BK101" s="116">
        <f>SUM(BK102:BK175)</f>
        <v>0</v>
      </c>
    </row>
    <row r="102" spans="2:65" s="1" customFormat="1" ht="31.5" customHeight="1">
      <c r="B102" s="120"/>
      <c r="C102" s="121" t="s">
        <v>104</v>
      </c>
      <c r="D102" s="121" t="s">
        <v>84</v>
      </c>
      <c r="E102" s="122" t="s">
        <v>122</v>
      </c>
      <c r="F102" s="123" t="s">
        <v>123</v>
      </c>
      <c r="G102" s="124" t="s">
        <v>118</v>
      </c>
      <c r="H102" s="125">
        <v>100</v>
      </c>
      <c r="I102" s="126"/>
      <c r="J102" s="127">
        <f>ROUND(I102*H102,2)</f>
        <v>0</v>
      </c>
      <c r="K102" s="123" t="s">
        <v>88</v>
      </c>
      <c r="L102" s="24"/>
      <c r="M102" s="128" t="s">
        <v>1</v>
      </c>
      <c r="N102" s="129" t="s">
        <v>26</v>
      </c>
      <c r="O102" s="25"/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" t="s">
        <v>89</v>
      </c>
      <c r="AT102" s="13" t="s">
        <v>84</v>
      </c>
      <c r="AU102" s="13" t="s">
        <v>42</v>
      </c>
      <c r="AY102" s="13" t="s">
        <v>81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3" t="s">
        <v>38</v>
      </c>
      <c r="BK102" s="132">
        <f>ROUND(I102*H102,2)</f>
        <v>0</v>
      </c>
      <c r="BL102" s="13" t="s">
        <v>89</v>
      </c>
      <c r="BM102" s="13" t="s">
        <v>124</v>
      </c>
    </row>
    <row r="103" spans="2:65" s="9" customFormat="1">
      <c r="B103" s="165"/>
      <c r="D103" s="134" t="s">
        <v>91</v>
      </c>
      <c r="E103" s="166" t="s">
        <v>1</v>
      </c>
      <c r="F103" s="167" t="s">
        <v>125</v>
      </c>
      <c r="H103" s="168" t="s">
        <v>1</v>
      </c>
      <c r="I103" s="169"/>
      <c r="L103" s="165"/>
      <c r="M103" s="170"/>
      <c r="N103" s="171"/>
      <c r="O103" s="171"/>
      <c r="P103" s="171"/>
      <c r="Q103" s="171"/>
      <c r="R103" s="171"/>
      <c r="S103" s="171"/>
      <c r="T103" s="172"/>
      <c r="AT103" s="168" t="s">
        <v>91</v>
      </c>
      <c r="AU103" s="168" t="s">
        <v>42</v>
      </c>
      <c r="AV103" s="9" t="s">
        <v>38</v>
      </c>
      <c r="AW103" s="9" t="s">
        <v>19</v>
      </c>
      <c r="AX103" s="9" t="s">
        <v>37</v>
      </c>
      <c r="AY103" s="168" t="s">
        <v>81</v>
      </c>
    </row>
    <row r="104" spans="2:65" s="7" customFormat="1">
      <c r="B104" s="133"/>
      <c r="D104" s="134" t="s">
        <v>91</v>
      </c>
      <c r="E104" s="135" t="s">
        <v>1</v>
      </c>
      <c r="F104" s="136" t="s">
        <v>126</v>
      </c>
      <c r="H104" s="137">
        <v>100</v>
      </c>
      <c r="I104" s="138"/>
      <c r="L104" s="133"/>
      <c r="M104" s="139"/>
      <c r="N104" s="140"/>
      <c r="O104" s="140"/>
      <c r="P104" s="140"/>
      <c r="Q104" s="140"/>
      <c r="R104" s="140"/>
      <c r="S104" s="140"/>
      <c r="T104" s="141"/>
      <c r="AT104" s="135" t="s">
        <v>91</v>
      </c>
      <c r="AU104" s="135" t="s">
        <v>42</v>
      </c>
      <c r="AV104" s="7" t="s">
        <v>42</v>
      </c>
      <c r="AW104" s="7" t="s">
        <v>19</v>
      </c>
      <c r="AX104" s="7" t="s">
        <v>37</v>
      </c>
      <c r="AY104" s="135" t="s">
        <v>81</v>
      </c>
    </row>
    <row r="105" spans="2:65" s="8" customFormat="1">
      <c r="B105" s="142"/>
      <c r="D105" s="143" t="s">
        <v>91</v>
      </c>
      <c r="E105" s="144" t="s">
        <v>1</v>
      </c>
      <c r="F105" s="145" t="s">
        <v>93</v>
      </c>
      <c r="H105" s="146">
        <v>100</v>
      </c>
      <c r="I105" s="147"/>
      <c r="L105" s="142"/>
      <c r="M105" s="148"/>
      <c r="N105" s="149"/>
      <c r="O105" s="149"/>
      <c r="P105" s="149"/>
      <c r="Q105" s="149"/>
      <c r="R105" s="149"/>
      <c r="S105" s="149"/>
      <c r="T105" s="150"/>
      <c r="AT105" s="151" t="s">
        <v>91</v>
      </c>
      <c r="AU105" s="151" t="s">
        <v>42</v>
      </c>
      <c r="AV105" s="8" t="s">
        <v>89</v>
      </c>
      <c r="AW105" s="8" t="s">
        <v>19</v>
      </c>
      <c r="AX105" s="8" t="s">
        <v>38</v>
      </c>
      <c r="AY105" s="151" t="s">
        <v>81</v>
      </c>
    </row>
    <row r="106" spans="2:65" s="1" customFormat="1" ht="31.5" customHeight="1">
      <c r="B106" s="120"/>
      <c r="C106" s="121" t="s">
        <v>127</v>
      </c>
      <c r="D106" s="121" t="s">
        <v>84</v>
      </c>
      <c r="E106" s="122" t="s">
        <v>128</v>
      </c>
      <c r="F106" s="123" t="s">
        <v>129</v>
      </c>
      <c r="G106" s="124" t="s">
        <v>130</v>
      </c>
      <c r="H106" s="125">
        <v>1</v>
      </c>
      <c r="I106" s="126"/>
      <c r="J106" s="127">
        <f t="shared" ref="J106:J113" si="0">ROUND(I106*H106,2)</f>
        <v>0</v>
      </c>
      <c r="K106" s="123" t="s">
        <v>88</v>
      </c>
      <c r="L106" s="24"/>
      <c r="M106" s="128" t="s">
        <v>1</v>
      </c>
      <c r="N106" s="129" t="s">
        <v>26</v>
      </c>
      <c r="O106" s="25"/>
      <c r="P106" s="130">
        <f t="shared" ref="P106:P113" si="1">O106*H106</f>
        <v>0</v>
      </c>
      <c r="Q106" s="130">
        <v>0</v>
      </c>
      <c r="R106" s="130">
        <f t="shared" ref="R106:R113" si="2">Q106*H106</f>
        <v>0</v>
      </c>
      <c r="S106" s="130">
        <v>0</v>
      </c>
      <c r="T106" s="131">
        <f t="shared" ref="T106:T113" si="3">S106*H106</f>
        <v>0</v>
      </c>
      <c r="AR106" s="13" t="s">
        <v>89</v>
      </c>
      <c r="AT106" s="13" t="s">
        <v>84</v>
      </c>
      <c r="AU106" s="13" t="s">
        <v>42</v>
      </c>
      <c r="AY106" s="13" t="s">
        <v>81</v>
      </c>
      <c r="BE106" s="132">
        <f t="shared" ref="BE106:BE113" si="4">IF(N106="základní",J106,0)</f>
        <v>0</v>
      </c>
      <c r="BF106" s="132">
        <f t="shared" ref="BF106:BF113" si="5">IF(N106="snížená",J106,0)</f>
        <v>0</v>
      </c>
      <c r="BG106" s="132">
        <f t="shared" ref="BG106:BG113" si="6">IF(N106="zákl. přenesená",J106,0)</f>
        <v>0</v>
      </c>
      <c r="BH106" s="132">
        <f t="shared" ref="BH106:BH113" si="7">IF(N106="sníž. přenesená",J106,0)</f>
        <v>0</v>
      </c>
      <c r="BI106" s="132">
        <f t="shared" ref="BI106:BI113" si="8">IF(N106="nulová",J106,0)</f>
        <v>0</v>
      </c>
      <c r="BJ106" s="13" t="s">
        <v>38</v>
      </c>
      <c r="BK106" s="132">
        <f t="shared" ref="BK106:BK113" si="9">ROUND(I106*H106,2)</f>
        <v>0</v>
      </c>
      <c r="BL106" s="13" t="s">
        <v>89</v>
      </c>
      <c r="BM106" s="13" t="s">
        <v>131</v>
      </c>
    </row>
    <row r="107" spans="2:65" s="1" customFormat="1" ht="31.5" customHeight="1">
      <c r="B107" s="120"/>
      <c r="C107" s="121" t="s">
        <v>132</v>
      </c>
      <c r="D107" s="121" t="s">
        <v>84</v>
      </c>
      <c r="E107" s="122" t="s">
        <v>133</v>
      </c>
      <c r="F107" s="123" t="s">
        <v>134</v>
      </c>
      <c r="G107" s="124" t="s">
        <v>130</v>
      </c>
      <c r="H107" s="125">
        <v>1</v>
      </c>
      <c r="I107" s="126"/>
      <c r="J107" s="127">
        <f t="shared" si="0"/>
        <v>0</v>
      </c>
      <c r="K107" s="123" t="s">
        <v>88</v>
      </c>
      <c r="L107" s="24"/>
      <c r="M107" s="128" t="s">
        <v>1</v>
      </c>
      <c r="N107" s="129" t="s">
        <v>26</v>
      </c>
      <c r="O107" s="25"/>
      <c r="P107" s="130">
        <f t="shared" si="1"/>
        <v>0</v>
      </c>
      <c r="Q107" s="130">
        <v>0</v>
      </c>
      <c r="R107" s="130">
        <f t="shared" si="2"/>
        <v>0</v>
      </c>
      <c r="S107" s="130">
        <v>0</v>
      </c>
      <c r="T107" s="131">
        <f t="shared" si="3"/>
        <v>0</v>
      </c>
      <c r="AR107" s="13" t="s">
        <v>89</v>
      </c>
      <c r="AT107" s="13" t="s">
        <v>84</v>
      </c>
      <c r="AU107" s="13" t="s">
        <v>42</v>
      </c>
      <c r="AY107" s="13" t="s">
        <v>81</v>
      </c>
      <c r="BE107" s="132">
        <f t="shared" si="4"/>
        <v>0</v>
      </c>
      <c r="BF107" s="132">
        <f t="shared" si="5"/>
        <v>0</v>
      </c>
      <c r="BG107" s="132">
        <f t="shared" si="6"/>
        <v>0</v>
      </c>
      <c r="BH107" s="132">
        <f t="shared" si="7"/>
        <v>0</v>
      </c>
      <c r="BI107" s="132">
        <f t="shared" si="8"/>
        <v>0</v>
      </c>
      <c r="BJ107" s="13" t="s">
        <v>38</v>
      </c>
      <c r="BK107" s="132">
        <f t="shared" si="9"/>
        <v>0</v>
      </c>
      <c r="BL107" s="13" t="s">
        <v>89</v>
      </c>
      <c r="BM107" s="13" t="s">
        <v>135</v>
      </c>
    </row>
    <row r="108" spans="2:65" s="1" customFormat="1" ht="31.5" customHeight="1">
      <c r="B108" s="120"/>
      <c r="C108" s="121" t="s">
        <v>136</v>
      </c>
      <c r="D108" s="121" t="s">
        <v>84</v>
      </c>
      <c r="E108" s="122" t="s">
        <v>137</v>
      </c>
      <c r="F108" s="123" t="s">
        <v>138</v>
      </c>
      <c r="G108" s="124" t="s">
        <v>130</v>
      </c>
      <c r="H108" s="125">
        <v>1</v>
      </c>
      <c r="I108" s="126"/>
      <c r="J108" s="127">
        <f t="shared" si="0"/>
        <v>0</v>
      </c>
      <c r="K108" s="123" t="s">
        <v>88</v>
      </c>
      <c r="L108" s="24"/>
      <c r="M108" s="128" t="s">
        <v>1</v>
      </c>
      <c r="N108" s="129" t="s">
        <v>26</v>
      </c>
      <c r="O108" s="25"/>
      <c r="P108" s="130">
        <f t="shared" si="1"/>
        <v>0</v>
      </c>
      <c r="Q108" s="130">
        <v>0</v>
      </c>
      <c r="R108" s="130">
        <f t="shared" si="2"/>
        <v>0</v>
      </c>
      <c r="S108" s="130">
        <v>0</v>
      </c>
      <c r="T108" s="131">
        <f t="shared" si="3"/>
        <v>0</v>
      </c>
      <c r="AR108" s="13" t="s">
        <v>89</v>
      </c>
      <c r="AT108" s="13" t="s">
        <v>84</v>
      </c>
      <c r="AU108" s="13" t="s">
        <v>42</v>
      </c>
      <c r="AY108" s="13" t="s">
        <v>81</v>
      </c>
      <c r="BE108" s="132">
        <f t="shared" si="4"/>
        <v>0</v>
      </c>
      <c r="BF108" s="132">
        <f t="shared" si="5"/>
        <v>0</v>
      </c>
      <c r="BG108" s="132">
        <f t="shared" si="6"/>
        <v>0</v>
      </c>
      <c r="BH108" s="132">
        <f t="shared" si="7"/>
        <v>0</v>
      </c>
      <c r="BI108" s="132">
        <f t="shared" si="8"/>
        <v>0</v>
      </c>
      <c r="BJ108" s="13" t="s">
        <v>38</v>
      </c>
      <c r="BK108" s="132">
        <f t="shared" si="9"/>
        <v>0</v>
      </c>
      <c r="BL108" s="13" t="s">
        <v>89</v>
      </c>
      <c r="BM108" s="13" t="s">
        <v>139</v>
      </c>
    </row>
    <row r="109" spans="2:65" s="1" customFormat="1" ht="31.5" customHeight="1">
      <c r="B109" s="120"/>
      <c r="C109" s="121" t="s">
        <v>140</v>
      </c>
      <c r="D109" s="121" t="s">
        <v>84</v>
      </c>
      <c r="E109" s="122" t="s">
        <v>141</v>
      </c>
      <c r="F109" s="123" t="s">
        <v>142</v>
      </c>
      <c r="G109" s="124" t="s">
        <v>130</v>
      </c>
      <c r="H109" s="125">
        <v>1</v>
      </c>
      <c r="I109" s="126"/>
      <c r="J109" s="127">
        <f t="shared" si="0"/>
        <v>0</v>
      </c>
      <c r="K109" s="123" t="s">
        <v>88</v>
      </c>
      <c r="L109" s="24"/>
      <c r="M109" s="128" t="s">
        <v>1</v>
      </c>
      <c r="N109" s="129" t="s">
        <v>26</v>
      </c>
      <c r="O109" s="25"/>
      <c r="P109" s="130">
        <f t="shared" si="1"/>
        <v>0</v>
      </c>
      <c r="Q109" s="130">
        <v>5.0000000000000002E-5</v>
      </c>
      <c r="R109" s="130">
        <f t="shared" si="2"/>
        <v>5.0000000000000002E-5</v>
      </c>
      <c r="S109" s="130">
        <v>0</v>
      </c>
      <c r="T109" s="131">
        <f t="shared" si="3"/>
        <v>0</v>
      </c>
      <c r="AR109" s="13" t="s">
        <v>89</v>
      </c>
      <c r="AT109" s="13" t="s">
        <v>84</v>
      </c>
      <c r="AU109" s="13" t="s">
        <v>42</v>
      </c>
      <c r="AY109" s="13" t="s">
        <v>81</v>
      </c>
      <c r="BE109" s="132">
        <f t="shared" si="4"/>
        <v>0</v>
      </c>
      <c r="BF109" s="132">
        <f t="shared" si="5"/>
        <v>0</v>
      </c>
      <c r="BG109" s="132">
        <f t="shared" si="6"/>
        <v>0</v>
      </c>
      <c r="BH109" s="132">
        <f t="shared" si="7"/>
        <v>0</v>
      </c>
      <c r="BI109" s="132">
        <f t="shared" si="8"/>
        <v>0</v>
      </c>
      <c r="BJ109" s="13" t="s">
        <v>38</v>
      </c>
      <c r="BK109" s="132">
        <f t="shared" si="9"/>
        <v>0</v>
      </c>
      <c r="BL109" s="13" t="s">
        <v>89</v>
      </c>
      <c r="BM109" s="13" t="s">
        <v>143</v>
      </c>
    </row>
    <row r="110" spans="2:65" s="1" customFormat="1" ht="31.5" customHeight="1">
      <c r="B110" s="120"/>
      <c r="C110" s="121" t="s">
        <v>144</v>
      </c>
      <c r="D110" s="121" t="s">
        <v>84</v>
      </c>
      <c r="E110" s="122" t="s">
        <v>145</v>
      </c>
      <c r="F110" s="123" t="s">
        <v>146</v>
      </c>
      <c r="G110" s="124" t="s">
        <v>130</v>
      </c>
      <c r="H110" s="125">
        <v>1</v>
      </c>
      <c r="I110" s="126"/>
      <c r="J110" s="127">
        <f t="shared" si="0"/>
        <v>0</v>
      </c>
      <c r="K110" s="123" t="s">
        <v>88</v>
      </c>
      <c r="L110" s="24"/>
      <c r="M110" s="128" t="s">
        <v>1</v>
      </c>
      <c r="N110" s="129" t="s">
        <v>26</v>
      </c>
      <c r="O110" s="25"/>
      <c r="P110" s="130">
        <f t="shared" si="1"/>
        <v>0</v>
      </c>
      <c r="Q110" s="130">
        <v>5.0000000000000002E-5</v>
      </c>
      <c r="R110" s="130">
        <f t="shared" si="2"/>
        <v>5.0000000000000002E-5</v>
      </c>
      <c r="S110" s="130">
        <v>0</v>
      </c>
      <c r="T110" s="131">
        <f t="shared" si="3"/>
        <v>0</v>
      </c>
      <c r="AR110" s="13" t="s">
        <v>89</v>
      </c>
      <c r="AT110" s="13" t="s">
        <v>84</v>
      </c>
      <c r="AU110" s="13" t="s">
        <v>42</v>
      </c>
      <c r="AY110" s="13" t="s">
        <v>81</v>
      </c>
      <c r="BE110" s="132">
        <f t="shared" si="4"/>
        <v>0</v>
      </c>
      <c r="BF110" s="132">
        <f t="shared" si="5"/>
        <v>0</v>
      </c>
      <c r="BG110" s="132">
        <f t="shared" si="6"/>
        <v>0</v>
      </c>
      <c r="BH110" s="132">
        <f t="shared" si="7"/>
        <v>0</v>
      </c>
      <c r="BI110" s="132">
        <f t="shared" si="8"/>
        <v>0</v>
      </c>
      <c r="BJ110" s="13" t="s">
        <v>38</v>
      </c>
      <c r="BK110" s="132">
        <f t="shared" si="9"/>
        <v>0</v>
      </c>
      <c r="BL110" s="13" t="s">
        <v>89</v>
      </c>
      <c r="BM110" s="13" t="s">
        <v>147</v>
      </c>
    </row>
    <row r="111" spans="2:65" s="1" customFormat="1" ht="31.5" customHeight="1">
      <c r="B111" s="120"/>
      <c r="C111" s="121" t="s">
        <v>148</v>
      </c>
      <c r="D111" s="121" t="s">
        <v>84</v>
      </c>
      <c r="E111" s="122" t="s">
        <v>149</v>
      </c>
      <c r="F111" s="123" t="s">
        <v>150</v>
      </c>
      <c r="G111" s="124" t="s">
        <v>130</v>
      </c>
      <c r="H111" s="125">
        <v>1</v>
      </c>
      <c r="I111" s="126"/>
      <c r="J111" s="127">
        <f t="shared" si="0"/>
        <v>0</v>
      </c>
      <c r="K111" s="123" t="s">
        <v>88</v>
      </c>
      <c r="L111" s="24"/>
      <c r="M111" s="128" t="s">
        <v>1</v>
      </c>
      <c r="N111" s="129" t="s">
        <v>26</v>
      </c>
      <c r="O111" s="25"/>
      <c r="P111" s="130">
        <f t="shared" si="1"/>
        <v>0</v>
      </c>
      <c r="Q111" s="130">
        <v>9.0000000000000006E-5</v>
      </c>
      <c r="R111" s="130">
        <f t="shared" si="2"/>
        <v>9.0000000000000006E-5</v>
      </c>
      <c r="S111" s="130">
        <v>0</v>
      </c>
      <c r="T111" s="131">
        <f t="shared" si="3"/>
        <v>0</v>
      </c>
      <c r="AR111" s="13" t="s">
        <v>89</v>
      </c>
      <c r="AT111" s="13" t="s">
        <v>84</v>
      </c>
      <c r="AU111" s="13" t="s">
        <v>42</v>
      </c>
      <c r="AY111" s="13" t="s">
        <v>81</v>
      </c>
      <c r="BE111" s="132">
        <f t="shared" si="4"/>
        <v>0</v>
      </c>
      <c r="BF111" s="132">
        <f t="shared" si="5"/>
        <v>0</v>
      </c>
      <c r="BG111" s="132">
        <f t="shared" si="6"/>
        <v>0</v>
      </c>
      <c r="BH111" s="132">
        <f t="shared" si="7"/>
        <v>0</v>
      </c>
      <c r="BI111" s="132">
        <f t="shared" si="8"/>
        <v>0</v>
      </c>
      <c r="BJ111" s="13" t="s">
        <v>38</v>
      </c>
      <c r="BK111" s="132">
        <f t="shared" si="9"/>
        <v>0</v>
      </c>
      <c r="BL111" s="13" t="s">
        <v>89</v>
      </c>
      <c r="BM111" s="13" t="s">
        <v>151</v>
      </c>
    </row>
    <row r="112" spans="2:65" s="1" customFormat="1" ht="44.25" customHeight="1">
      <c r="B112" s="120"/>
      <c r="C112" s="121" t="s">
        <v>5</v>
      </c>
      <c r="D112" s="121" t="s">
        <v>84</v>
      </c>
      <c r="E112" s="122" t="s">
        <v>152</v>
      </c>
      <c r="F112" s="123" t="s">
        <v>153</v>
      </c>
      <c r="G112" s="124" t="s">
        <v>118</v>
      </c>
      <c r="H112" s="125">
        <v>10</v>
      </c>
      <c r="I112" s="126"/>
      <c r="J112" s="127">
        <f t="shared" si="0"/>
        <v>0</v>
      </c>
      <c r="K112" s="123" t="s">
        <v>88</v>
      </c>
      <c r="L112" s="24"/>
      <c r="M112" s="128" t="s">
        <v>1</v>
      </c>
      <c r="N112" s="129" t="s">
        <v>26</v>
      </c>
      <c r="O112" s="25"/>
      <c r="P112" s="130">
        <f t="shared" si="1"/>
        <v>0</v>
      </c>
      <c r="Q112" s="130">
        <v>0</v>
      </c>
      <c r="R112" s="130">
        <f t="shared" si="2"/>
        <v>0</v>
      </c>
      <c r="S112" s="130">
        <v>0.28999999999999998</v>
      </c>
      <c r="T112" s="131">
        <f t="shared" si="3"/>
        <v>2.9</v>
      </c>
      <c r="AR112" s="13" t="s">
        <v>89</v>
      </c>
      <c r="AT112" s="13" t="s">
        <v>84</v>
      </c>
      <c r="AU112" s="13" t="s">
        <v>42</v>
      </c>
      <c r="AY112" s="13" t="s">
        <v>81</v>
      </c>
      <c r="BE112" s="132">
        <f t="shared" si="4"/>
        <v>0</v>
      </c>
      <c r="BF112" s="132">
        <f t="shared" si="5"/>
        <v>0</v>
      </c>
      <c r="BG112" s="132">
        <f t="shared" si="6"/>
        <v>0</v>
      </c>
      <c r="BH112" s="132">
        <f t="shared" si="7"/>
        <v>0</v>
      </c>
      <c r="BI112" s="132">
        <f t="shared" si="8"/>
        <v>0</v>
      </c>
      <c r="BJ112" s="13" t="s">
        <v>38</v>
      </c>
      <c r="BK112" s="132">
        <f t="shared" si="9"/>
        <v>0</v>
      </c>
      <c r="BL112" s="13" t="s">
        <v>89</v>
      </c>
      <c r="BM112" s="13" t="s">
        <v>154</v>
      </c>
    </row>
    <row r="113" spans="2:65" s="1" customFormat="1" ht="44.25" customHeight="1">
      <c r="B113" s="120"/>
      <c r="C113" s="121" t="s">
        <v>155</v>
      </c>
      <c r="D113" s="121" t="s">
        <v>84</v>
      </c>
      <c r="E113" s="122" t="s">
        <v>156</v>
      </c>
      <c r="F113" s="123" t="s">
        <v>157</v>
      </c>
      <c r="G113" s="124" t="s">
        <v>118</v>
      </c>
      <c r="H113" s="125">
        <v>10</v>
      </c>
      <c r="I113" s="126"/>
      <c r="J113" s="127">
        <f t="shared" si="0"/>
        <v>0</v>
      </c>
      <c r="K113" s="123" t="s">
        <v>88</v>
      </c>
      <c r="L113" s="24"/>
      <c r="M113" s="128" t="s">
        <v>1</v>
      </c>
      <c r="N113" s="129" t="s">
        <v>26</v>
      </c>
      <c r="O113" s="25"/>
      <c r="P113" s="130">
        <f t="shared" si="1"/>
        <v>0</v>
      </c>
      <c r="Q113" s="130">
        <v>0</v>
      </c>
      <c r="R113" s="130">
        <f t="shared" si="2"/>
        <v>0</v>
      </c>
      <c r="S113" s="130">
        <v>0.316</v>
      </c>
      <c r="T113" s="131">
        <f t="shared" si="3"/>
        <v>3.16</v>
      </c>
      <c r="AR113" s="13" t="s">
        <v>89</v>
      </c>
      <c r="AT113" s="13" t="s">
        <v>84</v>
      </c>
      <c r="AU113" s="13" t="s">
        <v>42</v>
      </c>
      <c r="AY113" s="13" t="s">
        <v>81</v>
      </c>
      <c r="BE113" s="132">
        <f t="shared" si="4"/>
        <v>0</v>
      </c>
      <c r="BF113" s="132">
        <f t="shared" si="5"/>
        <v>0</v>
      </c>
      <c r="BG113" s="132">
        <f t="shared" si="6"/>
        <v>0</v>
      </c>
      <c r="BH113" s="132">
        <f t="shared" si="7"/>
        <v>0</v>
      </c>
      <c r="BI113" s="132">
        <f t="shared" si="8"/>
        <v>0</v>
      </c>
      <c r="BJ113" s="13" t="s">
        <v>38</v>
      </c>
      <c r="BK113" s="132">
        <f t="shared" si="9"/>
        <v>0</v>
      </c>
      <c r="BL113" s="13" t="s">
        <v>89</v>
      </c>
      <c r="BM113" s="13" t="s">
        <v>158</v>
      </c>
    </row>
    <row r="114" spans="2:65" s="9" customFormat="1">
      <c r="B114" s="165"/>
      <c r="D114" s="134" t="s">
        <v>91</v>
      </c>
      <c r="E114" s="166" t="s">
        <v>1</v>
      </c>
      <c r="F114" s="167" t="s">
        <v>125</v>
      </c>
      <c r="H114" s="168" t="s">
        <v>1</v>
      </c>
      <c r="I114" s="169"/>
      <c r="L114" s="165"/>
      <c r="M114" s="170"/>
      <c r="N114" s="171"/>
      <c r="O114" s="171"/>
      <c r="P114" s="171"/>
      <c r="Q114" s="171"/>
      <c r="R114" s="171"/>
      <c r="S114" s="171"/>
      <c r="T114" s="172"/>
      <c r="AT114" s="168" t="s">
        <v>91</v>
      </c>
      <c r="AU114" s="168" t="s">
        <v>42</v>
      </c>
      <c r="AV114" s="9" t="s">
        <v>38</v>
      </c>
      <c r="AW114" s="9" t="s">
        <v>19</v>
      </c>
      <c r="AX114" s="9" t="s">
        <v>37</v>
      </c>
      <c r="AY114" s="168" t="s">
        <v>81</v>
      </c>
    </row>
    <row r="115" spans="2:65" s="7" customFormat="1">
      <c r="B115" s="133"/>
      <c r="D115" s="134" t="s">
        <v>91</v>
      </c>
      <c r="E115" s="135" t="s">
        <v>1</v>
      </c>
      <c r="F115" s="136" t="s">
        <v>159</v>
      </c>
      <c r="H115" s="137">
        <v>10</v>
      </c>
      <c r="I115" s="138"/>
      <c r="L115" s="133"/>
      <c r="M115" s="139"/>
      <c r="N115" s="140"/>
      <c r="O115" s="140"/>
      <c r="P115" s="140"/>
      <c r="Q115" s="140"/>
      <c r="R115" s="140"/>
      <c r="S115" s="140"/>
      <c r="T115" s="141"/>
      <c r="AT115" s="135" t="s">
        <v>91</v>
      </c>
      <c r="AU115" s="135" t="s">
        <v>42</v>
      </c>
      <c r="AV115" s="7" t="s">
        <v>42</v>
      </c>
      <c r="AW115" s="7" t="s">
        <v>19</v>
      </c>
      <c r="AX115" s="7" t="s">
        <v>37</v>
      </c>
      <c r="AY115" s="135" t="s">
        <v>81</v>
      </c>
    </row>
    <row r="116" spans="2:65" s="8" customFormat="1">
      <c r="B116" s="142"/>
      <c r="D116" s="143" t="s">
        <v>91</v>
      </c>
      <c r="E116" s="144" t="s">
        <v>1</v>
      </c>
      <c r="F116" s="145" t="s">
        <v>93</v>
      </c>
      <c r="H116" s="146">
        <v>10</v>
      </c>
      <c r="I116" s="147"/>
      <c r="L116" s="142"/>
      <c r="M116" s="148"/>
      <c r="N116" s="149"/>
      <c r="O116" s="149"/>
      <c r="P116" s="149"/>
      <c r="Q116" s="149"/>
      <c r="R116" s="149"/>
      <c r="S116" s="149"/>
      <c r="T116" s="150"/>
      <c r="AT116" s="151" t="s">
        <v>91</v>
      </c>
      <c r="AU116" s="151" t="s">
        <v>42</v>
      </c>
      <c r="AV116" s="8" t="s">
        <v>89</v>
      </c>
      <c r="AW116" s="8" t="s">
        <v>19</v>
      </c>
      <c r="AX116" s="8" t="s">
        <v>38</v>
      </c>
      <c r="AY116" s="151" t="s">
        <v>81</v>
      </c>
    </row>
    <row r="117" spans="2:65" s="1" customFormat="1" ht="44.25" customHeight="1">
      <c r="B117" s="120"/>
      <c r="C117" s="121" t="s">
        <v>160</v>
      </c>
      <c r="D117" s="121" t="s">
        <v>84</v>
      </c>
      <c r="E117" s="122" t="s">
        <v>161</v>
      </c>
      <c r="F117" s="123" t="s">
        <v>162</v>
      </c>
      <c r="G117" s="124" t="s">
        <v>87</v>
      </c>
      <c r="H117" s="125">
        <v>80</v>
      </c>
      <c r="I117" s="126"/>
      <c r="J117" s="127">
        <f>ROUND(I117*H117,2)</f>
        <v>0</v>
      </c>
      <c r="K117" s="123" t="s">
        <v>88</v>
      </c>
      <c r="L117" s="24"/>
      <c r="M117" s="128" t="s">
        <v>1</v>
      </c>
      <c r="N117" s="129" t="s">
        <v>26</v>
      </c>
      <c r="O117" s="25"/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" t="s">
        <v>89</v>
      </c>
      <c r="AT117" s="13" t="s">
        <v>84</v>
      </c>
      <c r="AU117" s="13" t="s">
        <v>42</v>
      </c>
      <c r="AY117" s="13" t="s">
        <v>81</v>
      </c>
      <c r="BE117" s="132">
        <f>IF(N117="základní",J117,0)</f>
        <v>0</v>
      </c>
      <c r="BF117" s="132">
        <f>IF(N117="snížená",J117,0)</f>
        <v>0</v>
      </c>
      <c r="BG117" s="132">
        <f>IF(N117="zákl. přenesená",J117,0)</f>
        <v>0</v>
      </c>
      <c r="BH117" s="132">
        <f>IF(N117="sníž. přenesená",J117,0)</f>
        <v>0</v>
      </c>
      <c r="BI117" s="132">
        <f>IF(N117="nulová",J117,0)</f>
        <v>0</v>
      </c>
      <c r="BJ117" s="13" t="s">
        <v>38</v>
      </c>
      <c r="BK117" s="132">
        <f>ROUND(I117*H117,2)</f>
        <v>0</v>
      </c>
      <c r="BL117" s="13" t="s">
        <v>89</v>
      </c>
      <c r="BM117" s="13" t="s">
        <v>163</v>
      </c>
    </row>
    <row r="118" spans="2:65" s="9" customFormat="1">
      <c r="B118" s="165"/>
      <c r="D118" s="134" t="s">
        <v>91</v>
      </c>
      <c r="E118" s="166" t="s">
        <v>1</v>
      </c>
      <c r="F118" s="167" t="s">
        <v>125</v>
      </c>
      <c r="H118" s="168" t="s">
        <v>1</v>
      </c>
      <c r="I118" s="169"/>
      <c r="L118" s="165"/>
      <c r="M118" s="170"/>
      <c r="N118" s="171"/>
      <c r="O118" s="171"/>
      <c r="P118" s="171"/>
      <c r="Q118" s="171"/>
      <c r="R118" s="171"/>
      <c r="S118" s="171"/>
      <c r="T118" s="172"/>
      <c r="AT118" s="168" t="s">
        <v>91</v>
      </c>
      <c r="AU118" s="168" t="s">
        <v>42</v>
      </c>
      <c r="AV118" s="9" t="s">
        <v>38</v>
      </c>
      <c r="AW118" s="9" t="s">
        <v>19</v>
      </c>
      <c r="AX118" s="9" t="s">
        <v>37</v>
      </c>
      <c r="AY118" s="168" t="s">
        <v>81</v>
      </c>
    </row>
    <row r="119" spans="2:65" s="7" customFormat="1">
      <c r="B119" s="133"/>
      <c r="D119" s="134" t="s">
        <v>91</v>
      </c>
      <c r="E119" s="135" t="s">
        <v>1</v>
      </c>
      <c r="F119" s="136" t="s">
        <v>164</v>
      </c>
      <c r="H119" s="137">
        <v>10</v>
      </c>
      <c r="I119" s="138"/>
      <c r="L119" s="133"/>
      <c r="M119" s="139"/>
      <c r="N119" s="140"/>
      <c r="O119" s="140"/>
      <c r="P119" s="140"/>
      <c r="Q119" s="140"/>
      <c r="R119" s="140"/>
      <c r="S119" s="140"/>
      <c r="T119" s="141"/>
      <c r="AT119" s="135" t="s">
        <v>91</v>
      </c>
      <c r="AU119" s="135" t="s">
        <v>42</v>
      </c>
      <c r="AV119" s="7" t="s">
        <v>42</v>
      </c>
      <c r="AW119" s="7" t="s">
        <v>19</v>
      </c>
      <c r="AX119" s="7" t="s">
        <v>37</v>
      </c>
      <c r="AY119" s="135" t="s">
        <v>81</v>
      </c>
    </row>
    <row r="120" spans="2:65" s="9" customFormat="1">
      <c r="B120" s="165"/>
      <c r="D120" s="134" t="s">
        <v>91</v>
      </c>
      <c r="E120" s="166" t="s">
        <v>1</v>
      </c>
      <c r="F120" s="167" t="s">
        <v>165</v>
      </c>
      <c r="H120" s="168" t="s">
        <v>1</v>
      </c>
      <c r="I120" s="169"/>
      <c r="L120" s="165"/>
      <c r="M120" s="170"/>
      <c r="N120" s="171"/>
      <c r="O120" s="171"/>
      <c r="P120" s="171"/>
      <c r="Q120" s="171"/>
      <c r="R120" s="171"/>
      <c r="S120" s="171"/>
      <c r="T120" s="172"/>
      <c r="AT120" s="168" t="s">
        <v>91</v>
      </c>
      <c r="AU120" s="168" t="s">
        <v>42</v>
      </c>
      <c r="AV120" s="9" t="s">
        <v>38</v>
      </c>
      <c r="AW120" s="9" t="s">
        <v>19</v>
      </c>
      <c r="AX120" s="9" t="s">
        <v>37</v>
      </c>
      <c r="AY120" s="168" t="s">
        <v>81</v>
      </c>
    </row>
    <row r="121" spans="2:65" s="7" customFormat="1">
      <c r="B121" s="133"/>
      <c r="D121" s="134" t="s">
        <v>91</v>
      </c>
      <c r="E121" s="135" t="s">
        <v>1</v>
      </c>
      <c r="F121" s="136" t="s">
        <v>166</v>
      </c>
      <c r="H121" s="137">
        <v>70</v>
      </c>
      <c r="I121" s="138"/>
      <c r="L121" s="133"/>
      <c r="M121" s="139"/>
      <c r="N121" s="140"/>
      <c r="O121" s="140"/>
      <c r="P121" s="140"/>
      <c r="Q121" s="140"/>
      <c r="R121" s="140"/>
      <c r="S121" s="140"/>
      <c r="T121" s="141"/>
      <c r="AT121" s="135" t="s">
        <v>91</v>
      </c>
      <c r="AU121" s="135" t="s">
        <v>42</v>
      </c>
      <c r="AV121" s="7" t="s">
        <v>42</v>
      </c>
      <c r="AW121" s="7" t="s">
        <v>19</v>
      </c>
      <c r="AX121" s="7" t="s">
        <v>37</v>
      </c>
      <c r="AY121" s="135" t="s">
        <v>81</v>
      </c>
    </row>
    <row r="122" spans="2:65" s="8" customFormat="1">
      <c r="B122" s="142"/>
      <c r="D122" s="143" t="s">
        <v>91</v>
      </c>
      <c r="E122" s="144" t="s">
        <v>1</v>
      </c>
      <c r="F122" s="145" t="s">
        <v>93</v>
      </c>
      <c r="H122" s="146">
        <v>80</v>
      </c>
      <c r="I122" s="147"/>
      <c r="L122" s="142"/>
      <c r="M122" s="148"/>
      <c r="N122" s="149"/>
      <c r="O122" s="149"/>
      <c r="P122" s="149"/>
      <c r="Q122" s="149"/>
      <c r="R122" s="149"/>
      <c r="S122" s="149"/>
      <c r="T122" s="150"/>
      <c r="AT122" s="151" t="s">
        <v>91</v>
      </c>
      <c r="AU122" s="151" t="s">
        <v>42</v>
      </c>
      <c r="AV122" s="8" t="s">
        <v>89</v>
      </c>
      <c r="AW122" s="8" t="s">
        <v>19</v>
      </c>
      <c r="AX122" s="8" t="s">
        <v>38</v>
      </c>
      <c r="AY122" s="151" t="s">
        <v>81</v>
      </c>
    </row>
    <row r="123" spans="2:65" s="1" customFormat="1" ht="44.25" customHeight="1">
      <c r="B123" s="120"/>
      <c r="C123" s="121" t="s">
        <v>167</v>
      </c>
      <c r="D123" s="121" t="s">
        <v>84</v>
      </c>
      <c r="E123" s="122" t="s">
        <v>85</v>
      </c>
      <c r="F123" s="123" t="s">
        <v>86</v>
      </c>
      <c r="G123" s="124" t="s">
        <v>87</v>
      </c>
      <c r="H123" s="125">
        <v>127.4</v>
      </c>
      <c r="I123" s="126"/>
      <c r="J123" s="127">
        <f>ROUND(I123*H123,2)</f>
        <v>0</v>
      </c>
      <c r="K123" s="123" t="s">
        <v>88</v>
      </c>
      <c r="L123" s="24"/>
      <c r="M123" s="128" t="s">
        <v>1</v>
      </c>
      <c r="N123" s="129" t="s">
        <v>26</v>
      </c>
      <c r="O123" s="25"/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AR123" s="13" t="s">
        <v>89</v>
      </c>
      <c r="AT123" s="13" t="s">
        <v>84</v>
      </c>
      <c r="AU123" s="13" t="s">
        <v>42</v>
      </c>
      <c r="AY123" s="13" t="s">
        <v>81</v>
      </c>
      <c r="BE123" s="132">
        <f>IF(N123="základní",J123,0)</f>
        <v>0</v>
      </c>
      <c r="BF123" s="132">
        <f>IF(N123="snížená",J123,0)</f>
        <v>0</v>
      </c>
      <c r="BG123" s="132">
        <f>IF(N123="zákl. přenesená",J123,0)</f>
        <v>0</v>
      </c>
      <c r="BH123" s="132">
        <f>IF(N123="sníž. přenesená",J123,0)</f>
        <v>0</v>
      </c>
      <c r="BI123" s="132">
        <f>IF(N123="nulová",J123,0)</f>
        <v>0</v>
      </c>
      <c r="BJ123" s="13" t="s">
        <v>38</v>
      </c>
      <c r="BK123" s="132">
        <f>ROUND(I123*H123,2)</f>
        <v>0</v>
      </c>
      <c r="BL123" s="13" t="s">
        <v>89</v>
      </c>
      <c r="BM123" s="13" t="s">
        <v>168</v>
      </c>
    </row>
    <row r="124" spans="2:65" s="9" customFormat="1">
      <c r="B124" s="165"/>
      <c r="D124" s="134" t="s">
        <v>91</v>
      </c>
      <c r="E124" s="166" t="s">
        <v>1</v>
      </c>
      <c r="F124" s="167" t="s">
        <v>125</v>
      </c>
      <c r="H124" s="168" t="s">
        <v>1</v>
      </c>
      <c r="I124" s="169"/>
      <c r="L124" s="165"/>
      <c r="M124" s="170"/>
      <c r="N124" s="171"/>
      <c r="O124" s="171"/>
      <c r="P124" s="171"/>
      <c r="Q124" s="171"/>
      <c r="R124" s="171"/>
      <c r="S124" s="171"/>
      <c r="T124" s="172"/>
      <c r="AT124" s="168" t="s">
        <v>91</v>
      </c>
      <c r="AU124" s="168" t="s">
        <v>42</v>
      </c>
      <c r="AV124" s="9" t="s">
        <v>38</v>
      </c>
      <c r="AW124" s="9" t="s">
        <v>19</v>
      </c>
      <c r="AX124" s="9" t="s">
        <v>37</v>
      </c>
      <c r="AY124" s="168" t="s">
        <v>81</v>
      </c>
    </row>
    <row r="125" spans="2:65" s="7" customFormat="1">
      <c r="B125" s="133"/>
      <c r="D125" s="134" t="s">
        <v>91</v>
      </c>
      <c r="E125" s="135" t="s">
        <v>1</v>
      </c>
      <c r="F125" s="136" t="s">
        <v>169</v>
      </c>
      <c r="H125" s="137">
        <v>127.4</v>
      </c>
      <c r="I125" s="138"/>
      <c r="L125" s="133"/>
      <c r="M125" s="139"/>
      <c r="N125" s="140"/>
      <c r="O125" s="140"/>
      <c r="P125" s="140"/>
      <c r="Q125" s="140"/>
      <c r="R125" s="140"/>
      <c r="S125" s="140"/>
      <c r="T125" s="141"/>
      <c r="AT125" s="135" t="s">
        <v>91</v>
      </c>
      <c r="AU125" s="135" t="s">
        <v>42</v>
      </c>
      <c r="AV125" s="7" t="s">
        <v>42</v>
      </c>
      <c r="AW125" s="7" t="s">
        <v>19</v>
      </c>
      <c r="AX125" s="7" t="s">
        <v>37</v>
      </c>
      <c r="AY125" s="135" t="s">
        <v>81</v>
      </c>
    </row>
    <row r="126" spans="2:65" s="8" customFormat="1">
      <c r="B126" s="142"/>
      <c r="D126" s="143" t="s">
        <v>91</v>
      </c>
      <c r="E126" s="144" t="s">
        <v>1</v>
      </c>
      <c r="F126" s="145" t="s">
        <v>93</v>
      </c>
      <c r="H126" s="146">
        <v>127.4</v>
      </c>
      <c r="I126" s="147"/>
      <c r="L126" s="142"/>
      <c r="M126" s="148"/>
      <c r="N126" s="149"/>
      <c r="O126" s="149"/>
      <c r="P126" s="149"/>
      <c r="Q126" s="149"/>
      <c r="R126" s="149"/>
      <c r="S126" s="149"/>
      <c r="T126" s="150"/>
      <c r="AT126" s="151" t="s">
        <v>91</v>
      </c>
      <c r="AU126" s="151" t="s">
        <v>42</v>
      </c>
      <c r="AV126" s="8" t="s">
        <v>89</v>
      </c>
      <c r="AW126" s="8" t="s">
        <v>19</v>
      </c>
      <c r="AX126" s="8" t="s">
        <v>38</v>
      </c>
      <c r="AY126" s="151" t="s">
        <v>81</v>
      </c>
    </row>
    <row r="127" spans="2:65" s="1" customFormat="1" ht="57" customHeight="1">
      <c r="B127" s="120"/>
      <c r="C127" s="121" t="s">
        <v>170</v>
      </c>
      <c r="D127" s="121" t="s">
        <v>84</v>
      </c>
      <c r="E127" s="122" t="s">
        <v>171</v>
      </c>
      <c r="F127" s="123" t="s">
        <v>172</v>
      </c>
      <c r="G127" s="124" t="s">
        <v>87</v>
      </c>
      <c r="H127" s="125">
        <v>15</v>
      </c>
      <c r="I127" s="126"/>
      <c r="J127" s="127">
        <f>ROUND(I127*H127,2)</f>
        <v>0</v>
      </c>
      <c r="K127" s="123" t="s">
        <v>88</v>
      </c>
      <c r="L127" s="24"/>
      <c r="M127" s="128" t="s">
        <v>1</v>
      </c>
      <c r="N127" s="129" t="s">
        <v>26</v>
      </c>
      <c r="O127" s="25"/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" t="s">
        <v>89</v>
      </c>
      <c r="AT127" s="13" t="s">
        <v>84</v>
      </c>
      <c r="AU127" s="13" t="s">
        <v>42</v>
      </c>
      <c r="AY127" s="13" t="s">
        <v>81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3" t="s">
        <v>38</v>
      </c>
      <c r="BK127" s="132">
        <f>ROUND(I127*H127,2)</f>
        <v>0</v>
      </c>
      <c r="BL127" s="13" t="s">
        <v>89</v>
      </c>
      <c r="BM127" s="13" t="s">
        <v>173</v>
      </c>
    </row>
    <row r="128" spans="2:65" s="9" customFormat="1">
      <c r="B128" s="165"/>
      <c r="D128" s="134" t="s">
        <v>91</v>
      </c>
      <c r="E128" s="166" t="s">
        <v>1</v>
      </c>
      <c r="F128" s="167" t="s">
        <v>174</v>
      </c>
      <c r="H128" s="168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8" t="s">
        <v>91</v>
      </c>
      <c r="AU128" s="168" t="s">
        <v>42</v>
      </c>
      <c r="AV128" s="9" t="s">
        <v>38</v>
      </c>
      <c r="AW128" s="9" t="s">
        <v>19</v>
      </c>
      <c r="AX128" s="9" t="s">
        <v>37</v>
      </c>
      <c r="AY128" s="168" t="s">
        <v>81</v>
      </c>
    </row>
    <row r="129" spans="2:65" s="7" customFormat="1">
      <c r="B129" s="133"/>
      <c r="D129" s="134" t="s">
        <v>91</v>
      </c>
      <c r="E129" s="135" t="s">
        <v>1</v>
      </c>
      <c r="F129" s="136" t="s">
        <v>175</v>
      </c>
      <c r="H129" s="137">
        <v>15</v>
      </c>
      <c r="I129" s="138"/>
      <c r="L129" s="133"/>
      <c r="M129" s="139"/>
      <c r="N129" s="140"/>
      <c r="O129" s="140"/>
      <c r="P129" s="140"/>
      <c r="Q129" s="140"/>
      <c r="R129" s="140"/>
      <c r="S129" s="140"/>
      <c r="T129" s="141"/>
      <c r="AT129" s="135" t="s">
        <v>91</v>
      </c>
      <c r="AU129" s="135" t="s">
        <v>42</v>
      </c>
      <c r="AV129" s="7" t="s">
        <v>42</v>
      </c>
      <c r="AW129" s="7" t="s">
        <v>19</v>
      </c>
      <c r="AX129" s="7" t="s">
        <v>37</v>
      </c>
      <c r="AY129" s="135" t="s">
        <v>81</v>
      </c>
    </row>
    <row r="130" spans="2:65" s="8" customFormat="1">
      <c r="B130" s="142"/>
      <c r="D130" s="143" t="s">
        <v>91</v>
      </c>
      <c r="E130" s="144" t="s">
        <v>1</v>
      </c>
      <c r="F130" s="145" t="s">
        <v>93</v>
      </c>
      <c r="H130" s="146">
        <v>15</v>
      </c>
      <c r="I130" s="147"/>
      <c r="L130" s="142"/>
      <c r="M130" s="148"/>
      <c r="N130" s="149"/>
      <c r="O130" s="149"/>
      <c r="P130" s="149"/>
      <c r="Q130" s="149"/>
      <c r="R130" s="149"/>
      <c r="S130" s="149"/>
      <c r="T130" s="150"/>
      <c r="AT130" s="151" t="s">
        <v>91</v>
      </c>
      <c r="AU130" s="151" t="s">
        <v>42</v>
      </c>
      <c r="AV130" s="8" t="s">
        <v>89</v>
      </c>
      <c r="AW130" s="8" t="s">
        <v>19</v>
      </c>
      <c r="AX130" s="8" t="s">
        <v>38</v>
      </c>
      <c r="AY130" s="151" t="s">
        <v>81</v>
      </c>
    </row>
    <row r="131" spans="2:65" s="1" customFormat="1" ht="31.5" customHeight="1">
      <c r="B131" s="120"/>
      <c r="C131" s="121" t="s">
        <v>176</v>
      </c>
      <c r="D131" s="121" t="s">
        <v>84</v>
      </c>
      <c r="E131" s="122" t="s">
        <v>177</v>
      </c>
      <c r="F131" s="123" t="s">
        <v>178</v>
      </c>
      <c r="G131" s="124" t="s">
        <v>87</v>
      </c>
      <c r="H131" s="125">
        <v>38.25</v>
      </c>
      <c r="I131" s="126"/>
      <c r="J131" s="127">
        <f>ROUND(I131*H131,2)</f>
        <v>0</v>
      </c>
      <c r="K131" s="123" t="s">
        <v>88</v>
      </c>
      <c r="L131" s="24"/>
      <c r="M131" s="128" t="s">
        <v>1</v>
      </c>
      <c r="N131" s="129" t="s">
        <v>26</v>
      </c>
      <c r="O131" s="25"/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" t="s">
        <v>89</v>
      </c>
      <c r="AT131" s="13" t="s">
        <v>84</v>
      </c>
      <c r="AU131" s="13" t="s">
        <v>42</v>
      </c>
      <c r="AY131" s="13" t="s">
        <v>81</v>
      </c>
      <c r="BE131" s="132">
        <f>IF(N131="základní",J131,0)</f>
        <v>0</v>
      </c>
      <c r="BF131" s="132">
        <f>IF(N131="snížená",J131,0)</f>
        <v>0</v>
      </c>
      <c r="BG131" s="132">
        <f>IF(N131="zákl. přenesená",J131,0)</f>
        <v>0</v>
      </c>
      <c r="BH131" s="132">
        <f>IF(N131="sníž. přenesená",J131,0)</f>
        <v>0</v>
      </c>
      <c r="BI131" s="132">
        <f>IF(N131="nulová",J131,0)</f>
        <v>0</v>
      </c>
      <c r="BJ131" s="13" t="s">
        <v>38</v>
      </c>
      <c r="BK131" s="132">
        <f>ROUND(I131*H131,2)</f>
        <v>0</v>
      </c>
      <c r="BL131" s="13" t="s">
        <v>89</v>
      </c>
      <c r="BM131" s="13" t="s">
        <v>179</v>
      </c>
    </row>
    <row r="132" spans="2:65" s="9" customFormat="1">
      <c r="B132" s="165"/>
      <c r="D132" s="134" t="s">
        <v>91</v>
      </c>
      <c r="E132" s="166" t="s">
        <v>1</v>
      </c>
      <c r="F132" s="167" t="s">
        <v>180</v>
      </c>
      <c r="H132" s="168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8" t="s">
        <v>91</v>
      </c>
      <c r="AU132" s="168" t="s">
        <v>42</v>
      </c>
      <c r="AV132" s="9" t="s">
        <v>38</v>
      </c>
      <c r="AW132" s="9" t="s">
        <v>19</v>
      </c>
      <c r="AX132" s="9" t="s">
        <v>37</v>
      </c>
      <c r="AY132" s="168" t="s">
        <v>81</v>
      </c>
    </row>
    <row r="133" spans="2:65" s="7" customFormat="1">
      <c r="B133" s="133"/>
      <c r="D133" s="134" t="s">
        <v>91</v>
      </c>
      <c r="E133" s="135" t="s">
        <v>1</v>
      </c>
      <c r="F133" s="136" t="s">
        <v>181</v>
      </c>
      <c r="H133" s="137">
        <v>38.25</v>
      </c>
      <c r="I133" s="138"/>
      <c r="L133" s="133"/>
      <c r="M133" s="139"/>
      <c r="N133" s="140"/>
      <c r="O133" s="140"/>
      <c r="P133" s="140"/>
      <c r="Q133" s="140"/>
      <c r="R133" s="140"/>
      <c r="S133" s="140"/>
      <c r="T133" s="141"/>
      <c r="AT133" s="135" t="s">
        <v>91</v>
      </c>
      <c r="AU133" s="135" t="s">
        <v>42</v>
      </c>
      <c r="AV133" s="7" t="s">
        <v>42</v>
      </c>
      <c r="AW133" s="7" t="s">
        <v>19</v>
      </c>
      <c r="AX133" s="7" t="s">
        <v>37</v>
      </c>
      <c r="AY133" s="135" t="s">
        <v>81</v>
      </c>
    </row>
    <row r="134" spans="2:65" s="8" customFormat="1">
      <c r="B134" s="142"/>
      <c r="D134" s="143" t="s">
        <v>91</v>
      </c>
      <c r="E134" s="144" t="s">
        <v>1</v>
      </c>
      <c r="F134" s="145" t="s">
        <v>93</v>
      </c>
      <c r="H134" s="146">
        <v>38.25</v>
      </c>
      <c r="I134" s="147"/>
      <c r="L134" s="142"/>
      <c r="M134" s="148"/>
      <c r="N134" s="149"/>
      <c r="O134" s="149"/>
      <c r="P134" s="149"/>
      <c r="Q134" s="149"/>
      <c r="R134" s="149"/>
      <c r="S134" s="149"/>
      <c r="T134" s="150"/>
      <c r="AT134" s="151" t="s">
        <v>91</v>
      </c>
      <c r="AU134" s="151" t="s">
        <v>42</v>
      </c>
      <c r="AV134" s="8" t="s">
        <v>89</v>
      </c>
      <c r="AW134" s="8" t="s">
        <v>19</v>
      </c>
      <c r="AX134" s="8" t="s">
        <v>38</v>
      </c>
      <c r="AY134" s="151" t="s">
        <v>81</v>
      </c>
    </row>
    <row r="135" spans="2:65" s="1" customFormat="1" ht="44.25" customHeight="1">
      <c r="B135" s="120"/>
      <c r="C135" s="121" t="s">
        <v>4</v>
      </c>
      <c r="D135" s="121" t="s">
        <v>84</v>
      </c>
      <c r="E135" s="122" t="s">
        <v>182</v>
      </c>
      <c r="F135" s="123" t="s">
        <v>183</v>
      </c>
      <c r="G135" s="124" t="s">
        <v>87</v>
      </c>
      <c r="H135" s="125">
        <v>8.5</v>
      </c>
      <c r="I135" s="126"/>
      <c r="J135" s="127">
        <f>ROUND(I135*H135,2)</f>
        <v>0</v>
      </c>
      <c r="K135" s="123" t="s">
        <v>88</v>
      </c>
      <c r="L135" s="24"/>
      <c r="M135" s="128" t="s">
        <v>1</v>
      </c>
      <c r="N135" s="129" t="s">
        <v>26</v>
      </c>
      <c r="O135" s="25"/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AR135" s="13" t="s">
        <v>89</v>
      </c>
      <c r="AT135" s="13" t="s">
        <v>84</v>
      </c>
      <c r="AU135" s="13" t="s">
        <v>42</v>
      </c>
      <c r="AY135" s="13" t="s">
        <v>81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13" t="s">
        <v>38</v>
      </c>
      <c r="BK135" s="132">
        <f>ROUND(I135*H135,2)</f>
        <v>0</v>
      </c>
      <c r="BL135" s="13" t="s">
        <v>89</v>
      </c>
      <c r="BM135" s="13" t="s">
        <v>184</v>
      </c>
    </row>
    <row r="136" spans="2:65" s="9" customFormat="1">
      <c r="B136" s="165"/>
      <c r="D136" s="134" t="s">
        <v>91</v>
      </c>
      <c r="E136" s="166" t="s">
        <v>1</v>
      </c>
      <c r="F136" s="167" t="s">
        <v>185</v>
      </c>
      <c r="H136" s="168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8" t="s">
        <v>91</v>
      </c>
      <c r="AU136" s="168" t="s">
        <v>42</v>
      </c>
      <c r="AV136" s="9" t="s">
        <v>38</v>
      </c>
      <c r="AW136" s="9" t="s">
        <v>19</v>
      </c>
      <c r="AX136" s="9" t="s">
        <v>37</v>
      </c>
      <c r="AY136" s="168" t="s">
        <v>81</v>
      </c>
    </row>
    <row r="137" spans="2:65" s="7" customFormat="1">
      <c r="B137" s="133"/>
      <c r="D137" s="134" t="s">
        <v>91</v>
      </c>
      <c r="E137" s="135" t="s">
        <v>1</v>
      </c>
      <c r="F137" s="136" t="s">
        <v>186</v>
      </c>
      <c r="H137" s="137">
        <v>8.5</v>
      </c>
      <c r="I137" s="138"/>
      <c r="L137" s="133"/>
      <c r="M137" s="139"/>
      <c r="N137" s="140"/>
      <c r="O137" s="140"/>
      <c r="P137" s="140"/>
      <c r="Q137" s="140"/>
      <c r="R137" s="140"/>
      <c r="S137" s="140"/>
      <c r="T137" s="141"/>
      <c r="AT137" s="135" t="s">
        <v>91</v>
      </c>
      <c r="AU137" s="135" t="s">
        <v>42</v>
      </c>
      <c r="AV137" s="7" t="s">
        <v>42</v>
      </c>
      <c r="AW137" s="7" t="s">
        <v>19</v>
      </c>
      <c r="AX137" s="7" t="s">
        <v>37</v>
      </c>
      <c r="AY137" s="135" t="s">
        <v>81</v>
      </c>
    </row>
    <row r="138" spans="2:65" s="8" customFormat="1">
      <c r="B138" s="142"/>
      <c r="D138" s="143" t="s">
        <v>91</v>
      </c>
      <c r="E138" s="144" t="s">
        <v>1</v>
      </c>
      <c r="F138" s="145" t="s">
        <v>93</v>
      </c>
      <c r="H138" s="146">
        <v>8.5</v>
      </c>
      <c r="I138" s="147"/>
      <c r="L138" s="142"/>
      <c r="M138" s="148"/>
      <c r="N138" s="149"/>
      <c r="O138" s="149"/>
      <c r="P138" s="149"/>
      <c r="Q138" s="149"/>
      <c r="R138" s="149"/>
      <c r="S138" s="149"/>
      <c r="T138" s="150"/>
      <c r="AT138" s="151" t="s">
        <v>91</v>
      </c>
      <c r="AU138" s="151" t="s">
        <v>42</v>
      </c>
      <c r="AV138" s="8" t="s">
        <v>89</v>
      </c>
      <c r="AW138" s="8" t="s">
        <v>19</v>
      </c>
      <c r="AX138" s="8" t="s">
        <v>38</v>
      </c>
      <c r="AY138" s="151" t="s">
        <v>81</v>
      </c>
    </row>
    <row r="139" spans="2:65" s="1" customFormat="1" ht="44.25" customHeight="1">
      <c r="B139" s="120"/>
      <c r="C139" s="121" t="s">
        <v>187</v>
      </c>
      <c r="D139" s="121" t="s">
        <v>84</v>
      </c>
      <c r="E139" s="122" t="s">
        <v>188</v>
      </c>
      <c r="F139" s="123" t="s">
        <v>189</v>
      </c>
      <c r="G139" s="124" t="s">
        <v>87</v>
      </c>
      <c r="H139" s="125">
        <v>71.5</v>
      </c>
      <c r="I139" s="126"/>
      <c r="J139" s="127">
        <f>ROUND(I139*H139,2)</f>
        <v>0</v>
      </c>
      <c r="K139" s="123" t="s">
        <v>88</v>
      </c>
      <c r="L139" s="24"/>
      <c r="M139" s="128" t="s">
        <v>1</v>
      </c>
      <c r="N139" s="129" t="s">
        <v>26</v>
      </c>
      <c r="O139" s="25"/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" t="s">
        <v>89</v>
      </c>
      <c r="AT139" s="13" t="s">
        <v>84</v>
      </c>
      <c r="AU139" s="13" t="s">
        <v>42</v>
      </c>
      <c r="AY139" s="13" t="s">
        <v>81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13" t="s">
        <v>38</v>
      </c>
      <c r="BK139" s="132">
        <f>ROUND(I139*H139,2)</f>
        <v>0</v>
      </c>
      <c r="BL139" s="13" t="s">
        <v>89</v>
      </c>
      <c r="BM139" s="13" t="s">
        <v>190</v>
      </c>
    </row>
    <row r="140" spans="2:65" s="9" customFormat="1">
      <c r="B140" s="165"/>
      <c r="D140" s="134" t="s">
        <v>91</v>
      </c>
      <c r="E140" s="166" t="s">
        <v>1</v>
      </c>
      <c r="F140" s="167" t="s">
        <v>191</v>
      </c>
      <c r="H140" s="168" t="s">
        <v>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8" t="s">
        <v>91</v>
      </c>
      <c r="AU140" s="168" t="s">
        <v>42</v>
      </c>
      <c r="AV140" s="9" t="s">
        <v>38</v>
      </c>
      <c r="AW140" s="9" t="s">
        <v>19</v>
      </c>
      <c r="AX140" s="9" t="s">
        <v>37</v>
      </c>
      <c r="AY140" s="168" t="s">
        <v>81</v>
      </c>
    </row>
    <row r="141" spans="2:65" s="9" customFormat="1">
      <c r="B141" s="165"/>
      <c r="D141" s="134" t="s">
        <v>91</v>
      </c>
      <c r="E141" s="166" t="s">
        <v>1</v>
      </c>
      <c r="F141" s="167" t="s">
        <v>192</v>
      </c>
      <c r="H141" s="168" t="s">
        <v>1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8" t="s">
        <v>91</v>
      </c>
      <c r="AU141" s="168" t="s">
        <v>42</v>
      </c>
      <c r="AV141" s="9" t="s">
        <v>38</v>
      </c>
      <c r="AW141" s="9" t="s">
        <v>19</v>
      </c>
      <c r="AX141" s="9" t="s">
        <v>37</v>
      </c>
      <c r="AY141" s="168" t="s">
        <v>81</v>
      </c>
    </row>
    <row r="142" spans="2:65" s="7" customFormat="1">
      <c r="B142" s="133"/>
      <c r="D142" s="134" t="s">
        <v>91</v>
      </c>
      <c r="E142" s="135" t="s">
        <v>1</v>
      </c>
      <c r="F142" s="136" t="s">
        <v>193</v>
      </c>
      <c r="H142" s="137">
        <v>71.5</v>
      </c>
      <c r="I142" s="138"/>
      <c r="L142" s="133"/>
      <c r="M142" s="139"/>
      <c r="N142" s="140"/>
      <c r="O142" s="140"/>
      <c r="P142" s="140"/>
      <c r="Q142" s="140"/>
      <c r="R142" s="140"/>
      <c r="S142" s="140"/>
      <c r="T142" s="141"/>
      <c r="AT142" s="135" t="s">
        <v>91</v>
      </c>
      <c r="AU142" s="135" t="s">
        <v>42</v>
      </c>
      <c r="AV142" s="7" t="s">
        <v>42</v>
      </c>
      <c r="AW142" s="7" t="s">
        <v>19</v>
      </c>
      <c r="AX142" s="7" t="s">
        <v>37</v>
      </c>
      <c r="AY142" s="135" t="s">
        <v>81</v>
      </c>
    </row>
    <row r="143" spans="2:65" s="8" customFormat="1">
      <c r="B143" s="142"/>
      <c r="D143" s="143" t="s">
        <v>91</v>
      </c>
      <c r="E143" s="144" t="s">
        <v>1</v>
      </c>
      <c r="F143" s="145" t="s">
        <v>93</v>
      </c>
      <c r="H143" s="146">
        <v>71.5</v>
      </c>
      <c r="I143" s="147"/>
      <c r="L143" s="142"/>
      <c r="M143" s="148"/>
      <c r="N143" s="149"/>
      <c r="O143" s="149"/>
      <c r="P143" s="149"/>
      <c r="Q143" s="149"/>
      <c r="R143" s="149"/>
      <c r="S143" s="149"/>
      <c r="T143" s="150"/>
      <c r="AT143" s="151" t="s">
        <v>91</v>
      </c>
      <c r="AU143" s="151" t="s">
        <v>42</v>
      </c>
      <c r="AV143" s="8" t="s">
        <v>89</v>
      </c>
      <c r="AW143" s="8" t="s">
        <v>19</v>
      </c>
      <c r="AX143" s="8" t="s">
        <v>38</v>
      </c>
      <c r="AY143" s="151" t="s">
        <v>81</v>
      </c>
    </row>
    <row r="144" spans="2:65" s="1" customFormat="1" ht="31.5" customHeight="1">
      <c r="B144" s="120"/>
      <c r="C144" s="121" t="s">
        <v>194</v>
      </c>
      <c r="D144" s="121" t="s">
        <v>84</v>
      </c>
      <c r="E144" s="122" t="s">
        <v>195</v>
      </c>
      <c r="F144" s="123" t="s">
        <v>196</v>
      </c>
      <c r="G144" s="124" t="s">
        <v>130</v>
      </c>
      <c r="H144" s="125">
        <v>1</v>
      </c>
      <c r="I144" s="126"/>
      <c r="J144" s="127">
        <f t="shared" ref="J144:J154" si="10">ROUND(I144*H144,2)</f>
        <v>0</v>
      </c>
      <c r="K144" s="123" t="s">
        <v>88</v>
      </c>
      <c r="L144" s="24"/>
      <c r="M144" s="128" t="s">
        <v>1</v>
      </c>
      <c r="N144" s="129" t="s">
        <v>26</v>
      </c>
      <c r="O144" s="25"/>
      <c r="P144" s="130">
        <f t="shared" ref="P144:P154" si="11">O144*H144</f>
        <v>0</v>
      </c>
      <c r="Q144" s="130">
        <v>0</v>
      </c>
      <c r="R144" s="130">
        <f t="shared" ref="R144:R154" si="12">Q144*H144</f>
        <v>0</v>
      </c>
      <c r="S144" s="130">
        <v>0</v>
      </c>
      <c r="T144" s="131">
        <f t="shared" ref="T144:T154" si="13">S144*H144</f>
        <v>0</v>
      </c>
      <c r="AR144" s="13" t="s">
        <v>89</v>
      </c>
      <c r="AT144" s="13" t="s">
        <v>84</v>
      </c>
      <c r="AU144" s="13" t="s">
        <v>42</v>
      </c>
      <c r="AY144" s="13" t="s">
        <v>81</v>
      </c>
      <c r="BE144" s="132">
        <f t="shared" ref="BE144:BE154" si="14">IF(N144="základní",J144,0)</f>
        <v>0</v>
      </c>
      <c r="BF144" s="132">
        <f t="shared" ref="BF144:BF154" si="15">IF(N144="snížená",J144,0)</f>
        <v>0</v>
      </c>
      <c r="BG144" s="132">
        <f t="shared" ref="BG144:BG154" si="16">IF(N144="zákl. přenesená",J144,0)</f>
        <v>0</v>
      </c>
      <c r="BH144" s="132">
        <f t="shared" ref="BH144:BH154" si="17">IF(N144="sníž. přenesená",J144,0)</f>
        <v>0</v>
      </c>
      <c r="BI144" s="132">
        <f t="shared" ref="BI144:BI154" si="18">IF(N144="nulová",J144,0)</f>
        <v>0</v>
      </c>
      <c r="BJ144" s="13" t="s">
        <v>38</v>
      </c>
      <c r="BK144" s="132">
        <f t="shared" ref="BK144:BK154" si="19">ROUND(I144*H144,2)</f>
        <v>0</v>
      </c>
      <c r="BL144" s="13" t="s">
        <v>89</v>
      </c>
      <c r="BM144" s="13" t="s">
        <v>197</v>
      </c>
    </row>
    <row r="145" spans="2:65" s="1" customFormat="1" ht="31.5" customHeight="1">
      <c r="B145" s="120"/>
      <c r="C145" s="121" t="s">
        <v>198</v>
      </c>
      <c r="D145" s="121" t="s">
        <v>84</v>
      </c>
      <c r="E145" s="122" t="s">
        <v>199</v>
      </c>
      <c r="F145" s="123" t="s">
        <v>200</v>
      </c>
      <c r="G145" s="124" t="s">
        <v>130</v>
      </c>
      <c r="H145" s="125">
        <v>1</v>
      </c>
      <c r="I145" s="126"/>
      <c r="J145" s="127">
        <f t="shared" si="10"/>
        <v>0</v>
      </c>
      <c r="K145" s="123" t="s">
        <v>88</v>
      </c>
      <c r="L145" s="24"/>
      <c r="M145" s="128" t="s">
        <v>1</v>
      </c>
      <c r="N145" s="129" t="s">
        <v>26</v>
      </c>
      <c r="O145" s="25"/>
      <c r="P145" s="130">
        <f t="shared" si="11"/>
        <v>0</v>
      </c>
      <c r="Q145" s="130">
        <v>0</v>
      </c>
      <c r="R145" s="130">
        <f t="shared" si="12"/>
        <v>0</v>
      </c>
      <c r="S145" s="130">
        <v>0</v>
      </c>
      <c r="T145" s="131">
        <f t="shared" si="13"/>
        <v>0</v>
      </c>
      <c r="AR145" s="13" t="s">
        <v>89</v>
      </c>
      <c r="AT145" s="13" t="s">
        <v>84</v>
      </c>
      <c r="AU145" s="13" t="s">
        <v>42</v>
      </c>
      <c r="AY145" s="13" t="s">
        <v>81</v>
      </c>
      <c r="BE145" s="132">
        <f t="shared" si="14"/>
        <v>0</v>
      </c>
      <c r="BF145" s="132">
        <f t="shared" si="15"/>
        <v>0</v>
      </c>
      <c r="BG145" s="132">
        <f t="shared" si="16"/>
        <v>0</v>
      </c>
      <c r="BH145" s="132">
        <f t="shared" si="17"/>
        <v>0</v>
      </c>
      <c r="BI145" s="132">
        <f t="shared" si="18"/>
        <v>0</v>
      </c>
      <c r="BJ145" s="13" t="s">
        <v>38</v>
      </c>
      <c r="BK145" s="132">
        <f t="shared" si="19"/>
        <v>0</v>
      </c>
      <c r="BL145" s="13" t="s">
        <v>89</v>
      </c>
      <c r="BM145" s="13" t="s">
        <v>201</v>
      </c>
    </row>
    <row r="146" spans="2:65" s="1" customFormat="1" ht="31.5" customHeight="1">
      <c r="B146" s="120"/>
      <c r="C146" s="121" t="s">
        <v>202</v>
      </c>
      <c r="D146" s="121" t="s">
        <v>84</v>
      </c>
      <c r="E146" s="122" t="s">
        <v>203</v>
      </c>
      <c r="F146" s="123" t="s">
        <v>204</v>
      </c>
      <c r="G146" s="124" t="s">
        <v>130</v>
      </c>
      <c r="H146" s="125">
        <v>1</v>
      </c>
      <c r="I146" s="126"/>
      <c r="J146" s="127">
        <f t="shared" si="10"/>
        <v>0</v>
      </c>
      <c r="K146" s="123" t="s">
        <v>88</v>
      </c>
      <c r="L146" s="24"/>
      <c r="M146" s="128" t="s">
        <v>1</v>
      </c>
      <c r="N146" s="129" t="s">
        <v>26</v>
      </c>
      <c r="O146" s="25"/>
      <c r="P146" s="130">
        <f t="shared" si="11"/>
        <v>0</v>
      </c>
      <c r="Q146" s="130">
        <v>0</v>
      </c>
      <c r="R146" s="130">
        <f t="shared" si="12"/>
        <v>0</v>
      </c>
      <c r="S146" s="130">
        <v>0</v>
      </c>
      <c r="T146" s="131">
        <f t="shared" si="13"/>
        <v>0</v>
      </c>
      <c r="AR146" s="13" t="s">
        <v>89</v>
      </c>
      <c r="AT146" s="13" t="s">
        <v>84</v>
      </c>
      <c r="AU146" s="13" t="s">
        <v>42</v>
      </c>
      <c r="AY146" s="13" t="s">
        <v>81</v>
      </c>
      <c r="BE146" s="132">
        <f t="shared" si="14"/>
        <v>0</v>
      </c>
      <c r="BF146" s="132">
        <f t="shared" si="15"/>
        <v>0</v>
      </c>
      <c r="BG146" s="132">
        <f t="shared" si="16"/>
        <v>0</v>
      </c>
      <c r="BH146" s="132">
        <f t="shared" si="17"/>
        <v>0</v>
      </c>
      <c r="BI146" s="132">
        <f t="shared" si="18"/>
        <v>0</v>
      </c>
      <c r="BJ146" s="13" t="s">
        <v>38</v>
      </c>
      <c r="BK146" s="132">
        <f t="shared" si="19"/>
        <v>0</v>
      </c>
      <c r="BL146" s="13" t="s">
        <v>89</v>
      </c>
      <c r="BM146" s="13" t="s">
        <v>205</v>
      </c>
    </row>
    <row r="147" spans="2:65" s="1" customFormat="1" ht="31.5" customHeight="1">
      <c r="B147" s="120"/>
      <c r="C147" s="121" t="s">
        <v>206</v>
      </c>
      <c r="D147" s="121" t="s">
        <v>84</v>
      </c>
      <c r="E147" s="122" t="s">
        <v>207</v>
      </c>
      <c r="F147" s="123" t="s">
        <v>208</v>
      </c>
      <c r="G147" s="124" t="s">
        <v>130</v>
      </c>
      <c r="H147" s="125">
        <v>1</v>
      </c>
      <c r="I147" s="126"/>
      <c r="J147" s="127">
        <f t="shared" si="10"/>
        <v>0</v>
      </c>
      <c r="K147" s="123" t="s">
        <v>88</v>
      </c>
      <c r="L147" s="24"/>
      <c r="M147" s="128" t="s">
        <v>1</v>
      </c>
      <c r="N147" s="129" t="s">
        <v>26</v>
      </c>
      <c r="O147" s="25"/>
      <c r="P147" s="130">
        <f t="shared" si="11"/>
        <v>0</v>
      </c>
      <c r="Q147" s="130">
        <v>0</v>
      </c>
      <c r="R147" s="130">
        <f t="shared" si="12"/>
        <v>0</v>
      </c>
      <c r="S147" s="130">
        <v>0</v>
      </c>
      <c r="T147" s="131">
        <f t="shared" si="13"/>
        <v>0</v>
      </c>
      <c r="AR147" s="13" t="s">
        <v>89</v>
      </c>
      <c r="AT147" s="13" t="s">
        <v>84</v>
      </c>
      <c r="AU147" s="13" t="s">
        <v>42</v>
      </c>
      <c r="AY147" s="13" t="s">
        <v>81</v>
      </c>
      <c r="BE147" s="132">
        <f t="shared" si="14"/>
        <v>0</v>
      </c>
      <c r="BF147" s="132">
        <f t="shared" si="15"/>
        <v>0</v>
      </c>
      <c r="BG147" s="132">
        <f t="shared" si="16"/>
        <v>0</v>
      </c>
      <c r="BH147" s="132">
        <f t="shared" si="17"/>
        <v>0</v>
      </c>
      <c r="BI147" s="132">
        <f t="shared" si="18"/>
        <v>0</v>
      </c>
      <c r="BJ147" s="13" t="s">
        <v>38</v>
      </c>
      <c r="BK147" s="132">
        <f t="shared" si="19"/>
        <v>0</v>
      </c>
      <c r="BL147" s="13" t="s">
        <v>89</v>
      </c>
      <c r="BM147" s="13" t="s">
        <v>209</v>
      </c>
    </row>
    <row r="148" spans="2:65" s="1" customFormat="1" ht="31.5" customHeight="1">
      <c r="B148" s="120"/>
      <c r="C148" s="121" t="s">
        <v>210</v>
      </c>
      <c r="D148" s="121" t="s">
        <v>84</v>
      </c>
      <c r="E148" s="122" t="s">
        <v>211</v>
      </c>
      <c r="F148" s="123" t="s">
        <v>212</v>
      </c>
      <c r="G148" s="124" t="s">
        <v>130</v>
      </c>
      <c r="H148" s="125">
        <v>1</v>
      </c>
      <c r="I148" s="126"/>
      <c r="J148" s="127">
        <f t="shared" si="10"/>
        <v>0</v>
      </c>
      <c r="K148" s="123" t="s">
        <v>88</v>
      </c>
      <c r="L148" s="24"/>
      <c r="M148" s="128" t="s">
        <v>1</v>
      </c>
      <c r="N148" s="129" t="s">
        <v>26</v>
      </c>
      <c r="O148" s="25"/>
      <c r="P148" s="130">
        <f t="shared" si="11"/>
        <v>0</v>
      </c>
      <c r="Q148" s="130">
        <v>0</v>
      </c>
      <c r="R148" s="130">
        <f t="shared" si="12"/>
        <v>0</v>
      </c>
      <c r="S148" s="130">
        <v>0</v>
      </c>
      <c r="T148" s="131">
        <f t="shared" si="13"/>
        <v>0</v>
      </c>
      <c r="AR148" s="13" t="s">
        <v>89</v>
      </c>
      <c r="AT148" s="13" t="s">
        <v>84</v>
      </c>
      <c r="AU148" s="13" t="s">
        <v>42</v>
      </c>
      <c r="AY148" s="13" t="s">
        <v>81</v>
      </c>
      <c r="BE148" s="132">
        <f t="shared" si="14"/>
        <v>0</v>
      </c>
      <c r="BF148" s="132">
        <f t="shared" si="15"/>
        <v>0</v>
      </c>
      <c r="BG148" s="132">
        <f t="shared" si="16"/>
        <v>0</v>
      </c>
      <c r="BH148" s="132">
        <f t="shared" si="17"/>
        <v>0</v>
      </c>
      <c r="BI148" s="132">
        <f t="shared" si="18"/>
        <v>0</v>
      </c>
      <c r="BJ148" s="13" t="s">
        <v>38</v>
      </c>
      <c r="BK148" s="132">
        <f t="shared" si="19"/>
        <v>0</v>
      </c>
      <c r="BL148" s="13" t="s">
        <v>89</v>
      </c>
      <c r="BM148" s="13" t="s">
        <v>213</v>
      </c>
    </row>
    <row r="149" spans="2:65" s="1" customFormat="1" ht="31.5" customHeight="1">
      <c r="B149" s="120"/>
      <c r="C149" s="121" t="s">
        <v>214</v>
      </c>
      <c r="D149" s="121" t="s">
        <v>84</v>
      </c>
      <c r="E149" s="122" t="s">
        <v>215</v>
      </c>
      <c r="F149" s="123" t="s">
        <v>216</v>
      </c>
      <c r="G149" s="124" t="s">
        <v>130</v>
      </c>
      <c r="H149" s="125">
        <v>1</v>
      </c>
      <c r="I149" s="126"/>
      <c r="J149" s="127">
        <f t="shared" si="10"/>
        <v>0</v>
      </c>
      <c r="K149" s="123" t="s">
        <v>88</v>
      </c>
      <c r="L149" s="24"/>
      <c r="M149" s="128" t="s">
        <v>1</v>
      </c>
      <c r="N149" s="129" t="s">
        <v>26</v>
      </c>
      <c r="O149" s="25"/>
      <c r="P149" s="130">
        <f t="shared" si="11"/>
        <v>0</v>
      </c>
      <c r="Q149" s="130">
        <v>0</v>
      </c>
      <c r="R149" s="130">
        <f t="shared" si="12"/>
        <v>0</v>
      </c>
      <c r="S149" s="130">
        <v>0</v>
      </c>
      <c r="T149" s="131">
        <f t="shared" si="13"/>
        <v>0</v>
      </c>
      <c r="AR149" s="13" t="s">
        <v>89</v>
      </c>
      <c r="AT149" s="13" t="s">
        <v>84</v>
      </c>
      <c r="AU149" s="13" t="s">
        <v>42</v>
      </c>
      <c r="AY149" s="13" t="s">
        <v>81</v>
      </c>
      <c r="BE149" s="132">
        <f t="shared" si="14"/>
        <v>0</v>
      </c>
      <c r="BF149" s="132">
        <f t="shared" si="15"/>
        <v>0</v>
      </c>
      <c r="BG149" s="132">
        <f t="shared" si="16"/>
        <v>0</v>
      </c>
      <c r="BH149" s="132">
        <f t="shared" si="17"/>
        <v>0</v>
      </c>
      <c r="BI149" s="132">
        <f t="shared" si="18"/>
        <v>0</v>
      </c>
      <c r="BJ149" s="13" t="s">
        <v>38</v>
      </c>
      <c r="BK149" s="132">
        <f t="shared" si="19"/>
        <v>0</v>
      </c>
      <c r="BL149" s="13" t="s">
        <v>89</v>
      </c>
      <c r="BM149" s="13" t="s">
        <v>217</v>
      </c>
    </row>
    <row r="150" spans="2:65" s="1" customFormat="1" ht="31.5" customHeight="1">
      <c r="B150" s="120"/>
      <c r="C150" s="121" t="s">
        <v>218</v>
      </c>
      <c r="D150" s="121" t="s">
        <v>84</v>
      </c>
      <c r="E150" s="122" t="s">
        <v>219</v>
      </c>
      <c r="F150" s="123" t="s">
        <v>220</v>
      </c>
      <c r="G150" s="124" t="s">
        <v>130</v>
      </c>
      <c r="H150" s="125">
        <v>1</v>
      </c>
      <c r="I150" s="126"/>
      <c r="J150" s="127">
        <f t="shared" si="10"/>
        <v>0</v>
      </c>
      <c r="K150" s="123" t="s">
        <v>88</v>
      </c>
      <c r="L150" s="24"/>
      <c r="M150" s="128" t="s">
        <v>1</v>
      </c>
      <c r="N150" s="129" t="s">
        <v>26</v>
      </c>
      <c r="O150" s="25"/>
      <c r="P150" s="130">
        <f t="shared" si="11"/>
        <v>0</v>
      </c>
      <c r="Q150" s="130">
        <v>0</v>
      </c>
      <c r="R150" s="130">
        <f t="shared" si="12"/>
        <v>0</v>
      </c>
      <c r="S150" s="130">
        <v>0</v>
      </c>
      <c r="T150" s="131">
        <f t="shared" si="13"/>
        <v>0</v>
      </c>
      <c r="AR150" s="13" t="s">
        <v>89</v>
      </c>
      <c r="AT150" s="13" t="s">
        <v>84</v>
      </c>
      <c r="AU150" s="13" t="s">
        <v>42</v>
      </c>
      <c r="AY150" s="13" t="s">
        <v>81</v>
      </c>
      <c r="BE150" s="132">
        <f t="shared" si="14"/>
        <v>0</v>
      </c>
      <c r="BF150" s="132">
        <f t="shared" si="15"/>
        <v>0</v>
      </c>
      <c r="BG150" s="132">
        <f t="shared" si="16"/>
        <v>0</v>
      </c>
      <c r="BH150" s="132">
        <f t="shared" si="17"/>
        <v>0</v>
      </c>
      <c r="BI150" s="132">
        <f t="shared" si="18"/>
        <v>0</v>
      </c>
      <c r="BJ150" s="13" t="s">
        <v>38</v>
      </c>
      <c r="BK150" s="132">
        <f t="shared" si="19"/>
        <v>0</v>
      </c>
      <c r="BL150" s="13" t="s">
        <v>89</v>
      </c>
      <c r="BM150" s="13" t="s">
        <v>221</v>
      </c>
    </row>
    <row r="151" spans="2:65" s="1" customFormat="1" ht="31.5" customHeight="1">
      <c r="B151" s="120"/>
      <c r="C151" s="121" t="s">
        <v>222</v>
      </c>
      <c r="D151" s="121" t="s">
        <v>84</v>
      </c>
      <c r="E151" s="122" t="s">
        <v>223</v>
      </c>
      <c r="F151" s="123" t="s">
        <v>224</v>
      </c>
      <c r="G151" s="124" t="s">
        <v>130</v>
      </c>
      <c r="H151" s="125">
        <v>1</v>
      </c>
      <c r="I151" s="126"/>
      <c r="J151" s="127">
        <f t="shared" si="10"/>
        <v>0</v>
      </c>
      <c r="K151" s="123" t="s">
        <v>88</v>
      </c>
      <c r="L151" s="24"/>
      <c r="M151" s="128" t="s">
        <v>1</v>
      </c>
      <c r="N151" s="129" t="s">
        <v>26</v>
      </c>
      <c r="O151" s="25"/>
      <c r="P151" s="130">
        <f t="shared" si="11"/>
        <v>0</v>
      </c>
      <c r="Q151" s="130">
        <v>0</v>
      </c>
      <c r="R151" s="130">
        <f t="shared" si="12"/>
        <v>0</v>
      </c>
      <c r="S151" s="130">
        <v>0</v>
      </c>
      <c r="T151" s="131">
        <f t="shared" si="13"/>
        <v>0</v>
      </c>
      <c r="AR151" s="13" t="s">
        <v>89</v>
      </c>
      <c r="AT151" s="13" t="s">
        <v>84</v>
      </c>
      <c r="AU151" s="13" t="s">
        <v>42</v>
      </c>
      <c r="AY151" s="13" t="s">
        <v>81</v>
      </c>
      <c r="BE151" s="132">
        <f t="shared" si="14"/>
        <v>0</v>
      </c>
      <c r="BF151" s="132">
        <f t="shared" si="15"/>
        <v>0</v>
      </c>
      <c r="BG151" s="132">
        <f t="shared" si="16"/>
        <v>0</v>
      </c>
      <c r="BH151" s="132">
        <f t="shared" si="17"/>
        <v>0</v>
      </c>
      <c r="BI151" s="132">
        <f t="shared" si="18"/>
        <v>0</v>
      </c>
      <c r="BJ151" s="13" t="s">
        <v>38</v>
      </c>
      <c r="BK151" s="132">
        <f t="shared" si="19"/>
        <v>0</v>
      </c>
      <c r="BL151" s="13" t="s">
        <v>89</v>
      </c>
      <c r="BM151" s="13" t="s">
        <v>225</v>
      </c>
    </row>
    <row r="152" spans="2:65" s="1" customFormat="1" ht="31.5" customHeight="1">
      <c r="B152" s="120"/>
      <c r="C152" s="121" t="s">
        <v>226</v>
      </c>
      <c r="D152" s="121" t="s">
        <v>84</v>
      </c>
      <c r="E152" s="122" t="s">
        <v>227</v>
      </c>
      <c r="F152" s="123" t="s">
        <v>228</v>
      </c>
      <c r="G152" s="124" t="s">
        <v>130</v>
      </c>
      <c r="H152" s="125">
        <v>1</v>
      </c>
      <c r="I152" s="126"/>
      <c r="J152" s="127">
        <f t="shared" si="10"/>
        <v>0</v>
      </c>
      <c r="K152" s="123" t="s">
        <v>88</v>
      </c>
      <c r="L152" s="24"/>
      <c r="M152" s="128" t="s">
        <v>1</v>
      </c>
      <c r="N152" s="129" t="s">
        <v>26</v>
      </c>
      <c r="O152" s="25"/>
      <c r="P152" s="130">
        <f t="shared" si="11"/>
        <v>0</v>
      </c>
      <c r="Q152" s="130">
        <v>0</v>
      </c>
      <c r="R152" s="130">
        <f t="shared" si="12"/>
        <v>0</v>
      </c>
      <c r="S152" s="130">
        <v>0</v>
      </c>
      <c r="T152" s="131">
        <f t="shared" si="13"/>
        <v>0</v>
      </c>
      <c r="AR152" s="13" t="s">
        <v>89</v>
      </c>
      <c r="AT152" s="13" t="s">
        <v>84</v>
      </c>
      <c r="AU152" s="13" t="s">
        <v>42</v>
      </c>
      <c r="AY152" s="13" t="s">
        <v>81</v>
      </c>
      <c r="BE152" s="132">
        <f t="shared" si="14"/>
        <v>0</v>
      </c>
      <c r="BF152" s="132">
        <f t="shared" si="15"/>
        <v>0</v>
      </c>
      <c r="BG152" s="132">
        <f t="shared" si="16"/>
        <v>0</v>
      </c>
      <c r="BH152" s="132">
        <f t="shared" si="17"/>
        <v>0</v>
      </c>
      <c r="BI152" s="132">
        <f t="shared" si="18"/>
        <v>0</v>
      </c>
      <c r="BJ152" s="13" t="s">
        <v>38</v>
      </c>
      <c r="BK152" s="132">
        <f t="shared" si="19"/>
        <v>0</v>
      </c>
      <c r="BL152" s="13" t="s">
        <v>89</v>
      </c>
      <c r="BM152" s="13" t="s">
        <v>229</v>
      </c>
    </row>
    <row r="153" spans="2:65" s="1" customFormat="1" ht="31.5" customHeight="1">
      <c r="B153" s="120"/>
      <c r="C153" s="121" t="s">
        <v>230</v>
      </c>
      <c r="D153" s="121" t="s">
        <v>84</v>
      </c>
      <c r="E153" s="122" t="s">
        <v>231</v>
      </c>
      <c r="F153" s="123" t="s">
        <v>232</v>
      </c>
      <c r="G153" s="124" t="s">
        <v>118</v>
      </c>
      <c r="H153" s="125">
        <v>100</v>
      </c>
      <c r="I153" s="126"/>
      <c r="J153" s="127">
        <f t="shared" si="10"/>
        <v>0</v>
      </c>
      <c r="K153" s="123" t="s">
        <v>88</v>
      </c>
      <c r="L153" s="24"/>
      <c r="M153" s="128" t="s">
        <v>1</v>
      </c>
      <c r="N153" s="129" t="s">
        <v>26</v>
      </c>
      <c r="O153" s="25"/>
      <c r="P153" s="130">
        <f t="shared" si="11"/>
        <v>0</v>
      </c>
      <c r="Q153" s="130">
        <v>0</v>
      </c>
      <c r="R153" s="130">
        <f t="shared" si="12"/>
        <v>0</v>
      </c>
      <c r="S153" s="130">
        <v>0</v>
      </c>
      <c r="T153" s="131">
        <f t="shared" si="13"/>
        <v>0</v>
      </c>
      <c r="AR153" s="13" t="s">
        <v>89</v>
      </c>
      <c r="AT153" s="13" t="s">
        <v>84</v>
      </c>
      <c r="AU153" s="13" t="s">
        <v>42</v>
      </c>
      <c r="AY153" s="13" t="s">
        <v>81</v>
      </c>
      <c r="BE153" s="132">
        <f t="shared" si="14"/>
        <v>0</v>
      </c>
      <c r="BF153" s="132">
        <f t="shared" si="15"/>
        <v>0</v>
      </c>
      <c r="BG153" s="132">
        <f t="shared" si="16"/>
        <v>0</v>
      </c>
      <c r="BH153" s="132">
        <f t="shared" si="17"/>
        <v>0</v>
      </c>
      <c r="BI153" s="132">
        <f t="shared" si="18"/>
        <v>0</v>
      </c>
      <c r="BJ153" s="13" t="s">
        <v>38</v>
      </c>
      <c r="BK153" s="132">
        <f t="shared" si="19"/>
        <v>0</v>
      </c>
      <c r="BL153" s="13" t="s">
        <v>89</v>
      </c>
      <c r="BM153" s="13" t="s">
        <v>233</v>
      </c>
    </row>
    <row r="154" spans="2:65" s="1" customFormat="1" ht="44.25" customHeight="1">
      <c r="B154" s="120"/>
      <c r="C154" s="121" t="s">
        <v>234</v>
      </c>
      <c r="D154" s="121" t="s">
        <v>84</v>
      </c>
      <c r="E154" s="122" t="s">
        <v>94</v>
      </c>
      <c r="F154" s="123" t="s">
        <v>95</v>
      </c>
      <c r="G154" s="124" t="s">
        <v>87</v>
      </c>
      <c r="H154" s="125">
        <v>175.15</v>
      </c>
      <c r="I154" s="126"/>
      <c r="J154" s="127">
        <f t="shared" si="10"/>
        <v>0</v>
      </c>
      <c r="K154" s="123" t="s">
        <v>88</v>
      </c>
      <c r="L154" s="24"/>
      <c r="M154" s="128" t="s">
        <v>1</v>
      </c>
      <c r="N154" s="129" t="s">
        <v>26</v>
      </c>
      <c r="O154" s="25"/>
      <c r="P154" s="130">
        <f t="shared" si="11"/>
        <v>0</v>
      </c>
      <c r="Q154" s="130">
        <v>0</v>
      </c>
      <c r="R154" s="130">
        <f t="shared" si="12"/>
        <v>0</v>
      </c>
      <c r="S154" s="130">
        <v>0</v>
      </c>
      <c r="T154" s="131">
        <f t="shared" si="13"/>
        <v>0</v>
      </c>
      <c r="AR154" s="13" t="s">
        <v>89</v>
      </c>
      <c r="AT154" s="13" t="s">
        <v>84</v>
      </c>
      <c r="AU154" s="13" t="s">
        <v>42</v>
      </c>
      <c r="AY154" s="13" t="s">
        <v>81</v>
      </c>
      <c r="BE154" s="132">
        <f t="shared" si="14"/>
        <v>0</v>
      </c>
      <c r="BF154" s="132">
        <f t="shared" si="15"/>
        <v>0</v>
      </c>
      <c r="BG154" s="132">
        <f t="shared" si="16"/>
        <v>0</v>
      </c>
      <c r="BH154" s="132">
        <f t="shared" si="17"/>
        <v>0</v>
      </c>
      <c r="BI154" s="132">
        <f t="shared" si="18"/>
        <v>0</v>
      </c>
      <c r="BJ154" s="13" t="s">
        <v>38</v>
      </c>
      <c r="BK154" s="132">
        <f t="shared" si="19"/>
        <v>0</v>
      </c>
      <c r="BL154" s="13" t="s">
        <v>89</v>
      </c>
      <c r="BM154" s="13" t="s">
        <v>235</v>
      </c>
    </row>
    <row r="155" spans="2:65" s="9" customFormat="1">
      <c r="B155" s="165"/>
      <c r="D155" s="134" t="s">
        <v>91</v>
      </c>
      <c r="E155" s="166" t="s">
        <v>1</v>
      </c>
      <c r="F155" s="167" t="s">
        <v>236</v>
      </c>
      <c r="H155" s="168" t="s">
        <v>1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8" t="s">
        <v>91</v>
      </c>
      <c r="AU155" s="168" t="s">
        <v>42</v>
      </c>
      <c r="AV155" s="9" t="s">
        <v>38</v>
      </c>
      <c r="AW155" s="9" t="s">
        <v>19</v>
      </c>
      <c r="AX155" s="9" t="s">
        <v>37</v>
      </c>
      <c r="AY155" s="168" t="s">
        <v>81</v>
      </c>
    </row>
    <row r="156" spans="2:65" s="7" customFormat="1">
      <c r="B156" s="133"/>
      <c r="D156" s="134" t="s">
        <v>91</v>
      </c>
      <c r="E156" s="135" t="s">
        <v>1</v>
      </c>
      <c r="F156" s="136" t="s">
        <v>237</v>
      </c>
      <c r="H156" s="137">
        <v>175.15</v>
      </c>
      <c r="I156" s="138"/>
      <c r="L156" s="133"/>
      <c r="M156" s="139"/>
      <c r="N156" s="140"/>
      <c r="O156" s="140"/>
      <c r="P156" s="140"/>
      <c r="Q156" s="140"/>
      <c r="R156" s="140"/>
      <c r="S156" s="140"/>
      <c r="T156" s="141"/>
      <c r="AT156" s="135" t="s">
        <v>91</v>
      </c>
      <c r="AU156" s="135" t="s">
        <v>42</v>
      </c>
      <c r="AV156" s="7" t="s">
        <v>42</v>
      </c>
      <c r="AW156" s="7" t="s">
        <v>19</v>
      </c>
      <c r="AX156" s="7" t="s">
        <v>37</v>
      </c>
      <c r="AY156" s="135" t="s">
        <v>81</v>
      </c>
    </row>
    <row r="157" spans="2:65" s="8" customFormat="1">
      <c r="B157" s="142"/>
      <c r="D157" s="143" t="s">
        <v>91</v>
      </c>
      <c r="E157" s="144" t="s">
        <v>1</v>
      </c>
      <c r="F157" s="145" t="s">
        <v>93</v>
      </c>
      <c r="H157" s="146">
        <v>175.15</v>
      </c>
      <c r="I157" s="147"/>
      <c r="L157" s="142"/>
      <c r="M157" s="148"/>
      <c r="N157" s="149"/>
      <c r="O157" s="149"/>
      <c r="P157" s="149"/>
      <c r="Q157" s="149"/>
      <c r="R157" s="149"/>
      <c r="S157" s="149"/>
      <c r="T157" s="150"/>
      <c r="AT157" s="151" t="s">
        <v>91</v>
      </c>
      <c r="AU157" s="151" t="s">
        <v>42</v>
      </c>
      <c r="AV157" s="8" t="s">
        <v>89</v>
      </c>
      <c r="AW157" s="8" t="s">
        <v>19</v>
      </c>
      <c r="AX157" s="8" t="s">
        <v>38</v>
      </c>
      <c r="AY157" s="151" t="s">
        <v>81</v>
      </c>
    </row>
    <row r="158" spans="2:65" s="1" customFormat="1" ht="31.5" customHeight="1">
      <c r="B158" s="120"/>
      <c r="C158" s="121" t="s">
        <v>238</v>
      </c>
      <c r="D158" s="121" t="s">
        <v>84</v>
      </c>
      <c r="E158" s="122" t="s">
        <v>239</v>
      </c>
      <c r="F158" s="123" t="s">
        <v>240</v>
      </c>
      <c r="G158" s="124" t="s">
        <v>87</v>
      </c>
      <c r="H158" s="125">
        <v>8.5</v>
      </c>
      <c r="I158" s="126"/>
      <c r="J158" s="127">
        <f>ROUND(I158*H158,2)</f>
        <v>0</v>
      </c>
      <c r="K158" s="123" t="s">
        <v>88</v>
      </c>
      <c r="L158" s="24"/>
      <c r="M158" s="128" t="s">
        <v>1</v>
      </c>
      <c r="N158" s="129" t="s">
        <v>26</v>
      </c>
      <c r="O158" s="25"/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AR158" s="13" t="s">
        <v>89</v>
      </c>
      <c r="AT158" s="13" t="s">
        <v>84</v>
      </c>
      <c r="AU158" s="13" t="s">
        <v>42</v>
      </c>
      <c r="AY158" s="13" t="s">
        <v>81</v>
      </c>
      <c r="BE158" s="132">
        <f>IF(N158="základní",J158,0)</f>
        <v>0</v>
      </c>
      <c r="BF158" s="132">
        <f>IF(N158="snížená",J158,0)</f>
        <v>0</v>
      </c>
      <c r="BG158" s="132">
        <f>IF(N158="zákl. přenesená",J158,0)</f>
        <v>0</v>
      </c>
      <c r="BH158" s="132">
        <f>IF(N158="sníž. přenesená",J158,0)</f>
        <v>0</v>
      </c>
      <c r="BI158" s="132">
        <f>IF(N158="nulová",J158,0)</f>
        <v>0</v>
      </c>
      <c r="BJ158" s="13" t="s">
        <v>38</v>
      </c>
      <c r="BK158" s="132">
        <f>ROUND(I158*H158,2)</f>
        <v>0</v>
      </c>
      <c r="BL158" s="13" t="s">
        <v>89</v>
      </c>
      <c r="BM158" s="13" t="s">
        <v>241</v>
      </c>
    </row>
    <row r="159" spans="2:65" s="9" customFormat="1">
      <c r="B159" s="165"/>
      <c r="D159" s="134" t="s">
        <v>91</v>
      </c>
      <c r="E159" s="166" t="s">
        <v>1</v>
      </c>
      <c r="F159" s="167" t="s">
        <v>242</v>
      </c>
      <c r="H159" s="168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8" t="s">
        <v>91</v>
      </c>
      <c r="AU159" s="168" t="s">
        <v>42</v>
      </c>
      <c r="AV159" s="9" t="s">
        <v>38</v>
      </c>
      <c r="AW159" s="9" t="s">
        <v>19</v>
      </c>
      <c r="AX159" s="9" t="s">
        <v>37</v>
      </c>
      <c r="AY159" s="168" t="s">
        <v>81</v>
      </c>
    </row>
    <row r="160" spans="2:65" s="7" customFormat="1">
      <c r="B160" s="133"/>
      <c r="D160" s="134" t="s">
        <v>91</v>
      </c>
      <c r="E160" s="135" t="s">
        <v>1</v>
      </c>
      <c r="F160" s="136" t="s">
        <v>243</v>
      </c>
      <c r="H160" s="137">
        <v>8.5</v>
      </c>
      <c r="I160" s="138"/>
      <c r="L160" s="133"/>
      <c r="M160" s="139"/>
      <c r="N160" s="140"/>
      <c r="O160" s="140"/>
      <c r="P160" s="140"/>
      <c r="Q160" s="140"/>
      <c r="R160" s="140"/>
      <c r="S160" s="140"/>
      <c r="T160" s="141"/>
      <c r="AT160" s="135" t="s">
        <v>91</v>
      </c>
      <c r="AU160" s="135" t="s">
        <v>42</v>
      </c>
      <c r="AV160" s="7" t="s">
        <v>42</v>
      </c>
      <c r="AW160" s="7" t="s">
        <v>19</v>
      </c>
      <c r="AX160" s="7" t="s">
        <v>37</v>
      </c>
      <c r="AY160" s="135" t="s">
        <v>81</v>
      </c>
    </row>
    <row r="161" spans="2:65" s="8" customFormat="1">
      <c r="B161" s="142"/>
      <c r="D161" s="143" t="s">
        <v>91</v>
      </c>
      <c r="E161" s="144" t="s">
        <v>1</v>
      </c>
      <c r="F161" s="145" t="s">
        <v>93</v>
      </c>
      <c r="H161" s="146">
        <v>8.5</v>
      </c>
      <c r="I161" s="147"/>
      <c r="L161" s="142"/>
      <c r="M161" s="148"/>
      <c r="N161" s="149"/>
      <c r="O161" s="149"/>
      <c r="P161" s="149"/>
      <c r="Q161" s="149"/>
      <c r="R161" s="149"/>
      <c r="S161" s="149"/>
      <c r="T161" s="150"/>
      <c r="AT161" s="151" t="s">
        <v>91</v>
      </c>
      <c r="AU161" s="151" t="s">
        <v>42</v>
      </c>
      <c r="AV161" s="8" t="s">
        <v>89</v>
      </c>
      <c r="AW161" s="8" t="s">
        <v>19</v>
      </c>
      <c r="AX161" s="8" t="s">
        <v>38</v>
      </c>
      <c r="AY161" s="151" t="s">
        <v>81</v>
      </c>
    </row>
    <row r="162" spans="2:65" s="1" customFormat="1" ht="22.5" customHeight="1">
      <c r="B162" s="120"/>
      <c r="C162" s="152" t="s">
        <v>244</v>
      </c>
      <c r="D162" s="152" t="s">
        <v>100</v>
      </c>
      <c r="E162" s="153" t="s">
        <v>245</v>
      </c>
      <c r="F162" s="154" t="s">
        <v>246</v>
      </c>
      <c r="G162" s="155" t="s">
        <v>103</v>
      </c>
      <c r="H162" s="156">
        <v>14.337</v>
      </c>
      <c r="I162" s="157"/>
      <c r="J162" s="158">
        <f>ROUND(I162*H162,2)</f>
        <v>0</v>
      </c>
      <c r="K162" s="154" t="s">
        <v>88</v>
      </c>
      <c r="L162" s="159"/>
      <c r="M162" s="160" t="s">
        <v>1</v>
      </c>
      <c r="N162" s="161" t="s">
        <v>26</v>
      </c>
      <c r="O162" s="25"/>
      <c r="P162" s="130">
        <f>O162*H162</f>
        <v>0</v>
      </c>
      <c r="Q162" s="130">
        <v>1</v>
      </c>
      <c r="R162" s="130">
        <f>Q162*H162</f>
        <v>14.337</v>
      </c>
      <c r="S162" s="130">
        <v>0</v>
      </c>
      <c r="T162" s="131">
        <f>S162*H162</f>
        <v>0</v>
      </c>
      <c r="AR162" s="13" t="s">
        <v>104</v>
      </c>
      <c r="AT162" s="13" t="s">
        <v>100</v>
      </c>
      <c r="AU162" s="13" t="s">
        <v>42</v>
      </c>
      <c r="AY162" s="13" t="s">
        <v>81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13" t="s">
        <v>38</v>
      </c>
      <c r="BK162" s="132">
        <f>ROUND(I162*H162,2)</f>
        <v>0</v>
      </c>
      <c r="BL162" s="13" t="s">
        <v>89</v>
      </c>
      <c r="BM162" s="13" t="s">
        <v>247</v>
      </c>
    </row>
    <row r="163" spans="2:65" s="7" customFormat="1">
      <c r="B163" s="133"/>
      <c r="D163" s="134" t="s">
        <v>91</v>
      </c>
      <c r="E163" s="135" t="s">
        <v>1</v>
      </c>
      <c r="F163" s="136" t="s">
        <v>248</v>
      </c>
      <c r="H163" s="137">
        <v>14.337</v>
      </c>
      <c r="I163" s="138"/>
      <c r="L163" s="133"/>
      <c r="M163" s="139"/>
      <c r="N163" s="140"/>
      <c r="O163" s="140"/>
      <c r="P163" s="140"/>
      <c r="Q163" s="140"/>
      <c r="R163" s="140"/>
      <c r="S163" s="140"/>
      <c r="T163" s="141"/>
      <c r="AT163" s="135" t="s">
        <v>91</v>
      </c>
      <c r="AU163" s="135" t="s">
        <v>42</v>
      </c>
      <c r="AV163" s="7" t="s">
        <v>42</v>
      </c>
      <c r="AW163" s="7" t="s">
        <v>19</v>
      </c>
      <c r="AX163" s="7" t="s">
        <v>37</v>
      </c>
      <c r="AY163" s="135" t="s">
        <v>81</v>
      </c>
    </row>
    <row r="164" spans="2:65" s="8" customFormat="1">
      <c r="B164" s="142"/>
      <c r="D164" s="143" t="s">
        <v>91</v>
      </c>
      <c r="E164" s="144" t="s">
        <v>1</v>
      </c>
      <c r="F164" s="145" t="s">
        <v>93</v>
      </c>
      <c r="H164" s="146">
        <v>14.337</v>
      </c>
      <c r="I164" s="147"/>
      <c r="L164" s="142"/>
      <c r="M164" s="148"/>
      <c r="N164" s="149"/>
      <c r="O164" s="149"/>
      <c r="P164" s="149"/>
      <c r="Q164" s="149"/>
      <c r="R164" s="149"/>
      <c r="S164" s="149"/>
      <c r="T164" s="150"/>
      <c r="AT164" s="151" t="s">
        <v>91</v>
      </c>
      <c r="AU164" s="151" t="s">
        <v>42</v>
      </c>
      <c r="AV164" s="8" t="s">
        <v>89</v>
      </c>
      <c r="AW164" s="8" t="s">
        <v>19</v>
      </c>
      <c r="AX164" s="8" t="s">
        <v>38</v>
      </c>
      <c r="AY164" s="151" t="s">
        <v>81</v>
      </c>
    </row>
    <row r="165" spans="2:65" s="1" customFormat="1" ht="31.5" customHeight="1">
      <c r="B165" s="120"/>
      <c r="C165" s="121" t="s">
        <v>249</v>
      </c>
      <c r="D165" s="121" t="s">
        <v>84</v>
      </c>
      <c r="E165" s="122" t="s">
        <v>250</v>
      </c>
      <c r="F165" s="123" t="s">
        <v>251</v>
      </c>
      <c r="G165" s="124" t="s">
        <v>118</v>
      </c>
      <c r="H165" s="125">
        <v>85</v>
      </c>
      <c r="I165" s="126"/>
      <c r="J165" s="127">
        <f>ROUND(I165*H165,2)</f>
        <v>0</v>
      </c>
      <c r="K165" s="123" t="s">
        <v>88</v>
      </c>
      <c r="L165" s="24"/>
      <c r="M165" s="128" t="s">
        <v>1</v>
      </c>
      <c r="N165" s="129" t="s">
        <v>26</v>
      </c>
      <c r="O165" s="25"/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AR165" s="13" t="s">
        <v>89</v>
      </c>
      <c r="AT165" s="13" t="s">
        <v>84</v>
      </c>
      <c r="AU165" s="13" t="s">
        <v>42</v>
      </c>
      <c r="AY165" s="13" t="s">
        <v>81</v>
      </c>
      <c r="BE165" s="132">
        <f>IF(N165="základní",J165,0)</f>
        <v>0</v>
      </c>
      <c r="BF165" s="132">
        <f>IF(N165="snížená",J165,0)</f>
        <v>0</v>
      </c>
      <c r="BG165" s="132">
        <f>IF(N165="zákl. přenesená",J165,0)</f>
        <v>0</v>
      </c>
      <c r="BH165" s="132">
        <f>IF(N165="sníž. přenesená",J165,0)</f>
        <v>0</v>
      </c>
      <c r="BI165" s="132">
        <f>IF(N165="nulová",J165,0)</f>
        <v>0</v>
      </c>
      <c r="BJ165" s="13" t="s">
        <v>38</v>
      </c>
      <c r="BK165" s="132">
        <f>ROUND(I165*H165,2)</f>
        <v>0</v>
      </c>
      <c r="BL165" s="13" t="s">
        <v>89</v>
      </c>
      <c r="BM165" s="13" t="s">
        <v>252</v>
      </c>
    </row>
    <row r="166" spans="2:65" s="1" customFormat="1" ht="31.5" customHeight="1">
      <c r="B166" s="120"/>
      <c r="C166" s="121" t="s">
        <v>253</v>
      </c>
      <c r="D166" s="121" t="s">
        <v>84</v>
      </c>
      <c r="E166" s="122" t="s">
        <v>254</v>
      </c>
      <c r="F166" s="123" t="s">
        <v>255</v>
      </c>
      <c r="G166" s="124" t="s">
        <v>118</v>
      </c>
      <c r="H166" s="125">
        <v>85</v>
      </c>
      <c r="I166" s="126"/>
      <c r="J166" s="127">
        <f>ROUND(I166*H166,2)</f>
        <v>0</v>
      </c>
      <c r="K166" s="123" t="s">
        <v>88</v>
      </c>
      <c r="L166" s="24"/>
      <c r="M166" s="128" t="s">
        <v>1</v>
      </c>
      <c r="N166" s="129" t="s">
        <v>26</v>
      </c>
      <c r="O166" s="25"/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" t="s">
        <v>89</v>
      </c>
      <c r="AT166" s="13" t="s">
        <v>84</v>
      </c>
      <c r="AU166" s="13" t="s">
        <v>42</v>
      </c>
      <c r="AY166" s="13" t="s">
        <v>81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13" t="s">
        <v>38</v>
      </c>
      <c r="BK166" s="132">
        <f>ROUND(I166*H166,2)</f>
        <v>0</v>
      </c>
      <c r="BL166" s="13" t="s">
        <v>89</v>
      </c>
      <c r="BM166" s="13" t="s">
        <v>256</v>
      </c>
    </row>
    <row r="167" spans="2:65" s="1" customFormat="1" ht="22.5" customHeight="1">
      <c r="B167" s="120"/>
      <c r="C167" s="152" t="s">
        <v>257</v>
      </c>
      <c r="D167" s="152" t="s">
        <v>100</v>
      </c>
      <c r="E167" s="153" t="s">
        <v>258</v>
      </c>
      <c r="F167" s="154" t="s">
        <v>259</v>
      </c>
      <c r="G167" s="155" t="s">
        <v>260</v>
      </c>
      <c r="H167" s="156">
        <v>2.125</v>
      </c>
      <c r="I167" s="157"/>
      <c r="J167" s="158">
        <f>ROUND(I167*H167,2)</f>
        <v>0</v>
      </c>
      <c r="K167" s="154" t="s">
        <v>88</v>
      </c>
      <c r="L167" s="159"/>
      <c r="M167" s="160" t="s">
        <v>1</v>
      </c>
      <c r="N167" s="161" t="s">
        <v>26</v>
      </c>
      <c r="O167" s="25"/>
      <c r="P167" s="130">
        <f>O167*H167</f>
        <v>0</v>
      </c>
      <c r="Q167" s="130">
        <v>1E-3</v>
      </c>
      <c r="R167" s="130">
        <f>Q167*H167</f>
        <v>2.1250000000000002E-3</v>
      </c>
      <c r="S167" s="130">
        <v>0</v>
      </c>
      <c r="T167" s="131">
        <f>S167*H167</f>
        <v>0</v>
      </c>
      <c r="AR167" s="13" t="s">
        <v>104</v>
      </c>
      <c r="AT167" s="13" t="s">
        <v>100</v>
      </c>
      <c r="AU167" s="13" t="s">
        <v>42</v>
      </c>
      <c r="AY167" s="13" t="s">
        <v>81</v>
      </c>
      <c r="BE167" s="132">
        <f>IF(N167="základní",J167,0)</f>
        <v>0</v>
      </c>
      <c r="BF167" s="132">
        <f>IF(N167="snížená",J167,0)</f>
        <v>0</v>
      </c>
      <c r="BG167" s="132">
        <f>IF(N167="zákl. přenesená",J167,0)</f>
        <v>0</v>
      </c>
      <c r="BH167" s="132">
        <f>IF(N167="sníž. přenesená",J167,0)</f>
        <v>0</v>
      </c>
      <c r="BI167" s="132">
        <f>IF(N167="nulová",J167,0)</f>
        <v>0</v>
      </c>
      <c r="BJ167" s="13" t="s">
        <v>38</v>
      </c>
      <c r="BK167" s="132">
        <f>ROUND(I167*H167,2)</f>
        <v>0</v>
      </c>
      <c r="BL167" s="13" t="s">
        <v>89</v>
      </c>
      <c r="BM167" s="13" t="s">
        <v>261</v>
      </c>
    </row>
    <row r="168" spans="2:65" s="7" customFormat="1">
      <c r="B168" s="133"/>
      <c r="D168" s="143" t="s">
        <v>91</v>
      </c>
      <c r="F168" s="173" t="s">
        <v>262</v>
      </c>
      <c r="H168" s="174">
        <v>2.125</v>
      </c>
      <c r="I168" s="138"/>
      <c r="L168" s="133"/>
      <c r="M168" s="139"/>
      <c r="N168" s="140"/>
      <c r="O168" s="140"/>
      <c r="P168" s="140"/>
      <c r="Q168" s="140"/>
      <c r="R168" s="140"/>
      <c r="S168" s="140"/>
      <c r="T168" s="141"/>
      <c r="AT168" s="135" t="s">
        <v>91</v>
      </c>
      <c r="AU168" s="135" t="s">
        <v>42</v>
      </c>
      <c r="AV168" s="7" t="s">
        <v>42</v>
      </c>
      <c r="AW168" s="7" t="s">
        <v>2</v>
      </c>
      <c r="AX168" s="7" t="s">
        <v>38</v>
      </c>
      <c r="AY168" s="135" t="s">
        <v>81</v>
      </c>
    </row>
    <row r="169" spans="2:65" s="1" customFormat="1" ht="22.5" customHeight="1">
      <c r="B169" s="120"/>
      <c r="C169" s="121" t="s">
        <v>263</v>
      </c>
      <c r="D169" s="121" t="s">
        <v>84</v>
      </c>
      <c r="E169" s="122" t="s">
        <v>264</v>
      </c>
      <c r="F169" s="123" t="s">
        <v>265</v>
      </c>
      <c r="G169" s="124" t="s">
        <v>118</v>
      </c>
      <c r="H169" s="125">
        <v>655.5</v>
      </c>
      <c r="I169" s="126"/>
      <c r="J169" s="127">
        <f>ROUND(I169*H169,2)</f>
        <v>0</v>
      </c>
      <c r="K169" s="123" t="s">
        <v>88</v>
      </c>
      <c r="L169" s="24"/>
      <c r="M169" s="128" t="s">
        <v>1</v>
      </c>
      <c r="N169" s="129" t="s">
        <v>26</v>
      </c>
      <c r="O169" s="25"/>
      <c r="P169" s="130">
        <f>O169*H169</f>
        <v>0</v>
      </c>
      <c r="Q169" s="130">
        <v>0</v>
      </c>
      <c r="R169" s="130">
        <f>Q169*H169</f>
        <v>0</v>
      </c>
      <c r="S169" s="130">
        <v>0</v>
      </c>
      <c r="T169" s="131">
        <f>S169*H169</f>
        <v>0</v>
      </c>
      <c r="AR169" s="13" t="s">
        <v>89</v>
      </c>
      <c r="AT169" s="13" t="s">
        <v>84</v>
      </c>
      <c r="AU169" s="13" t="s">
        <v>42</v>
      </c>
      <c r="AY169" s="13" t="s">
        <v>81</v>
      </c>
      <c r="BE169" s="132">
        <f>IF(N169="základní",J169,0)</f>
        <v>0</v>
      </c>
      <c r="BF169" s="132">
        <f>IF(N169="snížená",J169,0)</f>
        <v>0</v>
      </c>
      <c r="BG169" s="132">
        <f>IF(N169="zákl. přenesená",J169,0)</f>
        <v>0</v>
      </c>
      <c r="BH169" s="132">
        <f>IF(N169="sníž. přenesená",J169,0)</f>
        <v>0</v>
      </c>
      <c r="BI169" s="132">
        <f>IF(N169="nulová",J169,0)</f>
        <v>0</v>
      </c>
      <c r="BJ169" s="13" t="s">
        <v>38</v>
      </c>
      <c r="BK169" s="132">
        <f>ROUND(I169*H169,2)</f>
        <v>0</v>
      </c>
      <c r="BL169" s="13" t="s">
        <v>89</v>
      </c>
      <c r="BM169" s="13" t="s">
        <v>266</v>
      </c>
    </row>
    <row r="170" spans="2:65" s="1" customFormat="1" ht="31.5" customHeight="1">
      <c r="B170" s="120"/>
      <c r="C170" s="121" t="s">
        <v>267</v>
      </c>
      <c r="D170" s="121" t="s">
        <v>84</v>
      </c>
      <c r="E170" s="122" t="s">
        <v>268</v>
      </c>
      <c r="F170" s="123" t="s">
        <v>269</v>
      </c>
      <c r="G170" s="124" t="s">
        <v>118</v>
      </c>
      <c r="H170" s="125">
        <v>10</v>
      </c>
      <c r="I170" s="126"/>
      <c r="J170" s="127">
        <f>ROUND(I170*H170,2)</f>
        <v>0</v>
      </c>
      <c r="K170" s="123" t="s">
        <v>88</v>
      </c>
      <c r="L170" s="24"/>
      <c r="M170" s="128" t="s">
        <v>1</v>
      </c>
      <c r="N170" s="129" t="s">
        <v>26</v>
      </c>
      <c r="O170" s="25"/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" t="s">
        <v>89</v>
      </c>
      <c r="AT170" s="13" t="s">
        <v>84</v>
      </c>
      <c r="AU170" s="13" t="s">
        <v>42</v>
      </c>
      <c r="AY170" s="13" t="s">
        <v>81</v>
      </c>
      <c r="BE170" s="132">
        <f>IF(N170="základní",J170,0)</f>
        <v>0</v>
      </c>
      <c r="BF170" s="132">
        <f>IF(N170="snížená",J170,0)</f>
        <v>0</v>
      </c>
      <c r="BG170" s="132">
        <f>IF(N170="zákl. přenesená",J170,0)</f>
        <v>0</v>
      </c>
      <c r="BH170" s="132">
        <f>IF(N170="sníž. přenesená",J170,0)</f>
        <v>0</v>
      </c>
      <c r="BI170" s="132">
        <f>IF(N170="nulová",J170,0)</f>
        <v>0</v>
      </c>
      <c r="BJ170" s="13" t="s">
        <v>38</v>
      </c>
      <c r="BK170" s="132">
        <f>ROUND(I170*H170,2)</f>
        <v>0</v>
      </c>
      <c r="BL170" s="13" t="s">
        <v>89</v>
      </c>
      <c r="BM170" s="13" t="s">
        <v>270</v>
      </c>
    </row>
    <row r="171" spans="2:65" s="1" customFormat="1" ht="31.5" customHeight="1">
      <c r="B171" s="120"/>
      <c r="C171" s="121" t="s">
        <v>271</v>
      </c>
      <c r="D171" s="121" t="s">
        <v>84</v>
      </c>
      <c r="E171" s="122" t="s">
        <v>272</v>
      </c>
      <c r="F171" s="123" t="s">
        <v>273</v>
      </c>
      <c r="G171" s="124" t="s">
        <v>130</v>
      </c>
      <c r="H171" s="125">
        <v>20</v>
      </c>
      <c r="I171" s="126"/>
      <c r="J171" s="127">
        <f>ROUND(I171*H171,2)</f>
        <v>0</v>
      </c>
      <c r="K171" s="123" t="s">
        <v>88</v>
      </c>
      <c r="L171" s="24"/>
      <c r="M171" s="128" t="s">
        <v>1</v>
      </c>
      <c r="N171" s="129" t="s">
        <v>26</v>
      </c>
      <c r="O171" s="25"/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AR171" s="13" t="s">
        <v>89</v>
      </c>
      <c r="AT171" s="13" t="s">
        <v>84</v>
      </c>
      <c r="AU171" s="13" t="s">
        <v>42</v>
      </c>
      <c r="AY171" s="13" t="s">
        <v>81</v>
      </c>
      <c r="BE171" s="132">
        <f>IF(N171="základní",J171,0)</f>
        <v>0</v>
      </c>
      <c r="BF171" s="132">
        <f>IF(N171="snížená",J171,0)</f>
        <v>0</v>
      </c>
      <c r="BG171" s="132">
        <f>IF(N171="zákl. přenesená",J171,0)</f>
        <v>0</v>
      </c>
      <c r="BH171" s="132">
        <f>IF(N171="sníž. přenesená",J171,0)</f>
        <v>0</v>
      </c>
      <c r="BI171" s="132">
        <f>IF(N171="nulová",J171,0)</f>
        <v>0</v>
      </c>
      <c r="BJ171" s="13" t="s">
        <v>38</v>
      </c>
      <c r="BK171" s="132">
        <f>ROUND(I171*H171,2)</f>
        <v>0</v>
      </c>
      <c r="BL171" s="13" t="s">
        <v>89</v>
      </c>
      <c r="BM171" s="13" t="s">
        <v>274</v>
      </c>
    </row>
    <row r="172" spans="2:65" s="1" customFormat="1" ht="31.5" customHeight="1">
      <c r="B172" s="120"/>
      <c r="C172" s="121" t="s">
        <v>275</v>
      </c>
      <c r="D172" s="121" t="s">
        <v>84</v>
      </c>
      <c r="E172" s="122" t="s">
        <v>276</v>
      </c>
      <c r="F172" s="123" t="s">
        <v>277</v>
      </c>
      <c r="G172" s="124" t="s">
        <v>130</v>
      </c>
      <c r="H172" s="125">
        <v>10</v>
      </c>
      <c r="I172" s="126"/>
      <c r="J172" s="127">
        <f>ROUND(I172*H172,2)</f>
        <v>0</v>
      </c>
      <c r="K172" s="123" t="s">
        <v>88</v>
      </c>
      <c r="L172" s="24"/>
      <c r="M172" s="128" t="s">
        <v>1</v>
      </c>
      <c r="N172" s="129" t="s">
        <v>26</v>
      </c>
      <c r="O172" s="25"/>
      <c r="P172" s="130">
        <f>O172*H172</f>
        <v>0</v>
      </c>
      <c r="Q172" s="130">
        <v>2.1350000000000001E-2</v>
      </c>
      <c r="R172" s="130">
        <f>Q172*H172</f>
        <v>0.21350000000000002</v>
      </c>
      <c r="S172" s="130">
        <v>0</v>
      </c>
      <c r="T172" s="131">
        <f>S172*H172</f>
        <v>0</v>
      </c>
      <c r="AR172" s="13" t="s">
        <v>89</v>
      </c>
      <c r="AT172" s="13" t="s">
        <v>84</v>
      </c>
      <c r="AU172" s="13" t="s">
        <v>42</v>
      </c>
      <c r="AY172" s="13" t="s">
        <v>81</v>
      </c>
      <c r="BE172" s="132">
        <f>IF(N172="základní",J172,0)</f>
        <v>0</v>
      </c>
      <c r="BF172" s="132">
        <f>IF(N172="snížená",J172,0)</f>
        <v>0</v>
      </c>
      <c r="BG172" s="132">
        <f>IF(N172="zákl. přenesená",J172,0)</f>
        <v>0</v>
      </c>
      <c r="BH172" s="132">
        <f>IF(N172="sníž. přenesená",J172,0)</f>
        <v>0</v>
      </c>
      <c r="BI172" s="132">
        <f>IF(N172="nulová",J172,0)</f>
        <v>0</v>
      </c>
      <c r="BJ172" s="13" t="s">
        <v>38</v>
      </c>
      <c r="BK172" s="132">
        <f>ROUND(I172*H172,2)</f>
        <v>0</v>
      </c>
      <c r="BL172" s="13" t="s">
        <v>89</v>
      </c>
      <c r="BM172" s="13" t="s">
        <v>278</v>
      </c>
    </row>
    <row r="173" spans="2:65" s="1" customFormat="1" ht="22.5" customHeight="1">
      <c r="B173" s="120"/>
      <c r="C173" s="121" t="s">
        <v>279</v>
      </c>
      <c r="D173" s="121" t="s">
        <v>84</v>
      </c>
      <c r="E173" s="122" t="s">
        <v>280</v>
      </c>
      <c r="F173" s="123" t="s">
        <v>281</v>
      </c>
      <c r="G173" s="124" t="s">
        <v>118</v>
      </c>
      <c r="H173" s="125">
        <v>170</v>
      </c>
      <c r="I173" s="126"/>
      <c r="J173" s="127">
        <f>ROUND(I173*H173,2)</f>
        <v>0</v>
      </c>
      <c r="K173" s="123" t="s">
        <v>88</v>
      </c>
      <c r="L173" s="24"/>
      <c r="M173" s="128" t="s">
        <v>1</v>
      </c>
      <c r="N173" s="129" t="s">
        <v>26</v>
      </c>
      <c r="O173" s="25"/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" t="s">
        <v>89</v>
      </c>
      <c r="AT173" s="13" t="s">
        <v>84</v>
      </c>
      <c r="AU173" s="13" t="s">
        <v>42</v>
      </c>
      <c r="AY173" s="13" t="s">
        <v>81</v>
      </c>
      <c r="BE173" s="132">
        <f>IF(N173="základní",J173,0)</f>
        <v>0</v>
      </c>
      <c r="BF173" s="132">
        <f>IF(N173="snížená",J173,0)</f>
        <v>0</v>
      </c>
      <c r="BG173" s="132">
        <f>IF(N173="zákl. přenesená",J173,0)</f>
        <v>0</v>
      </c>
      <c r="BH173" s="132">
        <f>IF(N173="sníž. přenesená",J173,0)</f>
        <v>0</v>
      </c>
      <c r="BI173" s="132">
        <f>IF(N173="nulová",J173,0)</f>
        <v>0</v>
      </c>
      <c r="BJ173" s="13" t="s">
        <v>38</v>
      </c>
      <c r="BK173" s="132">
        <f>ROUND(I173*H173,2)</f>
        <v>0</v>
      </c>
      <c r="BL173" s="13" t="s">
        <v>89</v>
      </c>
      <c r="BM173" s="13" t="s">
        <v>282</v>
      </c>
    </row>
    <row r="174" spans="2:65" s="7" customFormat="1">
      <c r="B174" s="133"/>
      <c r="D174" s="134" t="s">
        <v>91</v>
      </c>
      <c r="E174" s="135" t="s">
        <v>1</v>
      </c>
      <c r="F174" s="136" t="s">
        <v>283</v>
      </c>
      <c r="H174" s="137">
        <v>170</v>
      </c>
      <c r="I174" s="138"/>
      <c r="L174" s="133"/>
      <c r="M174" s="139"/>
      <c r="N174" s="140"/>
      <c r="O174" s="140"/>
      <c r="P174" s="140"/>
      <c r="Q174" s="140"/>
      <c r="R174" s="140"/>
      <c r="S174" s="140"/>
      <c r="T174" s="141"/>
      <c r="AT174" s="135" t="s">
        <v>91</v>
      </c>
      <c r="AU174" s="135" t="s">
        <v>42</v>
      </c>
      <c r="AV174" s="7" t="s">
        <v>42</v>
      </c>
      <c r="AW174" s="7" t="s">
        <v>19</v>
      </c>
      <c r="AX174" s="7" t="s">
        <v>37</v>
      </c>
      <c r="AY174" s="135" t="s">
        <v>81</v>
      </c>
    </row>
    <row r="175" spans="2:65" s="8" customFormat="1">
      <c r="B175" s="142"/>
      <c r="D175" s="134" t="s">
        <v>91</v>
      </c>
      <c r="E175" s="162" t="s">
        <v>1</v>
      </c>
      <c r="F175" s="163" t="s">
        <v>93</v>
      </c>
      <c r="H175" s="164">
        <v>170</v>
      </c>
      <c r="I175" s="147"/>
      <c r="L175" s="142"/>
      <c r="M175" s="148"/>
      <c r="N175" s="149"/>
      <c r="O175" s="149"/>
      <c r="P175" s="149"/>
      <c r="Q175" s="149"/>
      <c r="R175" s="149"/>
      <c r="S175" s="149"/>
      <c r="T175" s="150"/>
      <c r="AT175" s="151" t="s">
        <v>91</v>
      </c>
      <c r="AU175" s="151" t="s">
        <v>42</v>
      </c>
      <c r="AV175" s="8" t="s">
        <v>89</v>
      </c>
      <c r="AW175" s="8" t="s">
        <v>19</v>
      </c>
      <c r="AX175" s="8" t="s">
        <v>38</v>
      </c>
      <c r="AY175" s="151" t="s">
        <v>81</v>
      </c>
    </row>
    <row r="176" spans="2:65" s="6" customFormat="1" ht="29.85" customHeight="1">
      <c r="B176" s="106"/>
      <c r="D176" s="117" t="s">
        <v>36</v>
      </c>
      <c r="E176" s="118" t="s">
        <v>42</v>
      </c>
      <c r="F176" s="118" t="s">
        <v>284</v>
      </c>
      <c r="I176" s="109"/>
      <c r="J176" s="119">
        <f>BK176</f>
        <v>0</v>
      </c>
      <c r="L176" s="106"/>
      <c r="M176" s="111"/>
      <c r="N176" s="112"/>
      <c r="O176" s="112"/>
      <c r="P176" s="113">
        <f>SUM(P177:P189)</f>
        <v>0</v>
      </c>
      <c r="Q176" s="112"/>
      <c r="R176" s="113">
        <f>SUM(R177:R189)</f>
        <v>0.70720000000000005</v>
      </c>
      <c r="S176" s="112"/>
      <c r="T176" s="114">
        <f>SUM(T177:T189)</f>
        <v>0</v>
      </c>
      <c r="AR176" s="107" t="s">
        <v>38</v>
      </c>
      <c r="AT176" s="115" t="s">
        <v>36</v>
      </c>
      <c r="AU176" s="115" t="s">
        <v>38</v>
      </c>
      <c r="AY176" s="107" t="s">
        <v>81</v>
      </c>
      <c r="BK176" s="116">
        <f>SUM(BK177:BK189)</f>
        <v>0</v>
      </c>
    </row>
    <row r="177" spans="2:65" s="1" customFormat="1" ht="31.5" customHeight="1">
      <c r="B177" s="120"/>
      <c r="C177" s="121" t="s">
        <v>285</v>
      </c>
      <c r="D177" s="121" t="s">
        <v>84</v>
      </c>
      <c r="E177" s="122" t="s">
        <v>286</v>
      </c>
      <c r="F177" s="123" t="s">
        <v>287</v>
      </c>
      <c r="G177" s="124" t="s">
        <v>87</v>
      </c>
      <c r="H177" s="125">
        <v>30.6</v>
      </c>
      <c r="I177" s="126"/>
      <c r="J177" s="127">
        <f>ROUND(I177*H177,2)</f>
        <v>0</v>
      </c>
      <c r="K177" s="123" t="s">
        <v>88</v>
      </c>
      <c r="L177" s="24"/>
      <c r="M177" s="128" t="s">
        <v>1</v>
      </c>
      <c r="N177" s="129" t="s">
        <v>26</v>
      </c>
      <c r="O177" s="25"/>
      <c r="P177" s="130">
        <f>O177*H177</f>
        <v>0</v>
      </c>
      <c r="Q177" s="130">
        <v>0</v>
      </c>
      <c r="R177" s="130">
        <f>Q177*H177</f>
        <v>0</v>
      </c>
      <c r="S177" s="130">
        <v>0</v>
      </c>
      <c r="T177" s="131">
        <f>S177*H177</f>
        <v>0</v>
      </c>
      <c r="AR177" s="13" t="s">
        <v>89</v>
      </c>
      <c r="AT177" s="13" t="s">
        <v>84</v>
      </c>
      <c r="AU177" s="13" t="s">
        <v>42</v>
      </c>
      <c r="AY177" s="13" t="s">
        <v>81</v>
      </c>
      <c r="BE177" s="132">
        <f>IF(N177="základní",J177,0)</f>
        <v>0</v>
      </c>
      <c r="BF177" s="132">
        <f>IF(N177="snížená",J177,0)</f>
        <v>0</v>
      </c>
      <c r="BG177" s="132">
        <f>IF(N177="zákl. přenesená",J177,0)</f>
        <v>0</v>
      </c>
      <c r="BH177" s="132">
        <f>IF(N177="sníž. přenesená",J177,0)</f>
        <v>0</v>
      </c>
      <c r="BI177" s="132">
        <f>IF(N177="nulová",J177,0)</f>
        <v>0</v>
      </c>
      <c r="BJ177" s="13" t="s">
        <v>38</v>
      </c>
      <c r="BK177" s="132">
        <f>ROUND(I177*H177,2)</f>
        <v>0</v>
      </c>
      <c r="BL177" s="13" t="s">
        <v>89</v>
      </c>
      <c r="BM177" s="13" t="s">
        <v>288</v>
      </c>
    </row>
    <row r="178" spans="2:65" s="9" customFormat="1">
      <c r="B178" s="165"/>
      <c r="D178" s="134" t="s">
        <v>91</v>
      </c>
      <c r="E178" s="166" t="s">
        <v>1</v>
      </c>
      <c r="F178" s="167" t="s">
        <v>289</v>
      </c>
      <c r="H178" s="168" t="s">
        <v>1</v>
      </c>
      <c r="I178" s="169"/>
      <c r="L178" s="165"/>
      <c r="M178" s="170"/>
      <c r="N178" s="171"/>
      <c r="O178" s="171"/>
      <c r="P178" s="171"/>
      <c r="Q178" s="171"/>
      <c r="R178" s="171"/>
      <c r="S178" s="171"/>
      <c r="T178" s="172"/>
      <c r="AT178" s="168" t="s">
        <v>91</v>
      </c>
      <c r="AU178" s="168" t="s">
        <v>42</v>
      </c>
      <c r="AV178" s="9" t="s">
        <v>38</v>
      </c>
      <c r="AW178" s="9" t="s">
        <v>19</v>
      </c>
      <c r="AX178" s="9" t="s">
        <v>37</v>
      </c>
      <c r="AY178" s="168" t="s">
        <v>81</v>
      </c>
    </row>
    <row r="179" spans="2:65" s="9" customFormat="1">
      <c r="B179" s="165"/>
      <c r="D179" s="134" t="s">
        <v>91</v>
      </c>
      <c r="E179" s="166" t="s">
        <v>1</v>
      </c>
      <c r="F179" s="167" t="s">
        <v>290</v>
      </c>
      <c r="H179" s="168" t="s">
        <v>1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8" t="s">
        <v>91</v>
      </c>
      <c r="AU179" s="168" t="s">
        <v>42</v>
      </c>
      <c r="AV179" s="9" t="s">
        <v>38</v>
      </c>
      <c r="AW179" s="9" t="s">
        <v>19</v>
      </c>
      <c r="AX179" s="9" t="s">
        <v>37</v>
      </c>
      <c r="AY179" s="168" t="s">
        <v>81</v>
      </c>
    </row>
    <row r="180" spans="2:65" s="7" customFormat="1">
      <c r="B180" s="133"/>
      <c r="D180" s="134" t="s">
        <v>91</v>
      </c>
      <c r="E180" s="135" t="s">
        <v>1</v>
      </c>
      <c r="F180" s="136" t="s">
        <v>291</v>
      </c>
      <c r="H180" s="137">
        <v>30.6</v>
      </c>
      <c r="I180" s="138"/>
      <c r="L180" s="133"/>
      <c r="M180" s="139"/>
      <c r="N180" s="140"/>
      <c r="O180" s="140"/>
      <c r="P180" s="140"/>
      <c r="Q180" s="140"/>
      <c r="R180" s="140"/>
      <c r="S180" s="140"/>
      <c r="T180" s="141"/>
      <c r="AT180" s="135" t="s">
        <v>91</v>
      </c>
      <c r="AU180" s="135" t="s">
        <v>42</v>
      </c>
      <c r="AV180" s="7" t="s">
        <v>42</v>
      </c>
      <c r="AW180" s="7" t="s">
        <v>19</v>
      </c>
      <c r="AX180" s="7" t="s">
        <v>37</v>
      </c>
      <c r="AY180" s="135" t="s">
        <v>81</v>
      </c>
    </row>
    <row r="181" spans="2:65" s="8" customFormat="1">
      <c r="B181" s="142"/>
      <c r="D181" s="143" t="s">
        <v>91</v>
      </c>
      <c r="E181" s="144" t="s">
        <v>1</v>
      </c>
      <c r="F181" s="145" t="s">
        <v>93</v>
      </c>
      <c r="H181" s="146">
        <v>30.6</v>
      </c>
      <c r="I181" s="147"/>
      <c r="L181" s="142"/>
      <c r="M181" s="148"/>
      <c r="N181" s="149"/>
      <c r="O181" s="149"/>
      <c r="P181" s="149"/>
      <c r="Q181" s="149"/>
      <c r="R181" s="149"/>
      <c r="S181" s="149"/>
      <c r="T181" s="150"/>
      <c r="AT181" s="151" t="s">
        <v>91</v>
      </c>
      <c r="AU181" s="151" t="s">
        <v>42</v>
      </c>
      <c r="AV181" s="8" t="s">
        <v>89</v>
      </c>
      <c r="AW181" s="8" t="s">
        <v>19</v>
      </c>
      <c r="AX181" s="8" t="s">
        <v>38</v>
      </c>
      <c r="AY181" s="151" t="s">
        <v>81</v>
      </c>
    </row>
    <row r="182" spans="2:65" s="1" customFormat="1" ht="22.5" customHeight="1">
      <c r="B182" s="120"/>
      <c r="C182" s="121" t="s">
        <v>292</v>
      </c>
      <c r="D182" s="121" t="s">
        <v>84</v>
      </c>
      <c r="E182" s="122" t="s">
        <v>293</v>
      </c>
      <c r="F182" s="123" t="s">
        <v>294</v>
      </c>
      <c r="G182" s="124" t="s">
        <v>87</v>
      </c>
      <c r="H182" s="125">
        <v>6.8</v>
      </c>
      <c r="I182" s="126"/>
      <c r="J182" s="127">
        <f>ROUND(I182*H182,2)</f>
        <v>0</v>
      </c>
      <c r="K182" s="123" t="s">
        <v>88</v>
      </c>
      <c r="L182" s="24"/>
      <c r="M182" s="128" t="s">
        <v>1</v>
      </c>
      <c r="N182" s="129" t="s">
        <v>26</v>
      </c>
      <c r="O182" s="25"/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" t="s">
        <v>89</v>
      </c>
      <c r="AT182" s="13" t="s">
        <v>84</v>
      </c>
      <c r="AU182" s="13" t="s">
        <v>42</v>
      </c>
      <c r="AY182" s="13" t="s">
        <v>81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13" t="s">
        <v>38</v>
      </c>
      <c r="BK182" s="132">
        <f>ROUND(I182*H182,2)</f>
        <v>0</v>
      </c>
      <c r="BL182" s="13" t="s">
        <v>89</v>
      </c>
      <c r="BM182" s="13" t="s">
        <v>295</v>
      </c>
    </row>
    <row r="183" spans="2:65" s="9" customFormat="1">
      <c r="B183" s="165"/>
      <c r="D183" s="134" t="s">
        <v>91</v>
      </c>
      <c r="E183" s="166" t="s">
        <v>1</v>
      </c>
      <c r="F183" s="167" t="s">
        <v>180</v>
      </c>
      <c r="H183" s="168" t="s">
        <v>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8" t="s">
        <v>91</v>
      </c>
      <c r="AU183" s="168" t="s">
        <v>42</v>
      </c>
      <c r="AV183" s="9" t="s">
        <v>38</v>
      </c>
      <c r="AW183" s="9" t="s">
        <v>19</v>
      </c>
      <c r="AX183" s="9" t="s">
        <v>37</v>
      </c>
      <c r="AY183" s="168" t="s">
        <v>81</v>
      </c>
    </row>
    <row r="184" spans="2:65" s="7" customFormat="1">
      <c r="B184" s="133"/>
      <c r="D184" s="134" t="s">
        <v>91</v>
      </c>
      <c r="E184" s="135" t="s">
        <v>1</v>
      </c>
      <c r="F184" s="136" t="s">
        <v>296</v>
      </c>
      <c r="H184" s="137">
        <v>6.8</v>
      </c>
      <c r="I184" s="138"/>
      <c r="L184" s="133"/>
      <c r="M184" s="139"/>
      <c r="N184" s="140"/>
      <c r="O184" s="140"/>
      <c r="P184" s="140"/>
      <c r="Q184" s="140"/>
      <c r="R184" s="140"/>
      <c r="S184" s="140"/>
      <c r="T184" s="141"/>
      <c r="AT184" s="135" t="s">
        <v>91</v>
      </c>
      <c r="AU184" s="135" t="s">
        <v>42</v>
      </c>
      <c r="AV184" s="7" t="s">
        <v>42</v>
      </c>
      <c r="AW184" s="7" t="s">
        <v>19</v>
      </c>
      <c r="AX184" s="7" t="s">
        <v>37</v>
      </c>
      <c r="AY184" s="135" t="s">
        <v>81</v>
      </c>
    </row>
    <row r="185" spans="2:65" s="8" customFormat="1">
      <c r="B185" s="142"/>
      <c r="D185" s="143" t="s">
        <v>91</v>
      </c>
      <c r="E185" s="144" t="s">
        <v>1</v>
      </c>
      <c r="F185" s="145" t="s">
        <v>93</v>
      </c>
      <c r="H185" s="146">
        <v>6.8</v>
      </c>
      <c r="I185" s="147"/>
      <c r="L185" s="142"/>
      <c r="M185" s="148"/>
      <c r="N185" s="149"/>
      <c r="O185" s="149"/>
      <c r="P185" s="149"/>
      <c r="Q185" s="149"/>
      <c r="R185" s="149"/>
      <c r="S185" s="149"/>
      <c r="T185" s="150"/>
      <c r="AT185" s="151" t="s">
        <v>91</v>
      </c>
      <c r="AU185" s="151" t="s">
        <v>42</v>
      </c>
      <c r="AV185" s="8" t="s">
        <v>89</v>
      </c>
      <c r="AW185" s="8" t="s">
        <v>19</v>
      </c>
      <c r="AX185" s="8" t="s">
        <v>38</v>
      </c>
      <c r="AY185" s="151" t="s">
        <v>81</v>
      </c>
    </row>
    <row r="186" spans="2:65" s="1" customFormat="1" ht="22.5" customHeight="1">
      <c r="B186" s="120"/>
      <c r="C186" s="121" t="s">
        <v>297</v>
      </c>
      <c r="D186" s="121" t="s">
        <v>84</v>
      </c>
      <c r="E186" s="122" t="s">
        <v>298</v>
      </c>
      <c r="F186" s="123" t="s">
        <v>299</v>
      </c>
      <c r="G186" s="124" t="s">
        <v>300</v>
      </c>
      <c r="H186" s="125">
        <v>170</v>
      </c>
      <c r="I186" s="126"/>
      <c r="J186" s="127">
        <f>ROUND(I186*H186,2)</f>
        <v>0</v>
      </c>
      <c r="K186" s="123" t="s">
        <v>88</v>
      </c>
      <c r="L186" s="24"/>
      <c r="M186" s="128" t="s">
        <v>1</v>
      </c>
      <c r="N186" s="129" t="s">
        <v>26</v>
      </c>
      <c r="O186" s="25"/>
      <c r="P186" s="130">
        <f>O186*H186</f>
        <v>0</v>
      </c>
      <c r="Q186" s="130">
        <v>1.16E-3</v>
      </c>
      <c r="R186" s="130">
        <f>Q186*H186</f>
        <v>0.19720000000000001</v>
      </c>
      <c r="S186" s="130">
        <v>0</v>
      </c>
      <c r="T186" s="131">
        <f>S186*H186</f>
        <v>0</v>
      </c>
      <c r="AR186" s="13" t="s">
        <v>89</v>
      </c>
      <c r="AT186" s="13" t="s">
        <v>84</v>
      </c>
      <c r="AU186" s="13" t="s">
        <v>42</v>
      </c>
      <c r="AY186" s="13" t="s">
        <v>81</v>
      </c>
      <c r="BE186" s="132">
        <f>IF(N186="základní",J186,0)</f>
        <v>0</v>
      </c>
      <c r="BF186" s="132">
        <f>IF(N186="snížená",J186,0)</f>
        <v>0</v>
      </c>
      <c r="BG186" s="132">
        <f>IF(N186="zákl. přenesená",J186,0)</f>
        <v>0</v>
      </c>
      <c r="BH186" s="132">
        <f>IF(N186="sníž. přenesená",J186,0)</f>
        <v>0</v>
      </c>
      <c r="BI186" s="132">
        <f>IF(N186="nulová",J186,0)</f>
        <v>0</v>
      </c>
      <c r="BJ186" s="13" t="s">
        <v>38</v>
      </c>
      <c r="BK186" s="132">
        <f>ROUND(I186*H186,2)</f>
        <v>0</v>
      </c>
      <c r="BL186" s="13" t="s">
        <v>89</v>
      </c>
      <c r="BM186" s="13" t="s">
        <v>301</v>
      </c>
    </row>
    <row r="187" spans="2:65" s="1" customFormat="1" ht="22.5" customHeight="1">
      <c r="B187" s="120"/>
      <c r="C187" s="152" t="s">
        <v>302</v>
      </c>
      <c r="D187" s="152" t="s">
        <v>100</v>
      </c>
      <c r="E187" s="153" t="s">
        <v>303</v>
      </c>
      <c r="F187" s="154" t="s">
        <v>117</v>
      </c>
      <c r="G187" s="155" t="s">
        <v>118</v>
      </c>
      <c r="H187" s="156">
        <v>255</v>
      </c>
      <c r="I187" s="157"/>
      <c r="J187" s="158">
        <f>ROUND(I187*H187,2)</f>
        <v>0</v>
      </c>
      <c r="K187" s="154" t="s">
        <v>1</v>
      </c>
      <c r="L187" s="159"/>
      <c r="M187" s="160" t="s">
        <v>1</v>
      </c>
      <c r="N187" s="161" t="s">
        <v>26</v>
      </c>
      <c r="O187" s="25"/>
      <c r="P187" s="130">
        <f>O187*H187</f>
        <v>0</v>
      </c>
      <c r="Q187" s="130">
        <v>2E-3</v>
      </c>
      <c r="R187" s="130">
        <f>Q187*H187</f>
        <v>0.51</v>
      </c>
      <c r="S187" s="130">
        <v>0</v>
      </c>
      <c r="T187" s="131">
        <f>S187*H187</f>
        <v>0</v>
      </c>
      <c r="AR187" s="13" t="s">
        <v>104</v>
      </c>
      <c r="AT187" s="13" t="s">
        <v>100</v>
      </c>
      <c r="AU187" s="13" t="s">
        <v>42</v>
      </c>
      <c r="AY187" s="13" t="s">
        <v>81</v>
      </c>
      <c r="BE187" s="132">
        <f>IF(N187="základní",J187,0)</f>
        <v>0</v>
      </c>
      <c r="BF187" s="132">
        <f>IF(N187="snížená",J187,0)</f>
        <v>0</v>
      </c>
      <c r="BG187" s="132">
        <f>IF(N187="zákl. přenesená",J187,0)</f>
        <v>0</v>
      </c>
      <c r="BH187" s="132">
        <f>IF(N187="sníž. přenesená",J187,0)</f>
        <v>0</v>
      </c>
      <c r="BI187" s="132">
        <f>IF(N187="nulová",J187,0)</f>
        <v>0</v>
      </c>
      <c r="BJ187" s="13" t="s">
        <v>38</v>
      </c>
      <c r="BK187" s="132">
        <f>ROUND(I187*H187,2)</f>
        <v>0</v>
      </c>
      <c r="BL187" s="13" t="s">
        <v>89</v>
      </c>
      <c r="BM187" s="13" t="s">
        <v>304</v>
      </c>
    </row>
    <row r="188" spans="2:65" s="7" customFormat="1">
      <c r="B188" s="133"/>
      <c r="D188" s="134" t="s">
        <v>91</v>
      </c>
      <c r="E188" s="135" t="s">
        <v>1</v>
      </c>
      <c r="F188" s="136" t="s">
        <v>305</v>
      </c>
      <c r="H188" s="137">
        <v>255</v>
      </c>
      <c r="I188" s="138"/>
      <c r="L188" s="133"/>
      <c r="M188" s="139"/>
      <c r="N188" s="140"/>
      <c r="O188" s="140"/>
      <c r="P188" s="140"/>
      <c r="Q188" s="140"/>
      <c r="R188" s="140"/>
      <c r="S188" s="140"/>
      <c r="T188" s="141"/>
      <c r="AT188" s="135" t="s">
        <v>91</v>
      </c>
      <c r="AU188" s="135" t="s">
        <v>42</v>
      </c>
      <c r="AV188" s="7" t="s">
        <v>42</v>
      </c>
      <c r="AW188" s="7" t="s">
        <v>19</v>
      </c>
      <c r="AX188" s="7" t="s">
        <v>37</v>
      </c>
      <c r="AY188" s="135" t="s">
        <v>81</v>
      </c>
    </row>
    <row r="189" spans="2:65" s="8" customFormat="1">
      <c r="B189" s="142"/>
      <c r="D189" s="134" t="s">
        <v>91</v>
      </c>
      <c r="E189" s="162" t="s">
        <v>1</v>
      </c>
      <c r="F189" s="163" t="s">
        <v>93</v>
      </c>
      <c r="H189" s="164">
        <v>255</v>
      </c>
      <c r="I189" s="147"/>
      <c r="L189" s="142"/>
      <c r="M189" s="148"/>
      <c r="N189" s="149"/>
      <c r="O189" s="149"/>
      <c r="P189" s="149"/>
      <c r="Q189" s="149"/>
      <c r="R189" s="149"/>
      <c r="S189" s="149"/>
      <c r="T189" s="150"/>
      <c r="AT189" s="151" t="s">
        <v>91</v>
      </c>
      <c r="AU189" s="151" t="s">
        <v>42</v>
      </c>
      <c r="AV189" s="8" t="s">
        <v>89</v>
      </c>
      <c r="AW189" s="8" t="s">
        <v>19</v>
      </c>
      <c r="AX189" s="8" t="s">
        <v>38</v>
      </c>
      <c r="AY189" s="151" t="s">
        <v>81</v>
      </c>
    </row>
    <row r="190" spans="2:65" s="6" customFormat="1" ht="29.85" customHeight="1">
      <c r="B190" s="106"/>
      <c r="D190" s="117" t="s">
        <v>36</v>
      </c>
      <c r="E190" s="118" t="s">
        <v>89</v>
      </c>
      <c r="F190" s="118" t="s">
        <v>306</v>
      </c>
      <c r="I190" s="109"/>
      <c r="J190" s="119">
        <f>BK190</f>
        <v>0</v>
      </c>
      <c r="L190" s="106"/>
      <c r="M190" s="111"/>
      <c r="N190" s="112"/>
      <c r="O190" s="112"/>
      <c r="P190" s="113">
        <f>SUM(P191:P204)</f>
        <v>0</v>
      </c>
      <c r="Q190" s="112"/>
      <c r="R190" s="113">
        <f>SUM(R191:R204)</f>
        <v>7.101</v>
      </c>
      <c r="S190" s="112"/>
      <c r="T190" s="114">
        <f>SUM(T191:T204)</f>
        <v>0</v>
      </c>
      <c r="AR190" s="107" t="s">
        <v>38</v>
      </c>
      <c r="AT190" s="115" t="s">
        <v>36</v>
      </c>
      <c r="AU190" s="115" t="s">
        <v>38</v>
      </c>
      <c r="AY190" s="107" t="s">
        <v>81</v>
      </c>
      <c r="BK190" s="116">
        <f>SUM(BK191:BK204)</f>
        <v>0</v>
      </c>
    </row>
    <row r="191" spans="2:65" s="1" customFormat="1" ht="22.5" customHeight="1">
      <c r="B191" s="120"/>
      <c r="C191" s="121" t="s">
        <v>307</v>
      </c>
      <c r="D191" s="121" t="s">
        <v>84</v>
      </c>
      <c r="E191" s="122" t="s">
        <v>308</v>
      </c>
      <c r="F191" s="123" t="s">
        <v>309</v>
      </c>
      <c r="G191" s="124" t="s">
        <v>118</v>
      </c>
      <c r="H191" s="125">
        <v>9</v>
      </c>
      <c r="I191" s="126"/>
      <c r="J191" s="127">
        <f>ROUND(I191*H191,2)</f>
        <v>0</v>
      </c>
      <c r="K191" s="123" t="s">
        <v>88</v>
      </c>
      <c r="L191" s="24"/>
      <c r="M191" s="128" t="s">
        <v>1</v>
      </c>
      <c r="N191" s="129" t="s">
        <v>26</v>
      </c>
      <c r="O191" s="25"/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" t="s">
        <v>89</v>
      </c>
      <c r="AT191" s="13" t="s">
        <v>84</v>
      </c>
      <c r="AU191" s="13" t="s">
        <v>42</v>
      </c>
      <c r="AY191" s="13" t="s">
        <v>81</v>
      </c>
      <c r="BE191" s="132">
        <f>IF(N191="základní",J191,0)</f>
        <v>0</v>
      </c>
      <c r="BF191" s="132">
        <f>IF(N191="snížená",J191,0)</f>
        <v>0</v>
      </c>
      <c r="BG191" s="132">
        <f>IF(N191="zákl. přenesená",J191,0)</f>
        <v>0</v>
      </c>
      <c r="BH191" s="132">
        <f>IF(N191="sníž. přenesená",J191,0)</f>
        <v>0</v>
      </c>
      <c r="BI191" s="132">
        <f>IF(N191="nulová",J191,0)</f>
        <v>0</v>
      </c>
      <c r="BJ191" s="13" t="s">
        <v>38</v>
      </c>
      <c r="BK191" s="132">
        <f>ROUND(I191*H191,2)</f>
        <v>0</v>
      </c>
      <c r="BL191" s="13" t="s">
        <v>89</v>
      </c>
      <c r="BM191" s="13" t="s">
        <v>310</v>
      </c>
    </row>
    <row r="192" spans="2:65" s="9" customFormat="1">
      <c r="B192" s="165"/>
      <c r="D192" s="134" t="s">
        <v>91</v>
      </c>
      <c r="E192" s="166" t="s">
        <v>1</v>
      </c>
      <c r="F192" s="167" t="s">
        <v>311</v>
      </c>
      <c r="H192" s="168" t="s">
        <v>1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8" t="s">
        <v>91</v>
      </c>
      <c r="AU192" s="168" t="s">
        <v>42</v>
      </c>
      <c r="AV192" s="9" t="s">
        <v>38</v>
      </c>
      <c r="AW192" s="9" t="s">
        <v>19</v>
      </c>
      <c r="AX192" s="9" t="s">
        <v>37</v>
      </c>
      <c r="AY192" s="168" t="s">
        <v>81</v>
      </c>
    </row>
    <row r="193" spans="2:65" s="7" customFormat="1">
      <c r="B193" s="133"/>
      <c r="D193" s="134" t="s">
        <v>91</v>
      </c>
      <c r="E193" s="135" t="s">
        <v>1</v>
      </c>
      <c r="F193" s="136" t="s">
        <v>312</v>
      </c>
      <c r="H193" s="137">
        <v>9</v>
      </c>
      <c r="I193" s="138"/>
      <c r="L193" s="133"/>
      <c r="M193" s="139"/>
      <c r="N193" s="140"/>
      <c r="O193" s="140"/>
      <c r="P193" s="140"/>
      <c r="Q193" s="140"/>
      <c r="R193" s="140"/>
      <c r="S193" s="140"/>
      <c r="T193" s="141"/>
      <c r="AT193" s="135" t="s">
        <v>91</v>
      </c>
      <c r="AU193" s="135" t="s">
        <v>42</v>
      </c>
      <c r="AV193" s="7" t="s">
        <v>42</v>
      </c>
      <c r="AW193" s="7" t="s">
        <v>19</v>
      </c>
      <c r="AX193" s="7" t="s">
        <v>37</v>
      </c>
      <c r="AY193" s="135" t="s">
        <v>81</v>
      </c>
    </row>
    <row r="194" spans="2:65" s="8" customFormat="1">
      <c r="B194" s="142"/>
      <c r="D194" s="143" t="s">
        <v>91</v>
      </c>
      <c r="E194" s="144" t="s">
        <v>1</v>
      </c>
      <c r="F194" s="145" t="s">
        <v>93</v>
      </c>
      <c r="H194" s="146">
        <v>9</v>
      </c>
      <c r="I194" s="147"/>
      <c r="L194" s="142"/>
      <c r="M194" s="148"/>
      <c r="N194" s="149"/>
      <c r="O194" s="149"/>
      <c r="P194" s="149"/>
      <c r="Q194" s="149"/>
      <c r="R194" s="149"/>
      <c r="S194" s="149"/>
      <c r="T194" s="150"/>
      <c r="AT194" s="151" t="s">
        <v>91</v>
      </c>
      <c r="AU194" s="151" t="s">
        <v>42</v>
      </c>
      <c r="AV194" s="8" t="s">
        <v>89</v>
      </c>
      <c r="AW194" s="8" t="s">
        <v>19</v>
      </c>
      <c r="AX194" s="8" t="s">
        <v>38</v>
      </c>
      <c r="AY194" s="151" t="s">
        <v>81</v>
      </c>
    </row>
    <row r="195" spans="2:65" s="1" customFormat="1" ht="31.5" customHeight="1">
      <c r="B195" s="120"/>
      <c r="C195" s="121" t="s">
        <v>313</v>
      </c>
      <c r="D195" s="121" t="s">
        <v>84</v>
      </c>
      <c r="E195" s="122" t="s">
        <v>314</v>
      </c>
      <c r="F195" s="123" t="s">
        <v>315</v>
      </c>
      <c r="G195" s="124" t="s">
        <v>87</v>
      </c>
      <c r="H195" s="125">
        <v>3.57</v>
      </c>
      <c r="I195" s="126"/>
      <c r="J195" s="127">
        <f>ROUND(I195*H195,2)</f>
        <v>0</v>
      </c>
      <c r="K195" s="123" t="s">
        <v>88</v>
      </c>
      <c r="L195" s="24"/>
      <c r="M195" s="128" t="s">
        <v>1</v>
      </c>
      <c r="N195" s="129" t="s">
        <v>26</v>
      </c>
      <c r="O195" s="25"/>
      <c r="P195" s="130">
        <f>O195*H195</f>
        <v>0</v>
      </c>
      <c r="Q195" s="130">
        <v>0</v>
      </c>
      <c r="R195" s="130">
        <f>Q195*H195</f>
        <v>0</v>
      </c>
      <c r="S195" s="130">
        <v>0</v>
      </c>
      <c r="T195" s="131">
        <f>S195*H195</f>
        <v>0</v>
      </c>
      <c r="AR195" s="13" t="s">
        <v>89</v>
      </c>
      <c r="AT195" s="13" t="s">
        <v>84</v>
      </c>
      <c r="AU195" s="13" t="s">
        <v>42</v>
      </c>
      <c r="AY195" s="13" t="s">
        <v>81</v>
      </c>
      <c r="BE195" s="132">
        <f>IF(N195="základní",J195,0)</f>
        <v>0</v>
      </c>
      <c r="BF195" s="132">
        <f>IF(N195="snížená",J195,0)</f>
        <v>0</v>
      </c>
      <c r="BG195" s="132">
        <f>IF(N195="zákl. přenesená",J195,0)</f>
        <v>0</v>
      </c>
      <c r="BH195" s="132">
        <f>IF(N195="sníž. přenesená",J195,0)</f>
        <v>0</v>
      </c>
      <c r="BI195" s="132">
        <f>IF(N195="nulová",J195,0)</f>
        <v>0</v>
      </c>
      <c r="BJ195" s="13" t="s">
        <v>38</v>
      </c>
      <c r="BK195" s="132">
        <f>ROUND(I195*H195,2)</f>
        <v>0</v>
      </c>
      <c r="BL195" s="13" t="s">
        <v>89</v>
      </c>
      <c r="BM195" s="13" t="s">
        <v>316</v>
      </c>
    </row>
    <row r="196" spans="2:65" s="9" customFormat="1">
      <c r="B196" s="165"/>
      <c r="D196" s="134" t="s">
        <v>91</v>
      </c>
      <c r="E196" s="166" t="s">
        <v>1</v>
      </c>
      <c r="F196" s="167" t="s">
        <v>317</v>
      </c>
      <c r="H196" s="168" t="s">
        <v>1</v>
      </c>
      <c r="I196" s="169"/>
      <c r="L196" s="165"/>
      <c r="M196" s="170"/>
      <c r="N196" s="171"/>
      <c r="O196" s="171"/>
      <c r="P196" s="171"/>
      <c r="Q196" s="171"/>
      <c r="R196" s="171"/>
      <c r="S196" s="171"/>
      <c r="T196" s="172"/>
      <c r="AT196" s="168" t="s">
        <v>91</v>
      </c>
      <c r="AU196" s="168" t="s">
        <v>42</v>
      </c>
      <c r="AV196" s="9" t="s">
        <v>38</v>
      </c>
      <c r="AW196" s="9" t="s">
        <v>19</v>
      </c>
      <c r="AX196" s="9" t="s">
        <v>37</v>
      </c>
      <c r="AY196" s="168" t="s">
        <v>81</v>
      </c>
    </row>
    <row r="197" spans="2:65" s="7" customFormat="1">
      <c r="B197" s="133"/>
      <c r="D197" s="134" t="s">
        <v>91</v>
      </c>
      <c r="E197" s="135" t="s">
        <v>1</v>
      </c>
      <c r="F197" s="136" t="s">
        <v>318</v>
      </c>
      <c r="H197" s="137">
        <v>3.57</v>
      </c>
      <c r="I197" s="138"/>
      <c r="L197" s="133"/>
      <c r="M197" s="139"/>
      <c r="N197" s="140"/>
      <c r="O197" s="140"/>
      <c r="P197" s="140"/>
      <c r="Q197" s="140"/>
      <c r="R197" s="140"/>
      <c r="S197" s="140"/>
      <c r="T197" s="141"/>
      <c r="AT197" s="135" t="s">
        <v>91</v>
      </c>
      <c r="AU197" s="135" t="s">
        <v>42</v>
      </c>
      <c r="AV197" s="7" t="s">
        <v>42</v>
      </c>
      <c r="AW197" s="7" t="s">
        <v>19</v>
      </c>
      <c r="AX197" s="7" t="s">
        <v>37</v>
      </c>
      <c r="AY197" s="135" t="s">
        <v>81</v>
      </c>
    </row>
    <row r="198" spans="2:65" s="8" customFormat="1">
      <c r="B198" s="142"/>
      <c r="D198" s="143" t="s">
        <v>91</v>
      </c>
      <c r="E198" s="144" t="s">
        <v>1</v>
      </c>
      <c r="F198" s="145" t="s">
        <v>93</v>
      </c>
      <c r="H198" s="146">
        <v>3.57</v>
      </c>
      <c r="I198" s="147"/>
      <c r="L198" s="142"/>
      <c r="M198" s="148"/>
      <c r="N198" s="149"/>
      <c r="O198" s="149"/>
      <c r="P198" s="149"/>
      <c r="Q198" s="149"/>
      <c r="R198" s="149"/>
      <c r="S198" s="149"/>
      <c r="T198" s="150"/>
      <c r="AT198" s="151" t="s">
        <v>91</v>
      </c>
      <c r="AU198" s="151" t="s">
        <v>42</v>
      </c>
      <c r="AV198" s="8" t="s">
        <v>89</v>
      </c>
      <c r="AW198" s="8" t="s">
        <v>19</v>
      </c>
      <c r="AX198" s="8" t="s">
        <v>38</v>
      </c>
      <c r="AY198" s="151" t="s">
        <v>81</v>
      </c>
    </row>
    <row r="199" spans="2:65" s="1" customFormat="1" ht="44.25" customHeight="1">
      <c r="B199" s="120"/>
      <c r="C199" s="121" t="s">
        <v>319</v>
      </c>
      <c r="D199" s="121" t="s">
        <v>84</v>
      </c>
      <c r="E199" s="122" t="s">
        <v>320</v>
      </c>
      <c r="F199" s="123" t="s">
        <v>321</v>
      </c>
      <c r="G199" s="124" t="s">
        <v>87</v>
      </c>
      <c r="H199" s="125">
        <v>1.8</v>
      </c>
      <c r="I199" s="126"/>
      <c r="J199" s="127">
        <f>ROUND(I199*H199,2)</f>
        <v>0</v>
      </c>
      <c r="K199" s="123" t="s">
        <v>88</v>
      </c>
      <c r="L199" s="24"/>
      <c r="M199" s="128" t="s">
        <v>1</v>
      </c>
      <c r="N199" s="129" t="s">
        <v>26</v>
      </c>
      <c r="O199" s="25"/>
      <c r="P199" s="130">
        <f>O199*H199</f>
        <v>0</v>
      </c>
      <c r="Q199" s="130">
        <v>0</v>
      </c>
      <c r="R199" s="130">
        <f>Q199*H199</f>
        <v>0</v>
      </c>
      <c r="S199" s="130">
        <v>0</v>
      </c>
      <c r="T199" s="131">
        <f>S199*H199</f>
        <v>0</v>
      </c>
      <c r="AR199" s="13" t="s">
        <v>89</v>
      </c>
      <c r="AT199" s="13" t="s">
        <v>84</v>
      </c>
      <c r="AU199" s="13" t="s">
        <v>42</v>
      </c>
      <c r="AY199" s="13" t="s">
        <v>81</v>
      </c>
      <c r="BE199" s="132">
        <f>IF(N199="základní",J199,0)</f>
        <v>0</v>
      </c>
      <c r="BF199" s="132">
        <f>IF(N199="snížená",J199,0)</f>
        <v>0</v>
      </c>
      <c r="BG199" s="132">
        <f>IF(N199="zákl. přenesená",J199,0)</f>
        <v>0</v>
      </c>
      <c r="BH199" s="132">
        <f>IF(N199="sníž. přenesená",J199,0)</f>
        <v>0</v>
      </c>
      <c r="BI199" s="132">
        <f>IF(N199="nulová",J199,0)</f>
        <v>0</v>
      </c>
      <c r="BJ199" s="13" t="s">
        <v>38</v>
      </c>
      <c r="BK199" s="132">
        <f>ROUND(I199*H199,2)</f>
        <v>0</v>
      </c>
      <c r="BL199" s="13" t="s">
        <v>89</v>
      </c>
      <c r="BM199" s="13" t="s">
        <v>322</v>
      </c>
    </row>
    <row r="200" spans="2:65" s="7" customFormat="1">
      <c r="B200" s="133"/>
      <c r="D200" s="134" t="s">
        <v>91</v>
      </c>
      <c r="E200" s="135" t="s">
        <v>1</v>
      </c>
      <c r="F200" s="136" t="s">
        <v>323</v>
      </c>
      <c r="H200" s="137">
        <v>1.8</v>
      </c>
      <c r="I200" s="138"/>
      <c r="L200" s="133"/>
      <c r="M200" s="139"/>
      <c r="N200" s="140"/>
      <c r="O200" s="140"/>
      <c r="P200" s="140"/>
      <c r="Q200" s="140"/>
      <c r="R200" s="140"/>
      <c r="S200" s="140"/>
      <c r="T200" s="141"/>
      <c r="AT200" s="135" t="s">
        <v>91</v>
      </c>
      <c r="AU200" s="135" t="s">
        <v>42</v>
      </c>
      <c r="AV200" s="7" t="s">
        <v>42</v>
      </c>
      <c r="AW200" s="7" t="s">
        <v>19</v>
      </c>
      <c r="AX200" s="7" t="s">
        <v>37</v>
      </c>
      <c r="AY200" s="135" t="s">
        <v>81</v>
      </c>
    </row>
    <row r="201" spans="2:65" s="8" customFormat="1">
      <c r="B201" s="142"/>
      <c r="D201" s="143" t="s">
        <v>91</v>
      </c>
      <c r="E201" s="144" t="s">
        <v>1</v>
      </c>
      <c r="F201" s="145" t="s">
        <v>93</v>
      </c>
      <c r="H201" s="146">
        <v>1.8</v>
      </c>
      <c r="I201" s="147"/>
      <c r="L201" s="142"/>
      <c r="M201" s="148"/>
      <c r="N201" s="149"/>
      <c r="O201" s="149"/>
      <c r="P201" s="149"/>
      <c r="Q201" s="149"/>
      <c r="R201" s="149"/>
      <c r="S201" s="149"/>
      <c r="T201" s="150"/>
      <c r="AT201" s="151" t="s">
        <v>91</v>
      </c>
      <c r="AU201" s="151" t="s">
        <v>42</v>
      </c>
      <c r="AV201" s="8" t="s">
        <v>89</v>
      </c>
      <c r="AW201" s="8" t="s">
        <v>19</v>
      </c>
      <c r="AX201" s="8" t="s">
        <v>38</v>
      </c>
      <c r="AY201" s="151" t="s">
        <v>81</v>
      </c>
    </row>
    <row r="202" spans="2:65" s="1" customFormat="1" ht="44.25" customHeight="1">
      <c r="B202" s="120"/>
      <c r="C202" s="121" t="s">
        <v>324</v>
      </c>
      <c r="D202" s="121" t="s">
        <v>84</v>
      </c>
      <c r="E202" s="122" t="s">
        <v>325</v>
      </c>
      <c r="F202" s="123" t="s">
        <v>326</v>
      </c>
      <c r="G202" s="124" t="s">
        <v>118</v>
      </c>
      <c r="H202" s="125">
        <v>9</v>
      </c>
      <c r="I202" s="126"/>
      <c r="J202" s="127">
        <f>ROUND(I202*H202,2)</f>
        <v>0</v>
      </c>
      <c r="K202" s="123" t="s">
        <v>88</v>
      </c>
      <c r="L202" s="24"/>
      <c r="M202" s="128" t="s">
        <v>1</v>
      </c>
      <c r="N202" s="129" t="s">
        <v>26</v>
      </c>
      <c r="O202" s="25"/>
      <c r="P202" s="130">
        <f>O202*H202</f>
        <v>0</v>
      </c>
      <c r="Q202" s="130">
        <v>0.78900000000000003</v>
      </c>
      <c r="R202" s="130">
        <f>Q202*H202</f>
        <v>7.101</v>
      </c>
      <c r="S202" s="130">
        <v>0</v>
      </c>
      <c r="T202" s="131">
        <f>S202*H202</f>
        <v>0</v>
      </c>
      <c r="AR202" s="13" t="s">
        <v>89</v>
      </c>
      <c r="AT202" s="13" t="s">
        <v>84</v>
      </c>
      <c r="AU202" s="13" t="s">
        <v>42</v>
      </c>
      <c r="AY202" s="13" t="s">
        <v>81</v>
      </c>
      <c r="BE202" s="132">
        <f>IF(N202="základní",J202,0)</f>
        <v>0</v>
      </c>
      <c r="BF202" s="132">
        <f>IF(N202="snížená",J202,0)</f>
        <v>0</v>
      </c>
      <c r="BG202" s="132">
        <f>IF(N202="zákl. přenesená",J202,0)</f>
        <v>0</v>
      </c>
      <c r="BH202" s="132">
        <f>IF(N202="sníž. přenesená",J202,0)</f>
        <v>0</v>
      </c>
      <c r="BI202" s="132">
        <f>IF(N202="nulová",J202,0)</f>
        <v>0</v>
      </c>
      <c r="BJ202" s="13" t="s">
        <v>38</v>
      </c>
      <c r="BK202" s="132">
        <f>ROUND(I202*H202,2)</f>
        <v>0</v>
      </c>
      <c r="BL202" s="13" t="s">
        <v>89</v>
      </c>
      <c r="BM202" s="13" t="s">
        <v>327</v>
      </c>
    </row>
    <row r="203" spans="2:65" s="7" customFormat="1">
      <c r="B203" s="133"/>
      <c r="D203" s="134" t="s">
        <v>91</v>
      </c>
      <c r="E203" s="135" t="s">
        <v>1</v>
      </c>
      <c r="F203" s="136" t="s">
        <v>328</v>
      </c>
      <c r="H203" s="137">
        <v>9</v>
      </c>
      <c r="I203" s="138"/>
      <c r="L203" s="133"/>
      <c r="M203" s="139"/>
      <c r="N203" s="140"/>
      <c r="O203" s="140"/>
      <c r="P203" s="140"/>
      <c r="Q203" s="140"/>
      <c r="R203" s="140"/>
      <c r="S203" s="140"/>
      <c r="T203" s="141"/>
      <c r="AT203" s="135" t="s">
        <v>91</v>
      </c>
      <c r="AU203" s="135" t="s">
        <v>42</v>
      </c>
      <c r="AV203" s="7" t="s">
        <v>42</v>
      </c>
      <c r="AW203" s="7" t="s">
        <v>19</v>
      </c>
      <c r="AX203" s="7" t="s">
        <v>37</v>
      </c>
      <c r="AY203" s="135" t="s">
        <v>81</v>
      </c>
    </row>
    <row r="204" spans="2:65" s="8" customFormat="1">
      <c r="B204" s="142"/>
      <c r="D204" s="134" t="s">
        <v>91</v>
      </c>
      <c r="E204" s="162" t="s">
        <v>1</v>
      </c>
      <c r="F204" s="163" t="s">
        <v>93</v>
      </c>
      <c r="H204" s="164">
        <v>9</v>
      </c>
      <c r="I204" s="147"/>
      <c r="L204" s="142"/>
      <c r="M204" s="148"/>
      <c r="N204" s="149"/>
      <c r="O204" s="149"/>
      <c r="P204" s="149"/>
      <c r="Q204" s="149"/>
      <c r="R204" s="149"/>
      <c r="S204" s="149"/>
      <c r="T204" s="150"/>
      <c r="AT204" s="151" t="s">
        <v>91</v>
      </c>
      <c r="AU204" s="151" t="s">
        <v>42</v>
      </c>
      <c r="AV204" s="8" t="s">
        <v>89</v>
      </c>
      <c r="AW204" s="8" t="s">
        <v>19</v>
      </c>
      <c r="AX204" s="8" t="s">
        <v>38</v>
      </c>
      <c r="AY204" s="151" t="s">
        <v>81</v>
      </c>
    </row>
    <row r="205" spans="2:65" s="6" customFormat="1" ht="29.85" customHeight="1">
      <c r="B205" s="106"/>
      <c r="D205" s="117" t="s">
        <v>36</v>
      </c>
      <c r="E205" s="118" t="s">
        <v>106</v>
      </c>
      <c r="F205" s="118" t="s">
        <v>329</v>
      </c>
      <c r="I205" s="109"/>
      <c r="J205" s="119">
        <f>BK205</f>
        <v>0</v>
      </c>
      <c r="L205" s="106"/>
      <c r="M205" s="111"/>
      <c r="N205" s="112"/>
      <c r="O205" s="112"/>
      <c r="P205" s="113">
        <f>SUM(P206:P253)</f>
        <v>0</v>
      </c>
      <c r="Q205" s="112"/>
      <c r="R205" s="113">
        <f>SUM(R206:R253)</f>
        <v>38.928600000000003</v>
      </c>
      <c r="S205" s="112"/>
      <c r="T205" s="114">
        <f>SUM(T206:T253)</f>
        <v>0</v>
      </c>
      <c r="AR205" s="107" t="s">
        <v>38</v>
      </c>
      <c r="AT205" s="115" t="s">
        <v>36</v>
      </c>
      <c r="AU205" s="115" t="s">
        <v>38</v>
      </c>
      <c r="AY205" s="107" t="s">
        <v>81</v>
      </c>
      <c r="BK205" s="116">
        <f>SUM(BK206:BK253)</f>
        <v>0</v>
      </c>
    </row>
    <row r="206" spans="2:65" s="1" customFormat="1" ht="31.5" customHeight="1">
      <c r="B206" s="120"/>
      <c r="C206" s="121" t="s">
        <v>330</v>
      </c>
      <c r="D206" s="121" t="s">
        <v>84</v>
      </c>
      <c r="E206" s="122" t="s">
        <v>331</v>
      </c>
      <c r="F206" s="123" t="s">
        <v>332</v>
      </c>
      <c r="G206" s="124" t="s">
        <v>118</v>
      </c>
      <c r="H206" s="125">
        <v>540</v>
      </c>
      <c r="I206" s="126"/>
      <c r="J206" s="127">
        <f>ROUND(I206*H206,2)</f>
        <v>0</v>
      </c>
      <c r="K206" s="123" t="s">
        <v>88</v>
      </c>
      <c r="L206" s="24"/>
      <c r="M206" s="128" t="s">
        <v>1</v>
      </c>
      <c r="N206" s="129" t="s">
        <v>26</v>
      </c>
      <c r="O206" s="25"/>
      <c r="P206" s="130">
        <f>O206*H206</f>
        <v>0</v>
      </c>
      <c r="Q206" s="130">
        <v>0</v>
      </c>
      <c r="R206" s="130">
        <f>Q206*H206</f>
        <v>0</v>
      </c>
      <c r="S206" s="130">
        <v>0</v>
      </c>
      <c r="T206" s="131">
        <f>S206*H206</f>
        <v>0</v>
      </c>
      <c r="AR206" s="13" t="s">
        <v>89</v>
      </c>
      <c r="AT206" s="13" t="s">
        <v>84</v>
      </c>
      <c r="AU206" s="13" t="s">
        <v>42</v>
      </c>
      <c r="AY206" s="13" t="s">
        <v>81</v>
      </c>
      <c r="BE206" s="132">
        <f>IF(N206="základní",J206,0)</f>
        <v>0</v>
      </c>
      <c r="BF206" s="132">
        <f>IF(N206="snížená",J206,0)</f>
        <v>0</v>
      </c>
      <c r="BG206" s="132">
        <f>IF(N206="zákl. přenesená",J206,0)</f>
        <v>0</v>
      </c>
      <c r="BH206" s="132">
        <f>IF(N206="sníž. přenesená",J206,0)</f>
        <v>0</v>
      </c>
      <c r="BI206" s="132">
        <f>IF(N206="nulová",J206,0)</f>
        <v>0</v>
      </c>
      <c r="BJ206" s="13" t="s">
        <v>38</v>
      </c>
      <c r="BK206" s="132">
        <f>ROUND(I206*H206,2)</f>
        <v>0</v>
      </c>
      <c r="BL206" s="13" t="s">
        <v>89</v>
      </c>
      <c r="BM206" s="13" t="s">
        <v>333</v>
      </c>
    </row>
    <row r="207" spans="2:65" s="9" customFormat="1">
      <c r="B207" s="165"/>
      <c r="D207" s="134" t="s">
        <v>91</v>
      </c>
      <c r="E207" s="166" t="s">
        <v>1</v>
      </c>
      <c r="F207" s="167" t="s">
        <v>334</v>
      </c>
      <c r="H207" s="168" t="s">
        <v>1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8" t="s">
        <v>91</v>
      </c>
      <c r="AU207" s="168" t="s">
        <v>42</v>
      </c>
      <c r="AV207" s="9" t="s">
        <v>38</v>
      </c>
      <c r="AW207" s="9" t="s">
        <v>19</v>
      </c>
      <c r="AX207" s="9" t="s">
        <v>37</v>
      </c>
      <c r="AY207" s="168" t="s">
        <v>81</v>
      </c>
    </row>
    <row r="208" spans="2:65" s="9" customFormat="1">
      <c r="B208" s="165"/>
      <c r="D208" s="134" t="s">
        <v>91</v>
      </c>
      <c r="E208" s="166" t="s">
        <v>1</v>
      </c>
      <c r="F208" s="167" t="s">
        <v>335</v>
      </c>
      <c r="H208" s="168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8" t="s">
        <v>91</v>
      </c>
      <c r="AU208" s="168" t="s">
        <v>42</v>
      </c>
      <c r="AV208" s="9" t="s">
        <v>38</v>
      </c>
      <c r="AW208" s="9" t="s">
        <v>19</v>
      </c>
      <c r="AX208" s="9" t="s">
        <v>37</v>
      </c>
      <c r="AY208" s="168" t="s">
        <v>81</v>
      </c>
    </row>
    <row r="209" spans="2:65" s="7" customFormat="1">
      <c r="B209" s="133"/>
      <c r="D209" s="134" t="s">
        <v>91</v>
      </c>
      <c r="E209" s="135" t="s">
        <v>1</v>
      </c>
      <c r="F209" s="136" t="s">
        <v>336</v>
      </c>
      <c r="H209" s="137">
        <v>540</v>
      </c>
      <c r="I209" s="138"/>
      <c r="L209" s="133"/>
      <c r="M209" s="139"/>
      <c r="N209" s="140"/>
      <c r="O209" s="140"/>
      <c r="P209" s="140"/>
      <c r="Q209" s="140"/>
      <c r="R209" s="140"/>
      <c r="S209" s="140"/>
      <c r="T209" s="141"/>
      <c r="AT209" s="135" t="s">
        <v>91</v>
      </c>
      <c r="AU209" s="135" t="s">
        <v>42</v>
      </c>
      <c r="AV209" s="7" t="s">
        <v>42</v>
      </c>
      <c r="AW209" s="7" t="s">
        <v>19</v>
      </c>
      <c r="AX209" s="7" t="s">
        <v>37</v>
      </c>
      <c r="AY209" s="135" t="s">
        <v>81</v>
      </c>
    </row>
    <row r="210" spans="2:65" s="8" customFormat="1">
      <c r="B210" s="142"/>
      <c r="D210" s="143" t="s">
        <v>91</v>
      </c>
      <c r="E210" s="144" t="s">
        <v>1</v>
      </c>
      <c r="F210" s="145" t="s">
        <v>93</v>
      </c>
      <c r="H210" s="146">
        <v>540</v>
      </c>
      <c r="I210" s="147"/>
      <c r="L210" s="142"/>
      <c r="M210" s="148"/>
      <c r="N210" s="149"/>
      <c r="O210" s="149"/>
      <c r="P210" s="149"/>
      <c r="Q210" s="149"/>
      <c r="R210" s="149"/>
      <c r="S210" s="149"/>
      <c r="T210" s="150"/>
      <c r="AT210" s="151" t="s">
        <v>91</v>
      </c>
      <c r="AU210" s="151" t="s">
        <v>42</v>
      </c>
      <c r="AV210" s="8" t="s">
        <v>89</v>
      </c>
      <c r="AW210" s="8" t="s">
        <v>19</v>
      </c>
      <c r="AX210" s="8" t="s">
        <v>38</v>
      </c>
      <c r="AY210" s="151" t="s">
        <v>81</v>
      </c>
    </row>
    <row r="211" spans="2:65" s="1" customFormat="1" ht="22.5" customHeight="1">
      <c r="B211" s="120"/>
      <c r="C211" s="121" t="s">
        <v>337</v>
      </c>
      <c r="D211" s="121" t="s">
        <v>84</v>
      </c>
      <c r="E211" s="122" t="s">
        <v>338</v>
      </c>
      <c r="F211" s="123" t="s">
        <v>339</v>
      </c>
      <c r="G211" s="124" t="s">
        <v>118</v>
      </c>
      <c r="H211" s="125">
        <v>225.5</v>
      </c>
      <c r="I211" s="126"/>
      <c r="J211" s="127">
        <f>ROUND(I211*H211,2)</f>
        <v>0</v>
      </c>
      <c r="K211" s="123" t="s">
        <v>88</v>
      </c>
      <c r="L211" s="24"/>
      <c r="M211" s="128" t="s">
        <v>1</v>
      </c>
      <c r="N211" s="129" t="s">
        <v>26</v>
      </c>
      <c r="O211" s="25"/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AR211" s="13" t="s">
        <v>89</v>
      </c>
      <c r="AT211" s="13" t="s">
        <v>84</v>
      </c>
      <c r="AU211" s="13" t="s">
        <v>42</v>
      </c>
      <c r="AY211" s="13" t="s">
        <v>81</v>
      </c>
      <c r="BE211" s="132">
        <f>IF(N211="základní",J211,0)</f>
        <v>0</v>
      </c>
      <c r="BF211" s="132">
        <f>IF(N211="snížená",J211,0)</f>
        <v>0</v>
      </c>
      <c r="BG211" s="132">
        <f>IF(N211="zákl. přenesená",J211,0)</f>
        <v>0</v>
      </c>
      <c r="BH211" s="132">
        <f>IF(N211="sníž. přenesená",J211,0)</f>
        <v>0</v>
      </c>
      <c r="BI211" s="132">
        <f>IF(N211="nulová",J211,0)</f>
        <v>0</v>
      </c>
      <c r="BJ211" s="13" t="s">
        <v>38</v>
      </c>
      <c r="BK211" s="132">
        <f>ROUND(I211*H211,2)</f>
        <v>0</v>
      </c>
      <c r="BL211" s="13" t="s">
        <v>89</v>
      </c>
      <c r="BM211" s="13" t="s">
        <v>340</v>
      </c>
    </row>
    <row r="212" spans="2:65" s="9" customFormat="1">
      <c r="B212" s="165"/>
      <c r="D212" s="134" t="s">
        <v>91</v>
      </c>
      <c r="E212" s="166" t="s">
        <v>1</v>
      </c>
      <c r="F212" s="167" t="s">
        <v>334</v>
      </c>
      <c r="H212" s="168" t="s">
        <v>1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8" t="s">
        <v>91</v>
      </c>
      <c r="AU212" s="168" t="s">
        <v>42</v>
      </c>
      <c r="AV212" s="9" t="s">
        <v>38</v>
      </c>
      <c r="AW212" s="9" t="s">
        <v>19</v>
      </c>
      <c r="AX212" s="9" t="s">
        <v>37</v>
      </c>
      <c r="AY212" s="168" t="s">
        <v>81</v>
      </c>
    </row>
    <row r="213" spans="2:65" s="9" customFormat="1">
      <c r="B213" s="165"/>
      <c r="D213" s="134" t="s">
        <v>91</v>
      </c>
      <c r="E213" s="166" t="s">
        <v>1</v>
      </c>
      <c r="F213" s="167" t="s">
        <v>341</v>
      </c>
      <c r="H213" s="168" t="s">
        <v>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8" t="s">
        <v>91</v>
      </c>
      <c r="AU213" s="168" t="s">
        <v>42</v>
      </c>
      <c r="AV213" s="9" t="s">
        <v>38</v>
      </c>
      <c r="AW213" s="9" t="s">
        <v>19</v>
      </c>
      <c r="AX213" s="9" t="s">
        <v>37</v>
      </c>
      <c r="AY213" s="168" t="s">
        <v>81</v>
      </c>
    </row>
    <row r="214" spans="2:65" s="7" customFormat="1">
      <c r="B214" s="133"/>
      <c r="D214" s="134" t="s">
        <v>91</v>
      </c>
      <c r="E214" s="135" t="s">
        <v>1</v>
      </c>
      <c r="F214" s="136" t="s">
        <v>342</v>
      </c>
      <c r="H214" s="137">
        <v>110</v>
      </c>
      <c r="I214" s="138"/>
      <c r="L214" s="133"/>
      <c r="M214" s="139"/>
      <c r="N214" s="140"/>
      <c r="O214" s="140"/>
      <c r="P214" s="140"/>
      <c r="Q214" s="140"/>
      <c r="R214" s="140"/>
      <c r="S214" s="140"/>
      <c r="T214" s="141"/>
      <c r="AT214" s="135" t="s">
        <v>91</v>
      </c>
      <c r="AU214" s="135" t="s">
        <v>42</v>
      </c>
      <c r="AV214" s="7" t="s">
        <v>42</v>
      </c>
      <c r="AW214" s="7" t="s">
        <v>19</v>
      </c>
      <c r="AX214" s="7" t="s">
        <v>37</v>
      </c>
      <c r="AY214" s="135" t="s">
        <v>81</v>
      </c>
    </row>
    <row r="215" spans="2:65" s="7" customFormat="1">
      <c r="B215" s="133"/>
      <c r="D215" s="134" t="s">
        <v>91</v>
      </c>
      <c r="E215" s="135" t="s">
        <v>1</v>
      </c>
      <c r="F215" s="136" t="s">
        <v>343</v>
      </c>
      <c r="H215" s="137">
        <v>115.5</v>
      </c>
      <c r="I215" s="138"/>
      <c r="L215" s="133"/>
      <c r="M215" s="139"/>
      <c r="N215" s="140"/>
      <c r="O215" s="140"/>
      <c r="P215" s="140"/>
      <c r="Q215" s="140"/>
      <c r="R215" s="140"/>
      <c r="S215" s="140"/>
      <c r="T215" s="141"/>
      <c r="AT215" s="135" t="s">
        <v>91</v>
      </c>
      <c r="AU215" s="135" t="s">
        <v>42</v>
      </c>
      <c r="AV215" s="7" t="s">
        <v>42</v>
      </c>
      <c r="AW215" s="7" t="s">
        <v>19</v>
      </c>
      <c r="AX215" s="7" t="s">
        <v>37</v>
      </c>
      <c r="AY215" s="135" t="s">
        <v>81</v>
      </c>
    </row>
    <row r="216" spans="2:65" s="8" customFormat="1">
      <c r="B216" s="142"/>
      <c r="D216" s="143" t="s">
        <v>91</v>
      </c>
      <c r="E216" s="144" t="s">
        <v>1</v>
      </c>
      <c r="F216" s="145" t="s">
        <v>93</v>
      </c>
      <c r="H216" s="146">
        <v>225.5</v>
      </c>
      <c r="I216" s="147"/>
      <c r="L216" s="142"/>
      <c r="M216" s="148"/>
      <c r="N216" s="149"/>
      <c r="O216" s="149"/>
      <c r="P216" s="149"/>
      <c r="Q216" s="149"/>
      <c r="R216" s="149"/>
      <c r="S216" s="149"/>
      <c r="T216" s="150"/>
      <c r="AT216" s="151" t="s">
        <v>91</v>
      </c>
      <c r="AU216" s="151" t="s">
        <v>42</v>
      </c>
      <c r="AV216" s="8" t="s">
        <v>89</v>
      </c>
      <c r="AW216" s="8" t="s">
        <v>19</v>
      </c>
      <c r="AX216" s="8" t="s">
        <v>38</v>
      </c>
      <c r="AY216" s="151" t="s">
        <v>81</v>
      </c>
    </row>
    <row r="217" spans="2:65" s="1" customFormat="1" ht="31.5" customHeight="1">
      <c r="B217" s="120"/>
      <c r="C217" s="121" t="s">
        <v>344</v>
      </c>
      <c r="D217" s="121" t="s">
        <v>84</v>
      </c>
      <c r="E217" s="122" t="s">
        <v>345</v>
      </c>
      <c r="F217" s="123" t="s">
        <v>346</v>
      </c>
      <c r="G217" s="124" t="s">
        <v>118</v>
      </c>
      <c r="H217" s="125">
        <v>540</v>
      </c>
      <c r="I217" s="126"/>
      <c r="J217" s="127">
        <f>ROUND(I217*H217,2)</f>
        <v>0</v>
      </c>
      <c r="K217" s="123" t="s">
        <v>88</v>
      </c>
      <c r="L217" s="24"/>
      <c r="M217" s="128" t="s">
        <v>1</v>
      </c>
      <c r="N217" s="129" t="s">
        <v>26</v>
      </c>
      <c r="O217" s="25"/>
      <c r="P217" s="130">
        <f>O217*H217</f>
        <v>0</v>
      </c>
      <c r="Q217" s="130">
        <v>0</v>
      </c>
      <c r="R217" s="130">
        <f>Q217*H217</f>
        <v>0</v>
      </c>
      <c r="S217" s="130">
        <v>0</v>
      </c>
      <c r="T217" s="131">
        <f>S217*H217</f>
        <v>0</v>
      </c>
      <c r="AR217" s="13" t="s">
        <v>89</v>
      </c>
      <c r="AT217" s="13" t="s">
        <v>84</v>
      </c>
      <c r="AU217" s="13" t="s">
        <v>42</v>
      </c>
      <c r="AY217" s="13" t="s">
        <v>81</v>
      </c>
      <c r="BE217" s="132">
        <f>IF(N217="základní",J217,0)</f>
        <v>0</v>
      </c>
      <c r="BF217" s="132">
        <f>IF(N217="snížená",J217,0)</f>
        <v>0</v>
      </c>
      <c r="BG217" s="132">
        <f>IF(N217="zákl. přenesená",J217,0)</f>
        <v>0</v>
      </c>
      <c r="BH217" s="132">
        <f>IF(N217="sníž. přenesená",J217,0)</f>
        <v>0</v>
      </c>
      <c r="BI217" s="132">
        <f>IF(N217="nulová",J217,0)</f>
        <v>0</v>
      </c>
      <c r="BJ217" s="13" t="s">
        <v>38</v>
      </c>
      <c r="BK217" s="132">
        <f>ROUND(I217*H217,2)</f>
        <v>0</v>
      </c>
      <c r="BL217" s="13" t="s">
        <v>89</v>
      </c>
      <c r="BM217" s="13" t="s">
        <v>347</v>
      </c>
    </row>
    <row r="218" spans="2:65" s="9" customFormat="1">
      <c r="B218" s="165"/>
      <c r="D218" s="134" t="s">
        <v>91</v>
      </c>
      <c r="E218" s="166" t="s">
        <v>1</v>
      </c>
      <c r="F218" s="167" t="s">
        <v>348</v>
      </c>
      <c r="H218" s="168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8" t="s">
        <v>91</v>
      </c>
      <c r="AU218" s="168" t="s">
        <v>42</v>
      </c>
      <c r="AV218" s="9" t="s">
        <v>38</v>
      </c>
      <c r="AW218" s="9" t="s">
        <v>19</v>
      </c>
      <c r="AX218" s="9" t="s">
        <v>37</v>
      </c>
      <c r="AY218" s="168" t="s">
        <v>81</v>
      </c>
    </row>
    <row r="219" spans="2:65" s="7" customFormat="1">
      <c r="B219" s="133"/>
      <c r="D219" s="134" t="s">
        <v>91</v>
      </c>
      <c r="E219" s="135" t="s">
        <v>1</v>
      </c>
      <c r="F219" s="136" t="s">
        <v>336</v>
      </c>
      <c r="H219" s="137">
        <v>540</v>
      </c>
      <c r="I219" s="138"/>
      <c r="L219" s="133"/>
      <c r="M219" s="139"/>
      <c r="N219" s="140"/>
      <c r="O219" s="140"/>
      <c r="P219" s="140"/>
      <c r="Q219" s="140"/>
      <c r="R219" s="140"/>
      <c r="S219" s="140"/>
      <c r="T219" s="141"/>
      <c r="AT219" s="135" t="s">
        <v>91</v>
      </c>
      <c r="AU219" s="135" t="s">
        <v>42</v>
      </c>
      <c r="AV219" s="7" t="s">
        <v>42</v>
      </c>
      <c r="AW219" s="7" t="s">
        <v>19</v>
      </c>
      <c r="AX219" s="7" t="s">
        <v>37</v>
      </c>
      <c r="AY219" s="135" t="s">
        <v>81</v>
      </c>
    </row>
    <row r="220" spans="2:65" s="8" customFormat="1">
      <c r="B220" s="142"/>
      <c r="D220" s="143" t="s">
        <v>91</v>
      </c>
      <c r="E220" s="144" t="s">
        <v>1</v>
      </c>
      <c r="F220" s="145" t="s">
        <v>93</v>
      </c>
      <c r="H220" s="146">
        <v>540</v>
      </c>
      <c r="I220" s="147"/>
      <c r="L220" s="142"/>
      <c r="M220" s="148"/>
      <c r="N220" s="149"/>
      <c r="O220" s="149"/>
      <c r="P220" s="149"/>
      <c r="Q220" s="149"/>
      <c r="R220" s="149"/>
      <c r="S220" s="149"/>
      <c r="T220" s="150"/>
      <c r="AT220" s="151" t="s">
        <v>91</v>
      </c>
      <c r="AU220" s="151" t="s">
        <v>42</v>
      </c>
      <c r="AV220" s="8" t="s">
        <v>89</v>
      </c>
      <c r="AW220" s="8" t="s">
        <v>19</v>
      </c>
      <c r="AX220" s="8" t="s">
        <v>38</v>
      </c>
      <c r="AY220" s="151" t="s">
        <v>81</v>
      </c>
    </row>
    <row r="221" spans="2:65" s="1" customFormat="1" ht="31.5" customHeight="1">
      <c r="B221" s="120"/>
      <c r="C221" s="121" t="s">
        <v>349</v>
      </c>
      <c r="D221" s="121" t="s">
        <v>84</v>
      </c>
      <c r="E221" s="122" t="s">
        <v>350</v>
      </c>
      <c r="F221" s="123" t="s">
        <v>351</v>
      </c>
      <c r="G221" s="124" t="s">
        <v>118</v>
      </c>
      <c r="H221" s="125">
        <v>110</v>
      </c>
      <c r="I221" s="126"/>
      <c r="J221" s="127">
        <f>ROUND(I221*H221,2)</f>
        <v>0</v>
      </c>
      <c r="K221" s="123" t="s">
        <v>88</v>
      </c>
      <c r="L221" s="24"/>
      <c r="M221" s="128" t="s">
        <v>1</v>
      </c>
      <c r="N221" s="129" t="s">
        <v>26</v>
      </c>
      <c r="O221" s="25"/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" t="s">
        <v>89</v>
      </c>
      <c r="AT221" s="13" t="s">
        <v>84</v>
      </c>
      <c r="AU221" s="13" t="s">
        <v>42</v>
      </c>
      <c r="AY221" s="13" t="s">
        <v>81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13" t="s">
        <v>38</v>
      </c>
      <c r="BK221" s="132">
        <f>ROUND(I221*H221,2)</f>
        <v>0</v>
      </c>
      <c r="BL221" s="13" t="s">
        <v>89</v>
      </c>
      <c r="BM221" s="13" t="s">
        <v>352</v>
      </c>
    </row>
    <row r="222" spans="2:65" s="9" customFormat="1">
      <c r="B222" s="165"/>
      <c r="D222" s="134" t="s">
        <v>91</v>
      </c>
      <c r="E222" s="166" t="s">
        <v>1</v>
      </c>
      <c r="F222" s="167" t="s">
        <v>334</v>
      </c>
      <c r="H222" s="168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8" t="s">
        <v>91</v>
      </c>
      <c r="AU222" s="168" t="s">
        <v>42</v>
      </c>
      <c r="AV222" s="9" t="s">
        <v>38</v>
      </c>
      <c r="AW222" s="9" t="s">
        <v>19</v>
      </c>
      <c r="AX222" s="9" t="s">
        <v>37</v>
      </c>
      <c r="AY222" s="168" t="s">
        <v>81</v>
      </c>
    </row>
    <row r="223" spans="2:65" s="9" customFormat="1">
      <c r="B223" s="165"/>
      <c r="D223" s="134" t="s">
        <v>91</v>
      </c>
      <c r="E223" s="166" t="s">
        <v>1</v>
      </c>
      <c r="F223" s="167" t="s">
        <v>341</v>
      </c>
      <c r="H223" s="168" t="s">
        <v>1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8" t="s">
        <v>91</v>
      </c>
      <c r="AU223" s="168" t="s">
        <v>42</v>
      </c>
      <c r="AV223" s="9" t="s">
        <v>38</v>
      </c>
      <c r="AW223" s="9" t="s">
        <v>19</v>
      </c>
      <c r="AX223" s="9" t="s">
        <v>37</v>
      </c>
      <c r="AY223" s="168" t="s">
        <v>81</v>
      </c>
    </row>
    <row r="224" spans="2:65" s="7" customFormat="1">
      <c r="B224" s="133"/>
      <c r="D224" s="134" t="s">
        <v>91</v>
      </c>
      <c r="E224" s="135" t="s">
        <v>1</v>
      </c>
      <c r="F224" s="136" t="s">
        <v>342</v>
      </c>
      <c r="H224" s="137">
        <v>110</v>
      </c>
      <c r="I224" s="138"/>
      <c r="L224" s="133"/>
      <c r="M224" s="139"/>
      <c r="N224" s="140"/>
      <c r="O224" s="140"/>
      <c r="P224" s="140"/>
      <c r="Q224" s="140"/>
      <c r="R224" s="140"/>
      <c r="S224" s="140"/>
      <c r="T224" s="141"/>
      <c r="AT224" s="135" t="s">
        <v>91</v>
      </c>
      <c r="AU224" s="135" t="s">
        <v>42</v>
      </c>
      <c r="AV224" s="7" t="s">
        <v>42</v>
      </c>
      <c r="AW224" s="7" t="s">
        <v>19</v>
      </c>
      <c r="AX224" s="7" t="s">
        <v>37</v>
      </c>
      <c r="AY224" s="135" t="s">
        <v>81</v>
      </c>
    </row>
    <row r="225" spans="2:65" s="8" customFormat="1">
      <c r="B225" s="142"/>
      <c r="D225" s="143" t="s">
        <v>91</v>
      </c>
      <c r="E225" s="144" t="s">
        <v>1</v>
      </c>
      <c r="F225" s="145" t="s">
        <v>93</v>
      </c>
      <c r="H225" s="146">
        <v>110</v>
      </c>
      <c r="I225" s="147"/>
      <c r="L225" s="142"/>
      <c r="M225" s="148"/>
      <c r="N225" s="149"/>
      <c r="O225" s="149"/>
      <c r="P225" s="149"/>
      <c r="Q225" s="149"/>
      <c r="R225" s="149"/>
      <c r="S225" s="149"/>
      <c r="T225" s="150"/>
      <c r="AT225" s="151" t="s">
        <v>91</v>
      </c>
      <c r="AU225" s="151" t="s">
        <v>42</v>
      </c>
      <c r="AV225" s="8" t="s">
        <v>89</v>
      </c>
      <c r="AW225" s="8" t="s">
        <v>19</v>
      </c>
      <c r="AX225" s="8" t="s">
        <v>38</v>
      </c>
      <c r="AY225" s="151" t="s">
        <v>81</v>
      </c>
    </row>
    <row r="226" spans="2:65" s="1" customFormat="1" ht="31.5" customHeight="1">
      <c r="B226" s="120"/>
      <c r="C226" s="121" t="s">
        <v>353</v>
      </c>
      <c r="D226" s="121" t="s">
        <v>84</v>
      </c>
      <c r="E226" s="122" t="s">
        <v>354</v>
      </c>
      <c r="F226" s="123" t="s">
        <v>355</v>
      </c>
      <c r="G226" s="124" t="s">
        <v>118</v>
      </c>
      <c r="H226" s="125">
        <v>133.5</v>
      </c>
      <c r="I226" s="126"/>
      <c r="J226" s="127">
        <f>ROUND(I226*H226,2)</f>
        <v>0</v>
      </c>
      <c r="K226" s="123" t="s">
        <v>88</v>
      </c>
      <c r="L226" s="24"/>
      <c r="M226" s="128" t="s">
        <v>1</v>
      </c>
      <c r="N226" s="129" t="s">
        <v>26</v>
      </c>
      <c r="O226" s="25"/>
      <c r="P226" s="130">
        <f>O226*H226</f>
        <v>0</v>
      </c>
      <c r="Q226" s="130">
        <v>0.29160000000000003</v>
      </c>
      <c r="R226" s="130">
        <f>Q226*H226</f>
        <v>38.928600000000003</v>
      </c>
      <c r="S226" s="130">
        <v>0</v>
      </c>
      <c r="T226" s="131">
        <f>S226*H226</f>
        <v>0</v>
      </c>
      <c r="AR226" s="13" t="s">
        <v>89</v>
      </c>
      <c r="AT226" s="13" t="s">
        <v>84</v>
      </c>
      <c r="AU226" s="13" t="s">
        <v>42</v>
      </c>
      <c r="AY226" s="13" t="s">
        <v>81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13" t="s">
        <v>38</v>
      </c>
      <c r="BK226" s="132">
        <f>ROUND(I226*H226,2)</f>
        <v>0</v>
      </c>
      <c r="BL226" s="13" t="s">
        <v>89</v>
      </c>
      <c r="BM226" s="13" t="s">
        <v>356</v>
      </c>
    </row>
    <row r="227" spans="2:65" s="9" customFormat="1">
      <c r="B227" s="165"/>
      <c r="D227" s="134" t="s">
        <v>91</v>
      </c>
      <c r="E227" s="166" t="s">
        <v>1</v>
      </c>
      <c r="F227" s="167" t="s">
        <v>357</v>
      </c>
      <c r="H227" s="168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8" t="s">
        <v>91</v>
      </c>
      <c r="AU227" s="168" t="s">
        <v>42</v>
      </c>
      <c r="AV227" s="9" t="s">
        <v>38</v>
      </c>
      <c r="AW227" s="9" t="s">
        <v>19</v>
      </c>
      <c r="AX227" s="9" t="s">
        <v>37</v>
      </c>
      <c r="AY227" s="168" t="s">
        <v>81</v>
      </c>
    </row>
    <row r="228" spans="2:65" s="7" customFormat="1">
      <c r="B228" s="133"/>
      <c r="D228" s="134" t="s">
        <v>91</v>
      </c>
      <c r="E228" s="135" t="s">
        <v>1</v>
      </c>
      <c r="F228" s="136" t="s">
        <v>126</v>
      </c>
      <c r="H228" s="137">
        <v>100</v>
      </c>
      <c r="I228" s="138"/>
      <c r="L228" s="133"/>
      <c r="M228" s="139"/>
      <c r="N228" s="140"/>
      <c r="O228" s="140"/>
      <c r="P228" s="140"/>
      <c r="Q228" s="140"/>
      <c r="R228" s="140"/>
      <c r="S228" s="140"/>
      <c r="T228" s="141"/>
      <c r="AT228" s="135" t="s">
        <v>91</v>
      </c>
      <c r="AU228" s="135" t="s">
        <v>42</v>
      </c>
      <c r="AV228" s="7" t="s">
        <v>42</v>
      </c>
      <c r="AW228" s="7" t="s">
        <v>19</v>
      </c>
      <c r="AX228" s="7" t="s">
        <v>37</v>
      </c>
      <c r="AY228" s="135" t="s">
        <v>81</v>
      </c>
    </row>
    <row r="229" spans="2:65" s="9" customFormat="1">
      <c r="B229" s="165"/>
      <c r="D229" s="134" t="s">
        <v>91</v>
      </c>
      <c r="E229" s="166" t="s">
        <v>1</v>
      </c>
      <c r="F229" s="167" t="s">
        <v>358</v>
      </c>
      <c r="H229" s="168" t="s">
        <v>1</v>
      </c>
      <c r="I229" s="169"/>
      <c r="L229" s="165"/>
      <c r="M229" s="170"/>
      <c r="N229" s="171"/>
      <c r="O229" s="171"/>
      <c r="P229" s="171"/>
      <c r="Q229" s="171"/>
      <c r="R229" s="171"/>
      <c r="S229" s="171"/>
      <c r="T229" s="172"/>
      <c r="AT229" s="168" t="s">
        <v>91</v>
      </c>
      <c r="AU229" s="168" t="s">
        <v>42</v>
      </c>
      <c r="AV229" s="9" t="s">
        <v>38</v>
      </c>
      <c r="AW229" s="9" t="s">
        <v>19</v>
      </c>
      <c r="AX229" s="9" t="s">
        <v>37</v>
      </c>
      <c r="AY229" s="168" t="s">
        <v>81</v>
      </c>
    </row>
    <row r="230" spans="2:65" s="7" customFormat="1">
      <c r="B230" s="133"/>
      <c r="D230" s="134" t="s">
        <v>91</v>
      </c>
      <c r="E230" s="135" t="s">
        <v>1</v>
      </c>
      <c r="F230" s="136" t="s">
        <v>359</v>
      </c>
      <c r="H230" s="137">
        <v>33.5</v>
      </c>
      <c r="I230" s="138"/>
      <c r="L230" s="133"/>
      <c r="M230" s="139"/>
      <c r="N230" s="140"/>
      <c r="O230" s="140"/>
      <c r="P230" s="140"/>
      <c r="Q230" s="140"/>
      <c r="R230" s="140"/>
      <c r="S230" s="140"/>
      <c r="T230" s="141"/>
      <c r="AT230" s="135" t="s">
        <v>91</v>
      </c>
      <c r="AU230" s="135" t="s">
        <v>42</v>
      </c>
      <c r="AV230" s="7" t="s">
        <v>42</v>
      </c>
      <c r="AW230" s="7" t="s">
        <v>19</v>
      </c>
      <c r="AX230" s="7" t="s">
        <v>37</v>
      </c>
      <c r="AY230" s="135" t="s">
        <v>81</v>
      </c>
    </row>
    <row r="231" spans="2:65" s="8" customFormat="1">
      <c r="B231" s="142"/>
      <c r="D231" s="143" t="s">
        <v>91</v>
      </c>
      <c r="E231" s="144" t="s">
        <v>1</v>
      </c>
      <c r="F231" s="145" t="s">
        <v>93</v>
      </c>
      <c r="H231" s="146">
        <v>133.5</v>
      </c>
      <c r="I231" s="147"/>
      <c r="L231" s="142"/>
      <c r="M231" s="148"/>
      <c r="N231" s="149"/>
      <c r="O231" s="149"/>
      <c r="P231" s="149"/>
      <c r="Q231" s="149"/>
      <c r="R231" s="149"/>
      <c r="S231" s="149"/>
      <c r="T231" s="150"/>
      <c r="AT231" s="151" t="s">
        <v>91</v>
      </c>
      <c r="AU231" s="151" t="s">
        <v>42</v>
      </c>
      <c r="AV231" s="8" t="s">
        <v>89</v>
      </c>
      <c r="AW231" s="8" t="s">
        <v>19</v>
      </c>
      <c r="AX231" s="8" t="s">
        <v>38</v>
      </c>
      <c r="AY231" s="151" t="s">
        <v>81</v>
      </c>
    </row>
    <row r="232" spans="2:65" s="1" customFormat="1" ht="22.5" customHeight="1">
      <c r="B232" s="120"/>
      <c r="C232" s="121" t="s">
        <v>360</v>
      </c>
      <c r="D232" s="121" t="s">
        <v>84</v>
      </c>
      <c r="E232" s="122" t="s">
        <v>361</v>
      </c>
      <c r="F232" s="123" t="s">
        <v>362</v>
      </c>
      <c r="G232" s="124" t="s">
        <v>87</v>
      </c>
      <c r="H232" s="125">
        <v>5.5</v>
      </c>
      <c r="I232" s="126"/>
      <c r="J232" s="127">
        <f>ROUND(I232*H232,2)</f>
        <v>0</v>
      </c>
      <c r="K232" s="123" t="s">
        <v>88</v>
      </c>
      <c r="L232" s="24"/>
      <c r="M232" s="128" t="s">
        <v>1</v>
      </c>
      <c r="N232" s="129" t="s">
        <v>26</v>
      </c>
      <c r="O232" s="25"/>
      <c r="P232" s="130">
        <f>O232*H232</f>
        <v>0</v>
      </c>
      <c r="Q232" s="130">
        <v>0</v>
      </c>
      <c r="R232" s="130">
        <f>Q232*H232</f>
        <v>0</v>
      </c>
      <c r="S232" s="130">
        <v>0</v>
      </c>
      <c r="T232" s="131">
        <f>S232*H232</f>
        <v>0</v>
      </c>
      <c r="AR232" s="13" t="s">
        <v>89</v>
      </c>
      <c r="AT232" s="13" t="s">
        <v>84</v>
      </c>
      <c r="AU232" s="13" t="s">
        <v>42</v>
      </c>
      <c r="AY232" s="13" t="s">
        <v>81</v>
      </c>
      <c r="BE232" s="132">
        <f>IF(N232="základní",J232,0)</f>
        <v>0</v>
      </c>
      <c r="BF232" s="132">
        <f>IF(N232="snížená",J232,0)</f>
        <v>0</v>
      </c>
      <c r="BG232" s="132">
        <f>IF(N232="zákl. přenesená",J232,0)</f>
        <v>0</v>
      </c>
      <c r="BH232" s="132">
        <f>IF(N232="sníž. přenesená",J232,0)</f>
        <v>0</v>
      </c>
      <c r="BI232" s="132">
        <f>IF(N232="nulová",J232,0)</f>
        <v>0</v>
      </c>
      <c r="BJ232" s="13" t="s">
        <v>38</v>
      </c>
      <c r="BK232" s="132">
        <f>ROUND(I232*H232,2)</f>
        <v>0</v>
      </c>
      <c r="BL232" s="13" t="s">
        <v>89</v>
      </c>
      <c r="BM232" s="13" t="s">
        <v>363</v>
      </c>
    </row>
    <row r="233" spans="2:65" s="1" customFormat="1" ht="22.5" customHeight="1">
      <c r="B233" s="120"/>
      <c r="C233" s="121" t="s">
        <v>364</v>
      </c>
      <c r="D233" s="121" t="s">
        <v>84</v>
      </c>
      <c r="E233" s="122" t="s">
        <v>365</v>
      </c>
      <c r="F233" s="123" t="s">
        <v>366</v>
      </c>
      <c r="G233" s="124" t="s">
        <v>118</v>
      </c>
      <c r="H233" s="125">
        <v>650</v>
      </c>
      <c r="I233" s="126"/>
      <c r="J233" s="127">
        <f>ROUND(I233*H233,2)</f>
        <v>0</v>
      </c>
      <c r="K233" s="123" t="s">
        <v>88</v>
      </c>
      <c r="L233" s="24"/>
      <c r="M233" s="128" t="s">
        <v>1</v>
      </c>
      <c r="N233" s="129" t="s">
        <v>26</v>
      </c>
      <c r="O233" s="25"/>
      <c r="P233" s="130">
        <f>O233*H233</f>
        <v>0</v>
      </c>
      <c r="Q233" s="130">
        <v>0</v>
      </c>
      <c r="R233" s="130">
        <f>Q233*H233</f>
        <v>0</v>
      </c>
      <c r="S233" s="130">
        <v>0</v>
      </c>
      <c r="T233" s="131">
        <f>S233*H233</f>
        <v>0</v>
      </c>
      <c r="AR233" s="13" t="s">
        <v>89</v>
      </c>
      <c r="AT233" s="13" t="s">
        <v>84</v>
      </c>
      <c r="AU233" s="13" t="s">
        <v>42</v>
      </c>
      <c r="AY233" s="13" t="s">
        <v>81</v>
      </c>
      <c r="BE233" s="132">
        <f>IF(N233="základní",J233,0)</f>
        <v>0</v>
      </c>
      <c r="BF233" s="132">
        <f>IF(N233="snížená",J233,0)</f>
        <v>0</v>
      </c>
      <c r="BG233" s="132">
        <f>IF(N233="zákl. přenesená",J233,0)</f>
        <v>0</v>
      </c>
      <c r="BH233" s="132">
        <f>IF(N233="sníž. přenesená",J233,0)</f>
        <v>0</v>
      </c>
      <c r="BI233" s="132">
        <f>IF(N233="nulová",J233,0)</f>
        <v>0</v>
      </c>
      <c r="BJ233" s="13" t="s">
        <v>38</v>
      </c>
      <c r="BK233" s="132">
        <f>ROUND(I233*H233,2)</f>
        <v>0</v>
      </c>
      <c r="BL233" s="13" t="s">
        <v>89</v>
      </c>
      <c r="BM233" s="13" t="s">
        <v>367</v>
      </c>
    </row>
    <row r="234" spans="2:65" s="9" customFormat="1">
      <c r="B234" s="165"/>
      <c r="D234" s="134" t="s">
        <v>91</v>
      </c>
      <c r="E234" s="166" t="s">
        <v>1</v>
      </c>
      <c r="F234" s="167" t="s">
        <v>125</v>
      </c>
      <c r="H234" s="168" t="s">
        <v>1</v>
      </c>
      <c r="I234" s="169"/>
      <c r="L234" s="165"/>
      <c r="M234" s="170"/>
      <c r="N234" s="171"/>
      <c r="O234" s="171"/>
      <c r="P234" s="171"/>
      <c r="Q234" s="171"/>
      <c r="R234" s="171"/>
      <c r="S234" s="171"/>
      <c r="T234" s="172"/>
      <c r="AT234" s="168" t="s">
        <v>91</v>
      </c>
      <c r="AU234" s="168" t="s">
        <v>42</v>
      </c>
      <c r="AV234" s="9" t="s">
        <v>38</v>
      </c>
      <c r="AW234" s="9" t="s">
        <v>19</v>
      </c>
      <c r="AX234" s="9" t="s">
        <v>37</v>
      </c>
      <c r="AY234" s="168" t="s">
        <v>81</v>
      </c>
    </row>
    <row r="235" spans="2:65" s="9" customFormat="1">
      <c r="B235" s="165"/>
      <c r="D235" s="134" t="s">
        <v>91</v>
      </c>
      <c r="E235" s="166" t="s">
        <v>1</v>
      </c>
      <c r="F235" s="167" t="s">
        <v>368</v>
      </c>
      <c r="H235" s="168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8" t="s">
        <v>91</v>
      </c>
      <c r="AU235" s="168" t="s">
        <v>42</v>
      </c>
      <c r="AV235" s="9" t="s">
        <v>38</v>
      </c>
      <c r="AW235" s="9" t="s">
        <v>19</v>
      </c>
      <c r="AX235" s="9" t="s">
        <v>37</v>
      </c>
      <c r="AY235" s="168" t="s">
        <v>81</v>
      </c>
    </row>
    <row r="236" spans="2:65" s="7" customFormat="1">
      <c r="B236" s="133"/>
      <c r="D236" s="134" t="s">
        <v>91</v>
      </c>
      <c r="E236" s="135" t="s">
        <v>1</v>
      </c>
      <c r="F236" s="136" t="s">
        <v>336</v>
      </c>
      <c r="H236" s="137">
        <v>540</v>
      </c>
      <c r="I236" s="138"/>
      <c r="L236" s="133"/>
      <c r="M236" s="139"/>
      <c r="N236" s="140"/>
      <c r="O236" s="140"/>
      <c r="P236" s="140"/>
      <c r="Q236" s="140"/>
      <c r="R236" s="140"/>
      <c r="S236" s="140"/>
      <c r="T236" s="141"/>
      <c r="AT236" s="135" t="s">
        <v>91</v>
      </c>
      <c r="AU236" s="135" t="s">
        <v>42</v>
      </c>
      <c r="AV236" s="7" t="s">
        <v>42</v>
      </c>
      <c r="AW236" s="7" t="s">
        <v>19</v>
      </c>
      <c r="AX236" s="7" t="s">
        <v>37</v>
      </c>
      <c r="AY236" s="135" t="s">
        <v>81</v>
      </c>
    </row>
    <row r="237" spans="2:65" s="9" customFormat="1">
      <c r="B237" s="165"/>
      <c r="D237" s="134" t="s">
        <v>91</v>
      </c>
      <c r="E237" s="166" t="s">
        <v>1</v>
      </c>
      <c r="F237" s="167" t="s">
        <v>341</v>
      </c>
      <c r="H237" s="168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8" t="s">
        <v>91</v>
      </c>
      <c r="AU237" s="168" t="s">
        <v>42</v>
      </c>
      <c r="AV237" s="9" t="s">
        <v>38</v>
      </c>
      <c r="AW237" s="9" t="s">
        <v>19</v>
      </c>
      <c r="AX237" s="9" t="s">
        <v>37</v>
      </c>
      <c r="AY237" s="168" t="s">
        <v>81</v>
      </c>
    </row>
    <row r="238" spans="2:65" s="7" customFormat="1">
      <c r="B238" s="133"/>
      <c r="D238" s="134" t="s">
        <v>91</v>
      </c>
      <c r="E238" s="135" t="s">
        <v>1</v>
      </c>
      <c r="F238" s="136" t="s">
        <v>342</v>
      </c>
      <c r="H238" s="137">
        <v>110</v>
      </c>
      <c r="I238" s="138"/>
      <c r="L238" s="133"/>
      <c r="M238" s="139"/>
      <c r="N238" s="140"/>
      <c r="O238" s="140"/>
      <c r="P238" s="140"/>
      <c r="Q238" s="140"/>
      <c r="R238" s="140"/>
      <c r="S238" s="140"/>
      <c r="T238" s="141"/>
      <c r="AT238" s="135" t="s">
        <v>91</v>
      </c>
      <c r="AU238" s="135" t="s">
        <v>42</v>
      </c>
      <c r="AV238" s="7" t="s">
        <v>42</v>
      </c>
      <c r="AW238" s="7" t="s">
        <v>19</v>
      </c>
      <c r="AX238" s="7" t="s">
        <v>37</v>
      </c>
      <c r="AY238" s="135" t="s">
        <v>81</v>
      </c>
    </row>
    <row r="239" spans="2:65" s="8" customFormat="1">
      <c r="B239" s="142"/>
      <c r="D239" s="143" t="s">
        <v>91</v>
      </c>
      <c r="E239" s="144" t="s">
        <v>1</v>
      </c>
      <c r="F239" s="145" t="s">
        <v>93</v>
      </c>
      <c r="H239" s="146">
        <v>650</v>
      </c>
      <c r="I239" s="147"/>
      <c r="L239" s="142"/>
      <c r="M239" s="148"/>
      <c r="N239" s="149"/>
      <c r="O239" s="149"/>
      <c r="P239" s="149"/>
      <c r="Q239" s="149"/>
      <c r="R239" s="149"/>
      <c r="S239" s="149"/>
      <c r="T239" s="150"/>
      <c r="AT239" s="151" t="s">
        <v>91</v>
      </c>
      <c r="AU239" s="151" t="s">
        <v>42</v>
      </c>
      <c r="AV239" s="8" t="s">
        <v>89</v>
      </c>
      <c r="AW239" s="8" t="s">
        <v>19</v>
      </c>
      <c r="AX239" s="8" t="s">
        <v>38</v>
      </c>
      <c r="AY239" s="151" t="s">
        <v>81</v>
      </c>
    </row>
    <row r="240" spans="2:65" s="1" customFormat="1" ht="22.5" customHeight="1">
      <c r="B240" s="120"/>
      <c r="C240" s="121" t="s">
        <v>369</v>
      </c>
      <c r="D240" s="121" t="s">
        <v>84</v>
      </c>
      <c r="E240" s="122" t="s">
        <v>370</v>
      </c>
      <c r="F240" s="123" t="s">
        <v>371</v>
      </c>
      <c r="G240" s="124" t="s">
        <v>118</v>
      </c>
      <c r="H240" s="125">
        <v>110</v>
      </c>
      <c r="I240" s="126"/>
      <c r="J240" s="127">
        <f>ROUND(I240*H240,2)</f>
        <v>0</v>
      </c>
      <c r="K240" s="123" t="s">
        <v>88</v>
      </c>
      <c r="L240" s="24"/>
      <c r="M240" s="128" t="s">
        <v>1</v>
      </c>
      <c r="N240" s="129" t="s">
        <v>26</v>
      </c>
      <c r="O240" s="25"/>
      <c r="P240" s="130">
        <f>O240*H240</f>
        <v>0</v>
      </c>
      <c r="Q240" s="130">
        <v>0</v>
      </c>
      <c r="R240" s="130">
        <f>Q240*H240</f>
        <v>0</v>
      </c>
      <c r="S240" s="130">
        <v>0</v>
      </c>
      <c r="T240" s="131">
        <f>S240*H240</f>
        <v>0</v>
      </c>
      <c r="AR240" s="13" t="s">
        <v>89</v>
      </c>
      <c r="AT240" s="13" t="s">
        <v>84</v>
      </c>
      <c r="AU240" s="13" t="s">
        <v>42</v>
      </c>
      <c r="AY240" s="13" t="s">
        <v>81</v>
      </c>
      <c r="BE240" s="132">
        <f>IF(N240="základní",J240,0)</f>
        <v>0</v>
      </c>
      <c r="BF240" s="132">
        <f>IF(N240="snížená",J240,0)</f>
        <v>0</v>
      </c>
      <c r="BG240" s="132">
        <f>IF(N240="zákl. přenesená",J240,0)</f>
        <v>0</v>
      </c>
      <c r="BH240" s="132">
        <f>IF(N240="sníž. přenesená",J240,0)</f>
        <v>0</v>
      </c>
      <c r="BI240" s="132">
        <f>IF(N240="nulová",J240,0)</f>
        <v>0</v>
      </c>
      <c r="BJ240" s="13" t="s">
        <v>38</v>
      </c>
      <c r="BK240" s="132">
        <f>ROUND(I240*H240,2)</f>
        <v>0</v>
      </c>
      <c r="BL240" s="13" t="s">
        <v>89</v>
      </c>
      <c r="BM240" s="13" t="s">
        <v>372</v>
      </c>
    </row>
    <row r="241" spans="2:65" s="9" customFormat="1">
      <c r="B241" s="165"/>
      <c r="D241" s="134" t="s">
        <v>91</v>
      </c>
      <c r="E241" s="166" t="s">
        <v>1</v>
      </c>
      <c r="F241" s="167" t="s">
        <v>373</v>
      </c>
      <c r="H241" s="168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8" t="s">
        <v>91</v>
      </c>
      <c r="AU241" s="168" t="s">
        <v>42</v>
      </c>
      <c r="AV241" s="9" t="s">
        <v>38</v>
      </c>
      <c r="AW241" s="9" t="s">
        <v>19</v>
      </c>
      <c r="AX241" s="9" t="s">
        <v>37</v>
      </c>
      <c r="AY241" s="168" t="s">
        <v>81</v>
      </c>
    </row>
    <row r="242" spans="2:65" s="7" customFormat="1">
      <c r="B242" s="133"/>
      <c r="D242" s="134" t="s">
        <v>91</v>
      </c>
      <c r="E242" s="135" t="s">
        <v>1</v>
      </c>
      <c r="F242" s="136" t="s">
        <v>342</v>
      </c>
      <c r="H242" s="137">
        <v>110</v>
      </c>
      <c r="I242" s="138"/>
      <c r="L242" s="133"/>
      <c r="M242" s="139"/>
      <c r="N242" s="140"/>
      <c r="O242" s="140"/>
      <c r="P242" s="140"/>
      <c r="Q242" s="140"/>
      <c r="R242" s="140"/>
      <c r="S242" s="140"/>
      <c r="T242" s="141"/>
      <c r="AT242" s="135" t="s">
        <v>91</v>
      </c>
      <c r="AU242" s="135" t="s">
        <v>42</v>
      </c>
      <c r="AV242" s="7" t="s">
        <v>42</v>
      </c>
      <c r="AW242" s="7" t="s">
        <v>19</v>
      </c>
      <c r="AX242" s="7" t="s">
        <v>37</v>
      </c>
      <c r="AY242" s="135" t="s">
        <v>81</v>
      </c>
    </row>
    <row r="243" spans="2:65" s="8" customFormat="1">
      <c r="B243" s="142"/>
      <c r="D243" s="143" t="s">
        <v>91</v>
      </c>
      <c r="E243" s="144" t="s">
        <v>1</v>
      </c>
      <c r="F243" s="145" t="s">
        <v>93</v>
      </c>
      <c r="H243" s="146">
        <v>110</v>
      </c>
      <c r="I243" s="147"/>
      <c r="L243" s="142"/>
      <c r="M243" s="148"/>
      <c r="N243" s="149"/>
      <c r="O243" s="149"/>
      <c r="P243" s="149"/>
      <c r="Q243" s="149"/>
      <c r="R243" s="149"/>
      <c r="S243" s="149"/>
      <c r="T243" s="150"/>
      <c r="AT243" s="151" t="s">
        <v>91</v>
      </c>
      <c r="AU243" s="151" t="s">
        <v>42</v>
      </c>
      <c r="AV243" s="8" t="s">
        <v>89</v>
      </c>
      <c r="AW243" s="8" t="s">
        <v>19</v>
      </c>
      <c r="AX243" s="8" t="s">
        <v>38</v>
      </c>
      <c r="AY243" s="151" t="s">
        <v>81</v>
      </c>
    </row>
    <row r="244" spans="2:65" s="1" customFormat="1" ht="31.5" customHeight="1">
      <c r="B244" s="120"/>
      <c r="C244" s="121" t="s">
        <v>374</v>
      </c>
      <c r="D244" s="121" t="s">
        <v>84</v>
      </c>
      <c r="E244" s="122" t="s">
        <v>375</v>
      </c>
      <c r="F244" s="123" t="s">
        <v>376</v>
      </c>
      <c r="G244" s="124" t="s">
        <v>118</v>
      </c>
      <c r="H244" s="125">
        <v>110</v>
      </c>
      <c r="I244" s="126"/>
      <c r="J244" s="127">
        <f>ROUND(I244*H244,2)</f>
        <v>0</v>
      </c>
      <c r="K244" s="123" t="s">
        <v>88</v>
      </c>
      <c r="L244" s="24"/>
      <c r="M244" s="128" t="s">
        <v>1</v>
      </c>
      <c r="N244" s="129" t="s">
        <v>26</v>
      </c>
      <c r="O244" s="25"/>
      <c r="P244" s="130">
        <f>O244*H244</f>
        <v>0</v>
      </c>
      <c r="Q244" s="130">
        <v>0</v>
      </c>
      <c r="R244" s="130">
        <f>Q244*H244</f>
        <v>0</v>
      </c>
      <c r="S244" s="130">
        <v>0</v>
      </c>
      <c r="T244" s="131">
        <f>S244*H244</f>
        <v>0</v>
      </c>
      <c r="AR244" s="13" t="s">
        <v>89</v>
      </c>
      <c r="AT244" s="13" t="s">
        <v>84</v>
      </c>
      <c r="AU244" s="13" t="s">
        <v>42</v>
      </c>
      <c r="AY244" s="13" t="s">
        <v>81</v>
      </c>
      <c r="BE244" s="132">
        <f>IF(N244="základní",J244,0)</f>
        <v>0</v>
      </c>
      <c r="BF244" s="132">
        <f>IF(N244="snížená",J244,0)</f>
        <v>0</v>
      </c>
      <c r="BG244" s="132">
        <f>IF(N244="zákl. přenesená",J244,0)</f>
        <v>0</v>
      </c>
      <c r="BH244" s="132">
        <f>IF(N244="sníž. přenesená",J244,0)</f>
        <v>0</v>
      </c>
      <c r="BI244" s="132">
        <f>IF(N244="nulová",J244,0)</f>
        <v>0</v>
      </c>
      <c r="BJ244" s="13" t="s">
        <v>38</v>
      </c>
      <c r="BK244" s="132">
        <f>ROUND(I244*H244,2)</f>
        <v>0</v>
      </c>
      <c r="BL244" s="13" t="s">
        <v>89</v>
      </c>
      <c r="BM244" s="13" t="s">
        <v>377</v>
      </c>
    </row>
    <row r="245" spans="2:65" s="9" customFormat="1">
      <c r="B245" s="165"/>
      <c r="D245" s="134" t="s">
        <v>91</v>
      </c>
      <c r="E245" s="166" t="s">
        <v>1</v>
      </c>
      <c r="F245" s="167" t="s">
        <v>334</v>
      </c>
      <c r="H245" s="168" t="s">
        <v>1</v>
      </c>
      <c r="I245" s="169"/>
      <c r="L245" s="165"/>
      <c r="M245" s="170"/>
      <c r="N245" s="171"/>
      <c r="O245" s="171"/>
      <c r="P245" s="171"/>
      <c r="Q245" s="171"/>
      <c r="R245" s="171"/>
      <c r="S245" s="171"/>
      <c r="T245" s="172"/>
      <c r="AT245" s="168" t="s">
        <v>91</v>
      </c>
      <c r="AU245" s="168" t="s">
        <v>42</v>
      </c>
      <c r="AV245" s="9" t="s">
        <v>38</v>
      </c>
      <c r="AW245" s="9" t="s">
        <v>19</v>
      </c>
      <c r="AX245" s="9" t="s">
        <v>37</v>
      </c>
      <c r="AY245" s="168" t="s">
        <v>81</v>
      </c>
    </row>
    <row r="246" spans="2:65" s="9" customFormat="1">
      <c r="B246" s="165"/>
      <c r="D246" s="134" t="s">
        <v>91</v>
      </c>
      <c r="E246" s="166" t="s">
        <v>1</v>
      </c>
      <c r="F246" s="167" t="s">
        <v>378</v>
      </c>
      <c r="H246" s="168" t="s">
        <v>1</v>
      </c>
      <c r="I246" s="169"/>
      <c r="L246" s="165"/>
      <c r="M246" s="170"/>
      <c r="N246" s="171"/>
      <c r="O246" s="171"/>
      <c r="P246" s="171"/>
      <c r="Q246" s="171"/>
      <c r="R246" s="171"/>
      <c r="S246" s="171"/>
      <c r="T246" s="172"/>
      <c r="AT246" s="168" t="s">
        <v>91</v>
      </c>
      <c r="AU246" s="168" t="s">
        <v>42</v>
      </c>
      <c r="AV246" s="9" t="s">
        <v>38</v>
      </c>
      <c r="AW246" s="9" t="s">
        <v>19</v>
      </c>
      <c r="AX246" s="9" t="s">
        <v>37</v>
      </c>
      <c r="AY246" s="168" t="s">
        <v>81</v>
      </c>
    </row>
    <row r="247" spans="2:65" s="7" customFormat="1">
      <c r="B247" s="133"/>
      <c r="D247" s="134" t="s">
        <v>91</v>
      </c>
      <c r="E247" s="135" t="s">
        <v>1</v>
      </c>
      <c r="F247" s="136" t="s">
        <v>342</v>
      </c>
      <c r="H247" s="137">
        <v>110</v>
      </c>
      <c r="I247" s="138"/>
      <c r="L247" s="133"/>
      <c r="M247" s="139"/>
      <c r="N247" s="140"/>
      <c r="O247" s="140"/>
      <c r="P247" s="140"/>
      <c r="Q247" s="140"/>
      <c r="R247" s="140"/>
      <c r="S247" s="140"/>
      <c r="T247" s="141"/>
      <c r="AT247" s="135" t="s">
        <v>91</v>
      </c>
      <c r="AU247" s="135" t="s">
        <v>42</v>
      </c>
      <c r="AV247" s="7" t="s">
        <v>42</v>
      </c>
      <c r="AW247" s="7" t="s">
        <v>19</v>
      </c>
      <c r="AX247" s="7" t="s">
        <v>37</v>
      </c>
      <c r="AY247" s="135" t="s">
        <v>81</v>
      </c>
    </row>
    <row r="248" spans="2:65" s="8" customFormat="1">
      <c r="B248" s="142"/>
      <c r="D248" s="143" t="s">
        <v>91</v>
      </c>
      <c r="E248" s="144" t="s">
        <v>1</v>
      </c>
      <c r="F248" s="145" t="s">
        <v>93</v>
      </c>
      <c r="H248" s="146">
        <v>110</v>
      </c>
      <c r="I248" s="147"/>
      <c r="L248" s="142"/>
      <c r="M248" s="148"/>
      <c r="N248" s="149"/>
      <c r="O248" s="149"/>
      <c r="P248" s="149"/>
      <c r="Q248" s="149"/>
      <c r="R248" s="149"/>
      <c r="S248" s="149"/>
      <c r="T248" s="150"/>
      <c r="AT248" s="151" t="s">
        <v>91</v>
      </c>
      <c r="AU248" s="151" t="s">
        <v>42</v>
      </c>
      <c r="AV248" s="8" t="s">
        <v>89</v>
      </c>
      <c r="AW248" s="8" t="s">
        <v>19</v>
      </c>
      <c r="AX248" s="8" t="s">
        <v>38</v>
      </c>
      <c r="AY248" s="151" t="s">
        <v>81</v>
      </c>
    </row>
    <row r="249" spans="2:65" s="1" customFormat="1" ht="31.5" customHeight="1">
      <c r="B249" s="120"/>
      <c r="C249" s="121" t="s">
        <v>379</v>
      </c>
      <c r="D249" s="121" t="s">
        <v>84</v>
      </c>
      <c r="E249" s="122" t="s">
        <v>380</v>
      </c>
      <c r="F249" s="123" t="s">
        <v>381</v>
      </c>
      <c r="G249" s="124" t="s">
        <v>118</v>
      </c>
      <c r="H249" s="125">
        <v>540</v>
      </c>
      <c r="I249" s="126"/>
      <c r="J249" s="127">
        <f>ROUND(I249*H249,2)</f>
        <v>0</v>
      </c>
      <c r="K249" s="123" t="s">
        <v>88</v>
      </c>
      <c r="L249" s="24"/>
      <c r="M249" s="128" t="s">
        <v>1</v>
      </c>
      <c r="N249" s="129" t="s">
        <v>26</v>
      </c>
      <c r="O249" s="25"/>
      <c r="P249" s="130">
        <f>O249*H249</f>
        <v>0</v>
      </c>
      <c r="Q249" s="130">
        <v>0</v>
      </c>
      <c r="R249" s="130">
        <f>Q249*H249</f>
        <v>0</v>
      </c>
      <c r="S249" s="130">
        <v>0</v>
      </c>
      <c r="T249" s="131">
        <f>S249*H249</f>
        <v>0</v>
      </c>
      <c r="AR249" s="13" t="s">
        <v>89</v>
      </c>
      <c r="AT249" s="13" t="s">
        <v>84</v>
      </c>
      <c r="AU249" s="13" t="s">
        <v>42</v>
      </c>
      <c r="AY249" s="13" t="s">
        <v>81</v>
      </c>
      <c r="BE249" s="132">
        <f>IF(N249="základní",J249,0)</f>
        <v>0</v>
      </c>
      <c r="BF249" s="132">
        <f>IF(N249="snížená",J249,0)</f>
        <v>0</v>
      </c>
      <c r="BG249" s="132">
        <f>IF(N249="zákl. přenesená",J249,0)</f>
        <v>0</v>
      </c>
      <c r="BH249" s="132">
        <f>IF(N249="sníž. přenesená",J249,0)</f>
        <v>0</v>
      </c>
      <c r="BI249" s="132">
        <f>IF(N249="nulová",J249,0)</f>
        <v>0</v>
      </c>
      <c r="BJ249" s="13" t="s">
        <v>38</v>
      </c>
      <c r="BK249" s="132">
        <f>ROUND(I249*H249,2)</f>
        <v>0</v>
      </c>
      <c r="BL249" s="13" t="s">
        <v>89</v>
      </c>
      <c r="BM249" s="13" t="s">
        <v>382</v>
      </c>
    </row>
    <row r="250" spans="2:65" s="9" customFormat="1">
      <c r="B250" s="165"/>
      <c r="D250" s="134" t="s">
        <v>91</v>
      </c>
      <c r="E250" s="166" t="s">
        <v>1</v>
      </c>
      <c r="F250" s="167" t="s">
        <v>334</v>
      </c>
      <c r="H250" s="168" t="s">
        <v>1</v>
      </c>
      <c r="I250" s="169"/>
      <c r="L250" s="165"/>
      <c r="M250" s="170"/>
      <c r="N250" s="171"/>
      <c r="O250" s="171"/>
      <c r="P250" s="171"/>
      <c r="Q250" s="171"/>
      <c r="R250" s="171"/>
      <c r="S250" s="171"/>
      <c r="T250" s="172"/>
      <c r="AT250" s="168" t="s">
        <v>91</v>
      </c>
      <c r="AU250" s="168" t="s">
        <v>42</v>
      </c>
      <c r="AV250" s="9" t="s">
        <v>38</v>
      </c>
      <c r="AW250" s="9" t="s">
        <v>19</v>
      </c>
      <c r="AX250" s="9" t="s">
        <v>37</v>
      </c>
      <c r="AY250" s="168" t="s">
        <v>81</v>
      </c>
    </row>
    <row r="251" spans="2:65" s="9" customFormat="1">
      <c r="B251" s="165"/>
      <c r="D251" s="134" t="s">
        <v>91</v>
      </c>
      <c r="E251" s="166" t="s">
        <v>1</v>
      </c>
      <c r="F251" s="167" t="s">
        <v>335</v>
      </c>
      <c r="H251" s="168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8" t="s">
        <v>91</v>
      </c>
      <c r="AU251" s="168" t="s">
        <v>42</v>
      </c>
      <c r="AV251" s="9" t="s">
        <v>38</v>
      </c>
      <c r="AW251" s="9" t="s">
        <v>19</v>
      </c>
      <c r="AX251" s="9" t="s">
        <v>37</v>
      </c>
      <c r="AY251" s="168" t="s">
        <v>81</v>
      </c>
    </row>
    <row r="252" spans="2:65" s="7" customFormat="1">
      <c r="B252" s="133"/>
      <c r="D252" s="134" t="s">
        <v>91</v>
      </c>
      <c r="E252" s="135" t="s">
        <v>1</v>
      </c>
      <c r="F252" s="136" t="s">
        <v>336</v>
      </c>
      <c r="H252" s="137">
        <v>540</v>
      </c>
      <c r="I252" s="138"/>
      <c r="L252" s="133"/>
      <c r="M252" s="139"/>
      <c r="N252" s="140"/>
      <c r="O252" s="140"/>
      <c r="P252" s="140"/>
      <c r="Q252" s="140"/>
      <c r="R252" s="140"/>
      <c r="S252" s="140"/>
      <c r="T252" s="141"/>
      <c r="AT252" s="135" t="s">
        <v>91</v>
      </c>
      <c r="AU252" s="135" t="s">
        <v>42</v>
      </c>
      <c r="AV252" s="7" t="s">
        <v>42</v>
      </c>
      <c r="AW252" s="7" t="s">
        <v>19</v>
      </c>
      <c r="AX252" s="7" t="s">
        <v>37</v>
      </c>
      <c r="AY252" s="135" t="s">
        <v>81</v>
      </c>
    </row>
    <row r="253" spans="2:65" s="8" customFormat="1">
      <c r="B253" s="142"/>
      <c r="D253" s="134" t="s">
        <v>91</v>
      </c>
      <c r="E253" s="162" t="s">
        <v>1</v>
      </c>
      <c r="F253" s="163" t="s">
        <v>93</v>
      </c>
      <c r="H253" s="164">
        <v>540</v>
      </c>
      <c r="I253" s="147"/>
      <c r="L253" s="142"/>
      <c r="M253" s="148"/>
      <c r="N253" s="149"/>
      <c r="O253" s="149"/>
      <c r="P253" s="149"/>
      <c r="Q253" s="149"/>
      <c r="R253" s="149"/>
      <c r="S253" s="149"/>
      <c r="T253" s="150"/>
      <c r="AT253" s="151" t="s">
        <v>91</v>
      </c>
      <c r="AU253" s="151" t="s">
        <v>42</v>
      </c>
      <c r="AV253" s="8" t="s">
        <v>89</v>
      </c>
      <c r="AW253" s="8" t="s">
        <v>19</v>
      </c>
      <c r="AX253" s="8" t="s">
        <v>38</v>
      </c>
      <c r="AY253" s="151" t="s">
        <v>81</v>
      </c>
    </row>
    <row r="254" spans="2:65" s="6" customFormat="1" ht="29.85" customHeight="1">
      <c r="B254" s="106"/>
      <c r="D254" s="117" t="s">
        <v>36</v>
      </c>
      <c r="E254" s="118" t="s">
        <v>127</v>
      </c>
      <c r="F254" s="118" t="s">
        <v>383</v>
      </c>
      <c r="I254" s="109"/>
      <c r="J254" s="119">
        <f>BK254</f>
        <v>0</v>
      </c>
      <c r="L254" s="106"/>
      <c r="M254" s="111"/>
      <c r="N254" s="112"/>
      <c r="O254" s="112"/>
      <c r="P254" s="113">
        <f>SUM(P255:P303)</f>
        <v>0</v>
      </c>
      <c r="Q254" s="112"/>
      <c r="R254" s="113">
        <f>SUM(R255:R303)</f>
        <v>99.253591200000002</v>
      </c>
      <c r="S254" s="112"/>
      <c r="T254" s="114">
        <f>SUM(T255:T303)</f>
        <v>0</v>
      </c>
      <c r="AR254" s="107" t="s">
        <v>38</v>
      </c>
      <c r="AT254" s="115" t="s">
        <v>36</v>
      </c>
      <c r="AU254" s="115" t="s">
        <v>38</v>
      </c>
      <c r="AY254" s="107" t="s">
        <v>81</v>
      </c>
      <c r="BK254" s="116">
        <f>SUM(BK255:BK303)</f>
        <v>0</v>
      </c>
    </row>
    <row r="255" spans="2:65" s="1" customFormat="1" ht="22.5" customHeight="1">
      <c r="B255" s="120"/>
      <c r="C255" s="121" t="s">
        <v>384</v>
      </c>
      <c r="D255" s="121" t="s">
        <v>84</v>
      </c>
      <c r="E255" s="122" t="s">
        <v>385</v>
      </c>
      <c r="F255" s="123" t="s">
        <v>386</v>
      </c>
      <c r="G255" s="124" t="s">
        <v>387</v>
      </c>
      <c r="H255" s="125">
        <v>1</v>
      </c>
      <c r="I255" s="126"/>
      <c r="J255" s="127">
        <f>ROUND(I255*H255,2)</f>
        <v>0</v>
      </c>
      <c r="K255" s="123" t="s">
        <v>1</v>
      </c>
      <c r="L255" s="24"/>
      <c r="M255" s="128" t="s">
        <v>1</v>
      </c>
      <c r="N255" s="129" t="s">
        <v>26</v>
      </c>
      <c r="O255" s="25"/>
      <c r="P255" s="130">
        <f>O255*H255</f>
        <v>0</v>
      </c>
      <c r="Q255" s="130">
        <v>0</v>
      </c>
      <c r="R255" s="130">
        <f>Q255*H255</f>
        <v>0</v>
      </c>
      <c r="S255" s="130">
        <v>0</v>
      </c>
      <c r="T255" s="131">
        <f>S255*H255</f>
        <v>0</v>
      </c>
      <c r="AR255" s="13" t="s">
        <v>89</v>
      </c>
      <c r="AT255" s="13" t="s">
        <v>84</v>
      </c>
      <c r="AU255" s="13" t="s">
        <v>42</v>
      </c>
      <c r="AY255" s="13" t="s">
        <v>81</v>
      </c>
      <c r="BE255" s="132">
        <f>IF(N255="základní",J255,0)</f>
        <v>0</v>
      </c>
      <c r="BF255" s="132">
        <f>IF(N255="snížená",J255,0)</f>
        <v>0</v>
      </c>
      <c r="BG255" s="132">
        <f>IF(N255="zákl. přenesená",J255,0)</f>
        <v>0</v>
      </c>
      <c r="BH255" s="132">
        <f>IF(N255="sníž. přenesená",J255,0)</f>
        <v>0</v>
      </c>
      <c r="BI255" s="132">
        <f>IF(N255="nulová",J255,0)</f>
        <v>0</v>
      </c>
      <c r="BJ255" s="13" t="s">
        <v>38</v>
      </c>
      <c r="BK255" s="132">
        <f>ROUND(I255*H255,2)</f>
        <v>0</v>
      </c>
      <c r="BL255" s="13" t="s">
        <v>89</v>
      </c>
      <c r="BM255" s="13" t="s">
        <v>388</v>
      </c>
    </row>
    <row r="256" spans="2:65" s="1" customFormat="1" ht="31.5" customHeight="1">
      <c r="B256" s="120"/>
      <c r="C256" s="121" t="s">
        <v>389</v>
      </c>
      <c r="D256" s="121" t="s">
        <v>84</v>
      </c>
      <c r="E256" s="122" t="s">
        <v>390</v>
      </c>
      <c r="F256" s="123" t="s">
        <v>391</v>
      </c>
      <c r="G256" s="124" t="s">
        <v>130</v>
      </c>
      <c r="H256" s="125">
        <v>4</v>
      </c>
      <c r="I256" s="126"/>
      <c r="J256" s="127">
        <f>ROUND(I256*H256,2)</f>
        <v>0</v>
      </c>
      <c r="K256" s="123" t="s">
        <v>88</v>
      </c>
      <c r="L256" s="24"/>
      <c r="M256" s="128" t="s">
        <v>1</v>
      </c>
      <c r="N256" s="129" t="s">
        <v>26</v>
      </c>
      <c r="O256" s="25"/>
      <c r="P256" s="130">
        <f>O256*H256</f>
        <v>0</v>
      </c>
      <c r="Q256" s="130">
        <v>6.9999999999999999E-4</v>
      </c>
      <c r="R256" s="130">
        <f>Q256*H256</f>
        <v>2.8E-3</v>
      </c>
      <c r="S256" s="130">
        <v>0</v>
      </c>
      <c r="T256" s="131">
        <f>S256*H256</f>
        <v>0</v>
      </c>
      <c r="AR256" s="13" t="s">
        <v>89</v>
      </c>
      <c r="AT256" s="13" t="s">
        <v>84</v>
      </c>
      <c r="AU256" s="13" t="s">
        <v>42</v>
      </c>
      <c r="AY256" s="13" t="s">
        <v>81</v>
      </c>
      <c r="BE256" s="132">
        <f>IF(N256="základní",J256,0)</f>
        <v>0</v>
      </c>
      <c r="BF256" s="132">
        <f>IF(N256="snížená",J256,0)</f>
        <v>0</v>
      </c>
      <c r="BG256" s="132">
        <f>IF(N256="zákl. přenesená",J256,0)</f>
        <v>0</v>
      </c>
      <c r="BH256" s="132">
        <f>IF(N256="sníž. přenesená",J256,0)</f>
        <v>0</v>
      </c>
      <c r="BI256" s="132">
        <f>IF(N256="nulová",J256,0)</f>
        <v>0</v>
      </c>
      <c r="BJ256" s="13" t="s">
        <v>38</v>
      </c>
      <c r="BK256" s="132">
        <f>ROUND(I256*H256,2)</f>
        <v>0</v>
      </c>
      <c r="BL256" s="13" t="s">
        <v>89</v>
      </c>
      <c r="BM256" s="13" t="s">
        <v>392</v>
      </c>
    </row>
    <row r="257" spans="2:65" s="9" customFormat="1">
      <c r="B257" s="165"/>
      <c r="D257" s="134" t="s">
        <v>91</v>
      </c>
      <c r="E257" s="166" t="s">
        <v>1</v>
      </c>
      <c r="F257" s="167" t="s">
        <v>334</v>
      </c>
      <c r="H257" s="168" t="s">
        <v>1</v>
      </c>
      <c r="I257" s="169"/>
      <c r="L257" s="165"/>
      <c r="M257" s="170"/>
      <c r="N257" s="171"/>
      <c r="O257" s="171"/>
      <c r="P257" s="171"/>
      <c r="Q257" s="171"/>
      <c r="R257" s="171"/>
      <c r="S257" s="171"/>
      <c r="T257" s="172"/>
      <c r="AT257" s="168" t="s">
        <v>91</v>
      </c>
      <c r="AU257" s="168" t="s">
        <v>42</v>
      </c>
      <c r="AV257" s="9" t="s">
        <v>38</v>
      </c>
      <c r="AW257" s="9" t="s">
        <v>19</v>
      </c>
      <c r="AX257" s="9" t="s">
        <v>37</v>
      </c>
      <c r="AY257" s="168" t="s">
        <v>81</v>
      </c>
    </row>
    <row r="258" spans="2:65" s="9" customFormat="1">
      <c r="B258" s="165"/>
      <c r="D258" s="134" t="s">
        <v>91</v>
      </c>
      <c r="E258" s="166" t="s">
        <v>1</v>
      </c>
      <c r="F258" s="167" t="s">
        <v>393</v>
      </c>
      <c r="H258" s="168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8" t="s">
        <v>91</v>
      </c>
      <c r="AU258" s="168" t="s">
        <v>42</v>
      </c>
      <c r="AV258" s="9" t="s">
        <v>38</v>
      </c>
      <c r="AW258" s="9" t="s">
        <v>19</v>
      </c>
      <c r="AX258" s="9" t="s">
        <v>37</v>
      </c>
      <c r="AY258" s="168" t="s">
        <v>81</v>
      </c>
    </row>
    <row r="259" spans="2:65" s="7" customFormat="1">
      <c r="B259" s="133"/>
      <c r="D259" s="134" t="s">
        <v>91</v>
      </c>
      <c r="E259" s="135" t="s">
        <v>1</v>
      </c>
      <c r="F259" s="136" t="s">
        <v>42</v>
      </c>
      <c r="H259" s="137">
        <v>2</v>
      </c>
      <c r="I259" s="138"/>
      <c r="L259" s="133"/>
      <c r="M259" s="139"/>
      <c r="N259" s="140"/>
      <c r="O259" s="140"/>
      <c r="P259" s="140"/>
      <c r="Q259" s="140"/>
      <c r="R259" s="140"/>
      <c r="S259" s="140"/>
      <c r="T259" s="141"/>
      <c r="AT259" s="135" t="s">
        <v>91</v>
      </c>
      <c r="AU259" s="135" t="s">
        <v>42</v>
      </c>
      <c r="AV259" s="7" t="s">
        <v>42</v>
      </c>
      <c r="AW259" s="7" t="s">
        <v>19</v>
      </c>
      <c r="AX259" s="7" t="s">
        <v>37</v>
      </c>
      <c r="AY259" s="135" t="s">
        <v>81</v>
      </c>
    </row>
    <row r="260" spans="2:65" s="9" customFormat="1">
      <c r="B260" s="165"/>
      <c r="D260" s="134" t="s">
        <v>91</v>
      </c>
      <c r="E260" s="166" t="s">
        <v>1</v>
      </c>
      <c r="F260" s="167" t="s">
        <v>394</v>
      </c>
      <c r="H260" s="168" t="s">
        <v>1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8" t="s">
        <v>91</v>
      </c>
      <c r="AU260" s="168" t="s">
        <v>42</v>
      </c>
      <c r="AV260" s="9" t="s">
        <v>38</v>
      </c>
      <c r="AW260" s="9" t="s">
        <v>19</v>
      </c>
      <c r="AX260" s="9" t="s">
        <v>37</v>
      </c>
      <c r="AY260" s="168" t="s">
        <v>81</v>
      </c>
    </row>
    <row r="261" spans="2:65" s="7" customFormat="1">
      <c r="B261" s="133"/>
      <c r="D261" s="134" t="s">
        <v>91</v>
      </c>
      <c r="E261" s="135" t="s">
        <v>1</v>
      </c>
      <c r="F261" s="136" t="s">
        <v>42</v>
      </c>
      <c r="H261" s="137">
        <v>2</v>
      </c>
      <c r="I261" s="138"/>
      <c r="L261" s="133"/>
      <c r="M261" s="139"/>
      <c r="N261" s="140"/>
      <c r="O261" s="140"/>
      <c r="P261" s="140"/>
      <c r="Q261" s="140"/>
      <c r="R261" s="140"/>
      <c r="S261" s="140"/>
      <c r="T261" s="141"/>
      <c r="AT261" s="135" t="s">
        <v>91</v>
      </c>
      <c r="AU261" s="135" t="s">
        <v>42</v>
      </c>
      <c r="AV261" s="7" t="s">
        <v>42</v>
      </c>
      <c r="AW261" s="7" t="s">
        <v>19</v>
      </c>
      <c r="AX261" s="7" t="s">
        <v>37</v>
      </c>
      <c r="AY261" s="135" t="s">
        <v>81</v>
      </c>
    </row>
    <row r="262" spans="2:65" s="8" customFormat="1">
      <c r="B262" s="142"/>
      <c r="D262" s="143" t="s">
        <v>91</v>
      </c>
      <c r="E262" s="144" t="s">
        <v>1</v>
      </c>
      <c r="F262" s="145" t="s">
        <v>93</v>
      </c>
      <c r="H262" s="146">
        <v>4</v>
      </c>
      <c r="I262" s="147"/>
      <c r="L262" s="142"/>
      <c r="M262" s="148"/>
      <c r="N262" s="149"/>
      <c r="O262" s="149"/>
      <c r="P262" s="149"/>
      <c r="Q262" s="149"/>
      <c r="R262" s="149"/>
      <c r="S262" s="149"/>
      <c r="T262" s="150"/>
      <c r="AT262" s="151" t="s">
        <v>91</v>
      </c>
      <c r="AU262" s="151" t="s">
        <v>42</v>
      </c>
      <c r="AV262" s="8" t="s">
        <v>89</v>
      </c>
      <c r="AW262" s="8" t="s">
        <v>19</v>
      </c>
      <c r="AX262" s="8" t="s">
        <v>38</v>
      </c>
      <c r="AY262" s="151" t="s">
        <v>81</v>
      </c>
    </row>
    <row r="263" spans="2:65" s="1" customFormat="1" ht="22.5" customHeight="1">
      <c r="B263" s="120"/>
      <c r="C263" s="152" t="s">
        <v>395</v>
      </c>
      <c r="D263" s="152" t="s">
        <v>100</v>
      </c>
      <c r="E263" s="153" t="s">
        <v>396</v>
      </c>
      <c r="F263" s="154" t="s">
        <v>397</v>
      </c>
      <c r="G263" s="155" t="s">
        <v>130</v>
      </c>
      <c r="H263" s="156">
        <v>4</v>
      </c>
      <c r="I263" s="157"/>
      <c r="J263" s="158">
        <f>ROUND(I263*H263,2)</f>
        <v>0</v>
      </c>
      <c r="K263" s="154" t="s">
        <v>88</v>
      </c>
      <c r="L263" s="159"/>
      <c r="M263" s="160" t="s">
        <v>1</v>
      </c>
      <c r="N263" s="161" t="s">
        <v>26</v>
      </c>
      <c r="O263" s="25"/>
      <c r="P263" s="130">
        <f>O263*H263</f>
        <v>0</v>
      </c>
      <c r="Q263" s="130">
        <v>2E-3</v>
      </c>
      <c r="R263" s="130">
        <f>Q263*H263</f>
        <v>8.0000000000000002E-3</v>
      </c>
      <c r="S263" s="130">
        <v>0</v>
      </c>
      <c r="T263" s="131">
        <f>S263*H263</f>
        <v>0</v>
      </c>
      <c r="AR263" s="13" t="s">
        <v>104</v>
      </c>
      <c r="AT263" s="13" t="s">
        <v>100</v>
      </c>
      <c r="AU263" s="13" t="s">
        <v>42</v>
      </c>
      <c r="AY263" s="13" t="s">
        <v>81</v>
      </c>
      <c r="BE263" s="132">
        <f>IF(N263="základní",J263,0)</f>
        <v>0</v>
      </c>
      <c r="BF263" s="132">
        <f>IF(N263="snížená",J263,0)</f>
        <v>0</v>
      </c>
      <c r="BG263" s="132">
        <f>IF(N263="zákl. přenesená",J263,0)</f>
        <v>0</v>
      </c>
      <c r="BH263" s="132">
        <f>IF(N263="sníž. přenesená",J263,0)</f>
        <v>0</v>
      </c>
      <c r="BI263" s="132">
        <f>IF(N263="nulová",J263,0)</f>
        <v>0</v>
      </c>
      <c r="BJ263" s="13" t="s">
        <v>38</v>
      </c>
      <c r="BK263" s="132">
        <f>ROUND(I263*H263,2)</f>
        <v>0</v>
      </c>
      <c r="BL263" s="13" t="s">
        <v>89</v>
      </c>
      <c r="BM263" s="13" t="s">
        <v>398</v>
      </c>
    </row>
    <row r="264" spans="2:65" s="9" customFormat="1">
      <c r="B264" s="165"/>
      <c r="D264" s="134" t="s">
        <v>91</v>
      </c>
      <c r="E264" s="166" t="s">
        <v>1</v>
      </c>
      <c r="F264" s="167" t="s">
        <v>393</v>
      </c>
      <c r="H264" s="168" t="s">
        <v>1</v>
      </c>
      <c r="I264" s="169"/>
      <c r="L264" s="165"/>
      <c r="M264" s="170"/>
      <c r="N264" s="171"/>
      <c r="O264" s="171"/>
      <c r="P264" s="171"/>
      <c r="Q264" s="171"/>
      <c r="R264" s="171"/>
      <c r="S264" s="171"/>
      <c r="T264" s="172"/>
      <c r="AT264" s="168" t="s">
        <v>91</v>
      </c>
      <c r="AU264" s="168" t="s">
        <v>42</v>
      </c>
      <c r="AV264" s="9" t="s">
        <v>38</v>
      </c>
      <c r="AW264" s="9" t="s">
        <v>19</v>
      </c>
      <c r="AX264" s="9" t="s">
        <v>37</v>
      </c>
      <c r="AY264" s="168" t="s">
        <v>81</v>
      </c>
    </row>
    <row r="265" spans="2:65" s="7" customFormat="1">
      <c r="B265" s="133"/>
      <c r="D265" s="134" t="s">
        <v>91</v>
      </c>
      <c r="E265" s="135" t="s">
        <v>1</v>
      </c>
      <c r="F265" s="136" t="s">
        <v>42</v>
      </c>
      <c r="H265" s="137">
        <v>2</v>
      </c>
      <c r="I265" s="138"/>
      <c r="L265" s="133"/>
      <c r="M265" s="139"/>
      <c r="N265" s="140"/>
      <c r="O265" s="140"/>
      <c r="P265" s="140"/>
      <c r="Q265" s="140"/>
      <c r="R265" s="140"/>
      <c r="S265" s="140"/>
      <c r="T265" s="141"/>
      <c r="AT265" s="135" t="s">
        <v>91</v>
      </c>
      <c r="AU265" s="135" t="s">
        <v>42</v>
      </c>
      <c r="AV265" s="7" t="s">
        <v>42</v>
      </c>
      <c r="AW265" s="7" t="s">
        <v>19</v>
      </c>
      <c r="AX265" s="7" t="s">
        <v>37</v>
      </c>
      <c r="AY265" s="135" t="s">
        <v>81</v>
      </c>
    </row>
    <row r="266" spans="2:65" s="9" customFormat="1">
      <c r="B266" s="165"/>
      <c r="D266" s="134" t="s">
        <v>91</v>
      </c>
      <c r="E266" s="166" t="s">
        <v>1</v>
      </c>
      <c r="F266" s="167" t="s">
        <v>394</v>
      </c>
      <c r="H266" s="168" t="s">
        <v>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8" t="s">
        <v>91</v>
      </c>
      <c r="AU266" s="168" t="s">
        <v>42</v>
      </c>
      <c r="AV266" s="9" t="s">
        <v>38</v>
      </c>
      <c r="AW266" s="9" t="s">
        <v>19</v>
      </c>
      <c r="AX266" s="9" t="s">
        <v>37</v>
      </c>
      <c r="AY266" s="168" t="s">
        <v>81</v>
      </c>
    </row>
    <row r="267" spans="2:65" s="7" customFormat="1">
      <c r="B267" s="133"/>
      <c r="D267" s="134" t="s">
        <v>91</v>
      </c>
      <c r="E267" s="135" t="s">
        <v>1</v>
      </c>
      <c r="F267" s="136" t="s">
        <v>42</v>
      </c>
      <c r="H267" s="137">
        <v>2</v>
      </c>
      <c r="I267" s="138"/>
      <c r="L267" s="133"/>
      <c r="M267" s="139"/>
      <c r="N267" s="140"/>
      <c r="O267" s="140"/>
      <c r="P267" s="140"/>
      <c r="Q267" s="140"/>
      <c r="R267" s="140"/>
      <c r="S267" s="140"/>
      <c r="T267" s="141"/>
      <c r="AT267" s="135" t="s">
        <v>91</v>
      </c>
      <c r="AU267" s="135" t="s">
        <v>42</v>
      </c>
      <c r="AV267" s="7" t="s">
        <v>42</v>
      </c>
      <c r="AW267" s="7" t="s">
        <v>19</v>
      </c>
      <c r="AX267" s="7" t="s">
        <v>37</v>
      </c>
      <c r="AY267" s="135" t="s">
        <v>81</v>
      </c>
    </row>
    <row r="268" spans="2:65" s="8" customFormat="1">
      <c r="B268" s="142"/>
      <c r="D268" s="143" t="s">
        <v>91</v>
      </c>
      <c r="E268" s="144" t="s">
        <v>1</v>
      </c>
      <c r="F268" s="145" t="s">
        <v>93</v>
      </c>
      <c r="H268" s="146">
        <v>4</v>
      </c>
      <c r="I268" s="147"/>
      <c r="L268" s="142"/>
      <c r="M268" s="148"/>
      <c r="N268" s="149"/>
      <c r="O268" s="149"/>
      <c r="P268" s="149"/>
      <c r="Q268" s="149"/>
      <c r="R268" s="149"/>
      <c r="S268" s="149"/>
      <c r="T268" s="150"/>
      <c r="AT268" s="151" t="s">
        <v>91</v>
      </c>
      <c r="AU268" s="151" t="s">
        <v>42</v>
      </c>
      <c r="AV268" s="8" t="s">
        <v>89</v>
      </c>
      <c r="AW268" s="8" t="s">
        <v>19</v>
      </c>
      <c r="AX268" s="8" t="s">
        <v>38</v>
      </c>
      <c r="AY268" s="151" t="s">
        <v>81</v>
      </c>
    </row>
    <row r="269" spans="2:65" s="1" customFormat="1" ht="22.5" customHeight="1">
      <c r="B269" s="120"/>
      <c r="C269" s="121" t="s">
        <v>399</v>
      </c>
      <c r="D269" s="121" t="s">
        <v>84</v>
      </c>
      <c r="E269" s="122" t="s">
        <v>400</v>
      </c>
      <c r="F269" s="123" t="s">
        <v>401</v>
      </c>
      <c r="G269" s="124" t="s">
        <v>130</v>
      </c>
      <c r="H269" s="125">
        <v>4</v>
      </c>
      <c r="I269" s="126"/>
      <c r="J269" s="127">
        <f>ROUND(I269*H269,2)</f>
        <v>0</v>
      </c>
      <c r="K269" s="123" t="s">
        <v>88</v>
      </c>
      <c r="L269" s="24"/>
      <c r="M269" s="128" t="s">
        <v>1</v>
      </c>
      <c r="N269" s="129" t="s">
        <v>26</v>
      </c>
      <c r="O269" s="25"/>
      <c r="P269" s="130">
        <f>O269*H269</f>
        <v>0</v>
      </c>
      <c r="Q269" s="130">
        <v>0.11241</v>
      </c>
      <c r="R269" s="130">
        <f>Q269*H269</f>
        <v>0.44963999999999998</v>
      </c>
      <c r="S269" s="130">
        <v>0</v>
      </c>
      <c r="T269" s="131">
        <f>S269*H269</f>
        <v>0</v>
      </c>
      <c r="AR269" s="13" t="s">
        <v>89</v>
      </c>
      <c r="AT269" s="13" t="s">
        <v>84</v>
      </c>
      <c r="AU269" s="13" t="s">
        <v>42</v>
      </c>
      <c r="AY269" s="13" t="s">
        <v>81</v>
      </c>
      <c r="BE269" s="132">
        <f>IF(N269="základní",J269,0)</f>
        <v>0</v>
      </c>
      <c r="BF269" s="132">
        <f>IF(N269="snížená",J269,0)</f>
        <v>0</v>
      </c>
      <c r="BG269" s="132">
        <f>IF(N269="zákl. přenesená",J269,0)</f>
        <v>0</v>
      </c>
      <c r="BH269" s="132">
        <f>IF(N269="sníž. přenesená",J269,0)</f>
        <v>0</v>
      </c>
      <c r="BI269" s="132">
        <f>IF(N269="nulová",J269,0)</f>
        <v>0</v>
      </c>
      <c r="BJ269" s="13" t="s">
        <v>38</v>
      </c>
      <c r="BK269" s="132">
        <f>ROUND(I269*H269,2)</f>
        <v>0</v>
      </c>
      <c r="BL269" s="13" t="s">
        <v>89</v>
      </c>
      <c r="BM269" s="13" t="s">
        <v>402</v>
      </c>
    </row>
    <row r="270" spans="2:65" s="9" customFormat="1">
      <c r="B270" s="165"/>
      <c r="D270" s="134" t="s">
        <v>91</v>
      </c>
      <c r="E270" s="166" t="s">
        <v>1</v>
      </c>
      <c r="F270" s="167" t="s">
        <v>334</v>
      </c>
      <c r="H270" s="168" t="s">
        <v>1</v>
      </c>
      <c r="I270" s="169"/>
      <c r="L270" s="165"/>
      <c r="M270" s="170"/>
      <c r="N270" s="171"/>
      <c r="O270" s="171"/>
      <c r="P270" s="171"/>
      <c r="Q270" s="171"/>
      <c r="R270" s="171"/>
      <c r="S270" s="171"/>
      <c r="T270" s="172"/>
      <c r="AT270" s="168" t="s">
        <v>91</v>
      </c>
      <c r="AU270" s="168" t="s">
        <v>42</v>
      </c>
      <c r="AV270" s="9" t="s">
        <v>38</v>
      </c>
      <c r="AW270" s="9" t="s">
        <v>19</v>
      </c>
      <c r="AX270" s="9" t="s">
        <v>37</v>
      </c>
      <c r="AY270" s="168" t="s">
        <v>81</v>
      </c>
    </row>
    <row r="271" spans="2:65" s="7" customFormat="1">
      <c r="B271" s="133"/>
      <c r="D271" s="134" t="s">
        <v>91</v>
      </c>
      <c r="E271" s="135" t="s">
        <v>1</v>
      </c>
      <c r="F271" s="136" t="s">
        <v>89</v>
      </c>
      <c r="H271" s="137">
        <v>4</v>
      </c>
      <c r="I271" s="138"/>
      <c r="L271" s="133"/>
      <c r="M271" s="139"/>
      <c r="N271" s="140"/>
      <c r="O271" s="140"/>
      <c r="P271" s="140"/>
      <c r="Q271" s="140"/>
      <c r="R271" s="140"/>
      <c r="S271" s="140"/>
      <c r="T271" s="141"/>
      <c r="AT271" s="135" t="s">
        <v>91</v>
      </c>
      <c r="AU271" s="135" t="s">
        <v>42</v>
      </c>
      <c r="AV271" s="7" t="s">
        <v>42</v>
      </c>
      <c r="AW271" s="7" t="s">
        <v>19</v>
      </c>
      <c r="AX271" s="7" t="s">
        <v>37</v>
      </c>
      <c r="AY271" s="135" t="s">
        <v>81</v>
      </c>
    </row>
    <row r="272" spans="2:65" s="8" customFormat="1">
      <c r="B272" s="142"/>
      <c r="D272" s="143" t="s">
        <v>91</v>
      </c>
      <c r="E272" s="144" t="s">
        <v>1</v>
      </c>
      <c r="F272" s="145" t="s">
        <v>93</v>
      </c>
      <c r="H272" s="146">
        <v>4</v>
      </c>
      <c r="I272" s="147"/>
      <c r="L272" s="142"/>
      <c r="M272" s="148"/>
      <c r="N272" s="149"/>
      <c r="O272" s="149"/>
      <c r="P272" s="149"/>
      <c r="Q272" s="149"/>
      <c r="R272" s="149"/>
      <c r="S272" s="149"/>
      <c r="T272" s="150"/>
      <c r="AT272" s="151" t="s">
        <v>91</v>
      </c>
      <c r="AU272" s="151" t="s">
        <v>42</v>
      </c>
      <c r="AV272" s="8" t="s">
        <v>89</v>
      </c>
      <c r="AW272" s="8" t="s">
        <v>19</v>
      </c>
      <c r="AX272" s="8" t="s">
        <v>38</v>
      </c>
      <c r="AY272" s="151" t="s">
        <v>81</v>
      </c>
    </row>
    <row r="273" spans="2:65" s="1" customFormat="1" ht="22.5" customHeight="1">
      <c r="B273" s="120"/>
      <c r="C273" s="152" t="s">
        <v>403</v>
      </c>
      <c r="D273" s="152" t="s">
        <v>100</v>
      </c>
      <c r="E273" s="153" t="s">
        <v>404</v>
      </c>
      <c r="F273" s="154" t="s">
        <v>405</v>
      </c>
      <c r="G273" s="155" t="s">
        <v>130</v>
      </c>
      <c r="H273" s="156">
        <v>4</v>
      </c>
      <c r="I273" s="157"/>
      <c r="J273" s="158">
        <f>ROUND(I273*H273,2)</f>
        <v>0</v>
      </c>
      <c r="K273" s="154" t="s">
        <v>88</v>
      </c>
      <c r="L273" s="159"/>
      <c r="M273" s="160" t="s">
        <v>1</v>
      </c>
      <c r="N273" s="161" t="s">
        <v>26</v>
      </c>
      <c r="O273" s="25"/>
      <c r="P273" s="130">
        <f>O273*H273</f>
        <v>0</v>
      </c>
      <c r="Q273" s="130">
        <v>2.5000000000000001E-3</v>
      </c>
      <c r="R273" s="130">
        <f>Q273*H273</f>
        <v>0.01</v>
      </c>
      <c r="S273" s="130">
        <v>0</v>
      </c>
      <c r="T273" s="131">
        <f>S273*H273</f>
        <v>0</v>
      </c>
      <c r="AR273" s="13" t="s">
        <v>104</v>
      </c>
      <c r="AT273" s="13" t="s">
        <v>100</v>
      </c>
      <c r="AU273" s="13" t="s">
        <v>42</v>
      </c>
      <c r="AY273" s="13" t="s">
        <v>81</v>
      </c>
      <c r="BE273" s="132">
        <f>IF(N273="základní",J273,0)</f>
        <v>0</v>
      </c>
      <c r="BF273" s="132">
        <f>IF(N273="snížená",J273,0)</f>
        <v>0</v>
      </c>
      <c r="BG273" s="132">
        <f>IF(N273="zákl. přenesená",J273,0)</f>
        <v>0</v>
      </c>
      <c r="BH273" s="132">
        <f>IF(N273="sníž. přenesená",J273,0)</f>
        <v>0</v>
      </c>
      <c r="BI273" s="132">
        <f>IF(N273="nulová",J273,0)</f>
        <v>0</v>
      </c>
      <c r="BJ273" s="13" t="s">
        <v>38</v>
      </c>
      <c r="BK273" s="132">
        <f>ROUND(I273*H273,2)</f>
        <v>0</v>
      </c>
      <c r="BL273" s="13" t="s">
        <v>89</v>
      </c>
      <c r="BM273" s="13" t="s">
        <v>406</v>
      </c>
    </row>
    <row r="274" spans="2:65" s="1" customFormat="1" ht="22.5" customHeight="1">
      <c r="B274" s="120"/>
      <c r="C274" s="152" t="s">
        <v>407</v>
      </c>
      <c r="D274" s="152" t="s">
        <v>100</v>
      </c>
      <c r="E274" s="153" t="s">
        <v>408</v>
      </c>
      <c r="F274" s="154" t="s">
        <v>409</v>
      </c>
      <c r="G274" s="155" t="s">
        <v>130</v>
      </c>
      <c r="H274" s="156">
        <v>4</v>
      </c>
      <c r="I274" s="157"/>
      <c r="J274" s="158">
        <f>ROUND(I274*H274,2)</f>
        <v>0</v>
      </c>
      <c r="K274" s="154" t="s">
        <v>88</v>
      </c>
      <c r="L274" s="159"/>
      <c r="M274" s="160" t="s">
        <v>1</v>
      </c>
      <c r="N274" s="161" t="s">
        <v>26</v>
      </c>
      <c r="O274" s="25"/>
      <c r="P274" s="130">
        <f>O274*H274</f>
        <v>0</v>
      </c>
      <c r="Q274" s="130">
        <v>3.0000000000000001E-3</v>
      </c>
      <c r="R274" s="130">
        <f>Q274*H274</f>
        <v>1.2E-2</v>
      </c>
      <c r="S274" s="130">
        <v>0</v>
      </c>
      <c r="T274" s="131">
        <f>S274*H274</f>
        <v>0</v>
      </c>
      <c r="AR274" s="13" t="s">
        <v>104</v>
      </c>
      <c r="AT274" s="13" t="s">
        <v>100</v>
      </c>
      <c r="AU274" s="13" t="s">
        <v>42</v>
      </c>
      <c r="AY274" s="13" t="s">
        <v>81</v>
      </c>
      <c r="BE274" s="132">
        <f>IF(N274="základní",J274,0)</f>
        <v>0</v>
      </c>
      <c r="BF274" s="132">
        <f>IF(N274="snížená",J274,0)</f>
        <v>0</v>
      </c>
      <c r="BG274" s="132">
        <f>IF(N274="zákl. přenesená",J274,0)</f>
        <v>0</v>
      </c>
      <c r="BH274" s="132">
        <f>IF(N274="sníž. přenesená",J274,0)</f>
        <v>0</v>
      </c>
      <c r="BI274" s="132">
        <f>IF(N274="nulová",J274,0)</f>
        <v>0</v>
      </c>
      <c r="BJ274" s="13" t="s">
        <v>38</v>
      </c>
      <c r="BK274" s="132">
        <f>ROUND(I274*H274,2)</f>
        <v>0</v>
      </c>
      <c r="BL274" s="13" t="s">
        <v>89</v>
      </c>
      <c r="BM274" s="13" t="s">
        <v>410</v>
      </c>
    </row>
    <row r="275" spans="2:65" s="1" customFormat="1" ht="22.5" customHeight="1">
      <c r="B275" s="120"/>
      <c r="C275" s="152" t="s">
        <v>411</v>
      </c>
      <c r="D275" s="152" t="s">
        <v>100</v>
      </c>
      <c r="E275" s="153" t="s">
        <v>412</v>
      </c>
      <c r="F275" s="154" t="s">
        <v>413</v>
      </c>
      <c r="G275" s="155" t="s">
        <v>130</v>
      </c>
      <c r="H275" s="156">
        <v>4</v>
      </c>
      <c r="I275" s="157"/>
      <c r="J275" s="158">
        <f>ROUND(I275*H275,2)</f>
        <v>0</v>
      </c>
      <c r="K275" s="154" t="s">
        <v>88</v>
      </c>
      <c r="L275" s="159"/>
      <c r="M275" s="160" t="s">
        <v>1</v>
      </c>
      <c r="N275" s="161" t="s">
        <v>26</v>
      </c>
      <c r="O275" s="25"/>
      <c r="P275" s="130">
        <f>O275*H275</f>
        <v>0</v>
      </c>
      <c r="Q275" s="130">
        <v>1E-4</v>
      </c>
      <c r="R275" s="130">
        <f>Q275*H275</f>
        <v>4.0000000000000002E-4</v>
      </c>
      <c r="S275" s="130">
        <v>0</v>
      </c>
      <c r="T275" s="131">
        <f>S275*H275</f>
        <v>0</v>
      </c>
      <c r="AR275" s="13" t="s">
        <v>104</v>
      </c>
      <c r="AT275" s="13" t="s">
        <v>100</v>
      </c>
      <c r="AU275" s="13" t="s">
        <v>42</v>
      </c>
      <c r="AY275" s="13" t="s">
        <v>81</v>
      </c>
      <c r="BE275" s="132">
        <f>IF(N275="základní",J275,0)</f>
        <v>0</v>
      </c>
      <c r="BF275" s="132">
        <f>IF(N275="snížená",J275,0)</f>
        <v>0</v>
      </c>
      <c r="BG275" s="132">
        <f>IF(N275="zákl. přenesená",J275,0)</f>
        <v>0</v>
      </c>
      <c r="BH275" s="132">
        <f>IF(N275="sníž. přenesená",J275,0)</f>
        <v>0</v>
      </c>
      <c r="BI275" s="132">
        <f>IF(N275="nulová",J275,0)</f>
        <v>0</v>
      </c>
      <c r="BJ275" s="13" t="s">
        <v>38</v>
      </c>
      <c r="BK275" s="132">
        <f>ROUND(I275*H275,2)</f>
        <v>0</v>
      </c>
      <c r="BL275" s="13" t="s">
        <v>89</v>
      </c>
      <c r="BM275" s="13" t="s">
        <v>414</v>
      </c>
    </row>
    <row r="276" spans="2:65" s="1" customFormat="1" ht="22.5" customHeight="1">
      <c r="B276" s="120"/>
      <c r="C276" s="152" t="s">
        <v>415</v>
      </c>
      <c r="D276" s="152" t="s">
        <v>100</v>
      </c>
      <c r="E276" s="153" t="s">
        <v>416</v>
      </c>
      <c r="F276" s="154" t="s">
        <v>417</v>
      </c>
      <c r="G276" s="155" t="s">
        <v>130</v>
      </c>
      <c r="H276" s="156">
        <v>8</v>
      </c>
      <c r="I276" s="157"/>
      <c r="J276" s="158">
        <f>ROUND(I276*H276,2)</f>
        <v>0</v>
      </c>
      <c r="K276" s="154" t="s">
        <v>88</v>
      </c>
      <c r="L276" s="159"/>
      <c r="M276" s="160" t="s">
        <v>1</v>
      </c>
      <c r="N276" s="161" t="s">
        <v>26</v>
      </c>
      <c r="O276" s="25"/>
      <c r="P276" s="130">
        <f>O276*H276</f>
        <v>0</v>
      </c>
      <c r="Q276" s="130">
        <v>3.5E-4</v>
      </c>
      <c r="R276" s="130">
        <f>Q276*H276</f>
        <v>2.8E-3</v>
      </c>
      <c r="S276" s="130">
        <v>0</v>
      </c>
      <c r="T276" s="131">
        <f>S276*H276</f>
        <v>0</v>
      </c>
      <c r="AR276" s="13" t="s">
        <v>104</v>
      </c>
      <c r="AT276" s="13" t="s">
        <v>100</v>
      </c>
      <c r="AU276" s="13" t="s">
        <v>42</v>
      </c>
      <c r="AY276" s="13" t="s">
        <v>81</v>
      </c>
      <c r="BE276" s="132">
        <f>IF(N276="základní",J276,0)</f>
        <v>0</v>
      </c>
      <c r="BF276" s="132">
        <f>IF(N276="snížená",J276,0)</f>
        <v>0</v>
      </c>
      <c r="BG276" s="132">
        <f>IF(N276="zákl. přenesená",J276,0)</f>
        <v>0</v>
      </c>
      <c r="BH276" s="132">
        <f>IF(N276="sníž. přenesená",J276,0)</f>
        <v>0</v>
      </c>
      <c r="BI276" s="132">
        <f>IF(N276="nulová",J276,0)</f>
        <v>0</v>
      </c>
      <c r="BJ276" s="13" t="s">
        <v>38</v>
      </c>
      <c r="BK276" s="132">
        <f>ROUND(I276*H276,2)</f>
        <v>0</v>
      </c>
      <c r="BL276" s="13" t="s">
        <v>89</v>
      </c>
      <c r="BM276" s="13" t="s">
        <v>418</v>
      </c>
    </row>
    <row r="277" spans="2:65" s="1" customFormat="1" ht="31.5" customHeight="1">
      <c r="B277" s="120"/>
      <c r="C277" s="121" t="s">
        <v>419</v>
      </c>
      <c r="D277" s="121" t="s">
        <v>84</v>
      </c>
      <c r="E277" s="122" t="s">
        <v>420</v>
      </c>
      <c r="F277" s="123" t="s">
        <v>421</v>
      </c>
      <c r="G277" s="124" t="s">
        <v>118</v>
      </c>
      <c r="H277" s="125">
        <v>10</v>
      </c>
      <c r="I277" s="126"/>
      <c r="J277" s="127">
        <f>ROUND(I277*H277,2)</f>
        <v>0</v>
      </c>
      <c r="K277" s="123" t="s">
        <v>88</v>
      </c>
      <c r="L277" s="24"/>
      <c r="M277" s="128" t="s">
        <v>1</v>
      </c>
      <c r="N277" s="129" t="s">
        <v>26</v>
      </c>
      <c r="O277" s="25"/>
      <c r="P277" s="130">
        <f>O277*H277</f>
        <v>0</v>
      </c>
      <c r="Q277" s="130">
        <v>8.4999999999999995E-4</v>
      </c>
      <c r="R277" s="130">
        <f>Q277*H277</f>
        <v>8.4999999999999989E-3</v>
      </c>
      <c r="S277" s="130">
        <v>0</v>
      </c>
      <c r="T277" s="131">
        <f>S277*H277</f>
        <v>0</v>
      </c>
      <c r="AR277" s="13" t="s">
        <v>89</v>
      </c>
      <c r="AT277" s="13" t="s">
        <v>84</v>
      </c>
      <c r="AU277" s="13" t="s">
        <v>42</v>
      </c>
      <c r="AY277" s="13" t="s">
        <v>81</v>
      </c>
      <c r="BE277" s="132">
        <f>IF(N277="základní",J277,0)</f>
        <v>0</v>
      </c>
      <c r="BF277" s="132">
        <f>IF(N277="snížená",J277,0)</f>
        <v>0</v>
      </c>
      <c r="BG277" s="132">
        <f>IF(N277="zákl. přenesená",J277,0)</f>
        <v>0</v>
      </c>
      <c r="BH277" s="132">
        <f>IF(N277="sníž. přenesená",J277,0)</f>
        <v>0</v>
      </c>
      <c r="BI277" s="132">
        <f>IF(N277="nulová",J277,0)</f>
        <v>0</v>
      </c>
      <c r="BJ277" s="13" t="s">
        <v>38</v>
      </c>
      <c r="BK277" s="132">
        <f>ROUND(I277*H277,2)</f>
        <v>0</v>
      </c>
      <c r="BL277" s="13" t="s">
        <v>89</v>
      </c>
      <c r="BM277" s="13" t="s">
        <v>422</v>
      </c>
    </row>
    <row r="278" spans="2:65" s="9" customFormat="1">
      <c r="B278" s="165"/>
      <c r="D278" s="134" t="s">
        <v>91</v>
      </c>
      <c r="E278" s="166" t="s">
        <v>1</v>
      </c>
      <c r="F278" s="167" t="s">
        <v>334</v>
      </c>
      <c r="H278" s="168" t="s">
        <v>1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8" t="s">
        <v>91</v>
      </c>
      <c r="AU278" s="168" t="s">
        <v>42</v>
      </c>
      <c r="AV278" s="9" t="s">
        <v>38</v>
      </c>
      <c r="AW278" s="9" t="s">
        <v>19</v>
      </c>
      <c r="AX278" s="9" t="s">
        <v>37</v>
      </c>
      <c r="AY278" s="168" t="s">
        <v>81</v>
      </c>
    </row>
    <row r="279" spans="2:65" s="9" customFormat="1">
      <c r="B279" s="165"/>
      <c r="D279" s="134" t="s">
        <v>91</v>
      </c>
      <c r="E279" s="166" t="s">
        <v>1</v>
      </c>
      <c r="F279" s="167" t="s">
        <v>423</v>
      </c>
      <c r="H279" s="168" t="s">
        <v>1</v>
      </c>
      <c r="I279" s="169"/>
      <c r="L279" s="165"/>
      <c r="M279" s="170"/>
      <c r="N279" s="171"/>
      <c r="O279" s="171"/>
      <c r="P279" s="171"/>
      <c r="Q279" s="171"/>
      <c r="R279" s="171"/>
      <c r="S279" s="171"/>
      <c r="T279" s="172"/>
      <c r="AT279" s="168" t="s">
        <v>91</v>
      </c>
      <c r="AU279" s="168" t="s">
        <v>42</v>
      </c>
      <c r="AV279" s="9" t="s">
        <v>38</v>
      </c>
      <c r="AW279" s="9" t="s">
        <v>19</v>
      </c>
      <c r="AX279" s="9" t="s">
        <v>37</v>
      </c>
      <c r="AY279" s="168" t="s">
        <v>81</v>
      </c>
    </row>
    <row r="280" spans="2:65" s="7" customFormat="1">
      <c r="B280" s="133"/>
      <c r="D280" s="134" t="s">
        <v>91</v>
      </c>
      <c r="E280" s="135" t="s">
        <v>1</v>
      </c>
      <c r="F280" s="136" t="s">
        <v>424</v>
      </c>
      <c r="H280" s="137">
        <v>10</v>
      </c>
      <c r="I280" s="138"/>
      <c r="L280" s="133"/>
      <c r="M280" s="139"/>
      <c r="N280" s="140"/>
      <c r="O280" s="140"/>
      <c r="P280" s="140"/>
      <c r="Q280" s="140"/>
      <c r="R280" s="140"/>
      <c r="S280" s="140"/>
      <c r="T280" s="141"/>
      <c r="AT280" s="135" t="s">
        <v>91</v>
      </c>
      <c r="AU280" s="135" t="s">
        <v>42</v>
      </c>
      <c r="AV280" s="7" t="s">
        <v>42</v>
      </c>
      <c r="AW280" s="7" t="s">
        <v>19</v>
      </c>
      <c r="AX280" s="7" t="s">
        <v>37</v>
      </c>
      <c r="AY280" s="135" t="s">
        <v>81</v>
      </c>
    </row>
    <row r="281" spans="2:65" s="8" customFormat="1">
      <c r="B281" s="142"/>
      <c r="D281" s="143" t="s">
        <v>91</v>
      </c>
      <c r="E281" s="144" t="s">
        <v>1</v>
      </c>
      <c r="F281" s="145" t="s">
        <v>93</v>
      </c>
      <c r="H281" s="146">
        <v>10</v>
      </c>
      <c r="I281" s="147"/>
      <c r="L281" s="142"/>
      <c r="M281" s="148"/>
      <c r="N281" s="149"/>
      <c r="O281" s="149"/>
      <c r="P281" s="149"/>
      <c r="Q281" s="149"/>
      <c r="R281" s="149"/>
      <c r="S281" s="149"/>
      <c r="T281" s="150"/>
      <c r="AT281" s="151" t="s">
        <v>91</v>
      </c>
      <c r="AU281" s="151" t="s">
        <v>42</v>
      </c>
      <c r="AV281" s="8" t="s">
        <v>89</v>
      </c>
      <c r="AW281" s="8" t="s">
        <v>19</v>
      </c>
      <c r="AX281" s="8" t="s">
        <v>38</v>
      </c>
      <c r="AY281" s="151" t="s">
        <v>81</v>
      </c>
    </row>
    <row r="282" spans="2:65" s="1" customFormat="1" ht="31.5" customHeight="1">
      <c r="B282" s="120"/>
      <c r="C282" s="121" t="s">
        <v>425</v>
      </c>
      <c r="D282" s="121" t="s">
        <v>84</v>
      </c>
      <c r="E282" s="122" t="s">
        <v>426</v>
      </c>
      <c r="F282" s="123" t="s">
        <v>427</v>
      </c>
      <c r="G282" s="124" t="s">
        <v>118</v>
      </c>
      <c r="H282" s="125">
        <v>10</v>
      </c>
      <c r="I282" s="126"/>
      <c r="J282" s="127">
        <f>ROUND(I282*H282,2)</f>
        <v>0</v>
      </c>
      <c r="K282" s="123" t="s">
        <v>88</v>
      </c>
      <c r="L282" s="24"/>
      <c r="M282" s="128" t="s">
        <v>1</v>
      </c>
      <c r="N282" s="129" t="s">
        <v>26</v>
      </c>
      <c r="O282" s="25"/>
      <c r="P282" s="130">
        <f>O282*H282</f>
        <v>0</v>
      </c>
      <c r="Q282" s="130">
        <v>1.0000000000000001E-5</v>
      </c>
      <c r="R282" s="130">
        <f>Q282*H282</f>
        <v>1E-4</v>
      </c>
      <c r="S282" s="130">
        <v>0</v>
      </c>
      <c r="T282" s="131">
        <f>S282*H282</f>
        <v>0</v>
      </c>
      <c r="AR282" s="13" t="s">
        <v>89</v>
      </c>
      <c r="AT282" s="13" t="s">
        <v>84</v>
      </c>
      <c r="AU282" s="13" t="s">
        <v>42</v>
      </c>
      <c r="AY282" s="13" t="s">
        <v>81</v>
      </c>
      <c r="BE282" s="132">
        <f>IF(N282="základní",J282,0)</f>
        <v>0</v>
      </c>
      <c r="BF282" s="132">
        <f>IF(N282="snížená",J282,0)</f>
        <v>0</v>
      </c>
      <c r="BG282" s="132">
        <f>IF(N282="zákl. přenesená",J282,0)</f>
        <v>0</v>
      </c>
      <c r="BH282" s="132">
        <f>IF(N282="sníž. přenesená",J282,0)</f>
        <v>0</v>
      </c>
      <c r="BI282" s="132">
        <f>IF(N282="nulová",J282,0)</f>
        <v>0</v>
      </c>
      <c r="BJ282" s="13" t="s">
        <v>38</v>
      </c>
      <c r="BK282" s="132">
        <f>ROUND(I282*H282,2)</f>
        <v>0</v>
      </c>
      <c r="BL282" s="13" t="s">
        <v>89</v>
      </c>
      <c r="BM282" s="13" t="s">
        <v>428</v>
      </c>
    </row>
    <row r="283" spans="2:65" s="1" customFormat="1" ht="44.25" customHeight="1">
      <c r="B283" s="120"/>
      <c r="C283" s="121" t="s">
        <v>429</v>
      </c>
      <c r="D283" s="121" t="s">
        <v>84</v>
      </c>
      <c r="E283" s="122" t="s">
        <v>430</v>
      </c>
      <c r="F283" s="123" t="s">
        <v>688</v>
      </c>
      <c r="G283" s="124" t="s">
        <v>300</v>
      </c>
      <c r="H283" s="125">
        <v>57</v>
      </c>
      <c r="I283" s="126"/>
      <c r="J283" s="127">
        <f>ROUND(I283*H283,2)</f>
        <v>0</v>
      </c>
      <c r="K283" s="123" t="s">
        <v>88</v>
      </c>
      <c r="L283" s="24"/>
      <c r="M283" s="128" t="s">
        <v>1</v>
      </c>
      <c r="N283" s="129" t="s">
        <v>26</v>
      </c>
      <c r="O283" s="25"/>
      <c r="P283" s="130">
        <f>O283*H283</f>
        <v>0</v>
      </c>
      <c r="Q283" s="130">
        <v>0.15540000000000001</v>
      </c>
      <c r="R283" s="130">
        <f>Q283*H283</f>
        <v>8.857800000000001</v>
      </c>
      <c r="S283" s="130">
        <v>0</v>
      </c>
      <c r="T283" s="131">
        <f>S283*H283</f>
        <v>0</v>
      </c>
      <c r="AR283" s="13" t="s">
        <v>89</v>
      </c>
      <c r="AT283" s="13" t="s">
        <v>84</v>
      </c>
      <c r="AU283" s="13" t="s">
        <v>42</v>
      </c>
      <c r="AY283" s="13" t="s">
        <v>81</v>
      </c>
      <c r="BE283" s="132">
        <f>IF(N283="základní",J283,0)</f>
        <v>0</v>
      </c>
      <c r="BF283" s="132">
        <f>IF(N283="snížená",J283,0)</f>
        <v>0</v>
      </c>
      <c r="BG283" s="132">
        <f>IF(N283="zákl. přenesená",J283,0)</f>
        <v>0</v>
      </c>
      <c r="BH283" s="132">
        <f>IF(N283="sníž. přenesená",J283,0)</f>
        <v>0</v>
      </c>
      <c r="BI283" s="132">
        <f>IF(N283="nulová",J283,0)</f>
        <v>0</v>
      </c>
      <c r="BJ283" s="13" t="s">
        <v>38</v>
      </c>
      <c r="BK283" s="132">
        <f>ROUND(I283*H283,2)</f>
        <v>0</v>
      </c>
      <c r="BL283" s="13" t="s">
        <v>89</v>
      </c>
      <c r="BM283" s="13" t="s">
        <v>431</v>
      </c>
    </row>
    <row r="284" spans="2:65" s="9" customFormat="1">
      <c r="B284" s="165"/>
      <c r="D284" s="134" t="s">
        <v>91</v>
      </c>
      <c r="E284" s="166" t="s">
        <v>1</v>
      </c>
      <c r="F284" s="167" t="s">
        <v>334</v>
      </c>
      <c r="H284" s="168" t="s">
        <v>1</v>
      </c>
      <c r="I284" s="169"/>
      <c r="L284" s="165"/>
      <c r="M284" s="170"/>
      <c r="N284" s="171"/>
      <c r="O284" s="171"/>
      <c r="P284" s="171"/>
      <c r="Q284" s="171"/>
      <c r="R284" s="171"/>
      <c r="S284" s="171"/>
      <c r="T284" s="172"/>
      <c r="AT284" s="168" t="s">
        <v>91</v>
      </c>
      <c r="AU284" s="168" t="s">
        <v>42</v>
      </c>
      <c r="AV284" s="9" t="s">
        <v>38</v>
      </c>
      <c r="AW284" s="9" t="s">
        <v>19</v>
      </c>
      <c r="AX284" s="9" t="s">
        <v>37</v>
      </c>
      <c r="AY284" s="168" t="s">
        <v>81</v>
      </c>
    </row>
    <row r="285" spans="2:65" s="9" customFormat="1">
      <c r="B285" s="165"/>
      <c r="D285" s="134" t="s">
        <v>91</v>
      </c>
      <c r="E285" s="166" t="s">
        <v>1</v>
      </c>
      <c r="F285" s="167" t="s">
        <v>432</v>
      </c>
      <c r="H285" s="168" t="s">
        <v>1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8" t="s">
        <v>91</v>
      </c>
      <c r="AU285" s="168" t="s">
        <v>42</v>
      </c>
      <c r="AV285" s="9" t="s">
        <v>38</v>
      </c>
      <c r="AW285" s="9" t="s">
        <v>19</v>
      </c>
      <c r="AX285" s="9" t="s">
        <v>37</v>
      </c>
      <c r="AY285" s="168" t="s">
        <v>81</v>
      </c>
    </row>
    <row r="286" spans="2:65" s="7" customFormat="1">
      <c r="B286" s="133"/>
      <c r="D286" s="134" t="s">
        <v>91</v>
      </c>
      <c r="E286" s="135" t="s">
        <v>1</v>
      </c>
      <c r="F286" s="136" t="s">
        <v>433</v>
      </c>
      <c r="H286" s="137">
        <v>57</v>
      </c>
      <c r="I286" s="138"/>
      <c r="L286" s="133"/>
      <c r="M286" s="139"/>
      <c r="N286" s="140"/>
      <c r="O286" s="140"/>
      <c r="P286" s="140"/>
      <c r="Q286" s="140"/>
      <c r="R286" s="140"/>
      <c r="S286" s="140"/>
      <c r="T286" s="141"/>
      <c r="AT286" s="135" t="s">
        <v>91</v>
      </c>
      <c r="AU286" s="135" t="s">
        <v>42</v>
      </c>
      <c r="AV286" s="7" t="s">
        <v>42</v>
      </c>
      <c r="AW286" s="7" t="s">
        <v>19</v>
      </c>
      <c r="AX286" s="7" t="s">
        <v>37</v>
      </c>
      <c r="AY286" s="135" t="s">
        <v>81</v>
      </c>
    </row>
    <row r="287" spans="2:65" s="8" customFormat="1">
      <c r="B287" s="142"/>
      <c r="D287" s="143" t="s">
        <v>91</v>
      </c>
      <c r="E287" s="144" t="s">
        <v>1</v>
      </c>
      <c r="F287" s="145" t="s">
        <v>93</v>
      </c>
      <c r="H287" s="146">
        <v>57</v>
      </c>
      <c r="I287" s="147"/>
      <c r="L287" s="142"/>
      <c r="M287" s="148"/>
      <c r="N287" s="149"/>
      <c r="O287" s="149"/>
      <c r="P287" s="149"/>
      <c r="Q287" s="149"/>
      <c r="R287" s="149"/>
      <c r="S287" s="149"/>
      <c r="T287" s="150"/>
      <c r="AT287" s="151" t="s">
        <v>91</v>
      </c>
      <c r="AU287" s="151" t="s">
        <v>42</v>
      </c>
      <c r="AV287" s="8" t="s">
        <v>89</v>
      </c>
      <c r="AW287" s="8" t="s">
        <v>19</v>
      </c>
      <c r="AX287" s="8" t="s">
        <v>38</v>
      </c>
      <c r="AY287" s="151" t="s">
        <v>81</v>
      </c>
    </row>
    <row r="288" spans="2:65" s="1" customFormat="1" ht="22.5" customHeight="1">
      <c r="B288" s="120"/>
      <c r="C288" s="152" t="s">
        <v>434</v>
      </c>
      <c r="D288" s="152" t="s">
        <v>100</v>
      </c>
      <c r="E288" s="153" t="s">
        <v>435</v>
      </c>
      <c r="F288" s="154" t="s">
        <v>436</v>
      </c>
      <c r="G288" s="155" t="s">
        <v>130</v>
      </c>
      <c r="H288" s="156">
        <v>57</v>
      </c>
      <c r="I288" s="157"/>
      <c r="J288" s="158">
        <f>ROUND(I288*H288,2)</f>
        <v>0</v>
      </c>
      <c r="K288" s="154" t="s">
        <v>88</v>
      </c>
      <c r="L288" s="159"/>
      <c r="M288" s="160" t="s">
        <v>1</v>
      </c>
      <c r="N288" s="161" t="s">
        <v>26</v>
      </c>
      <c r="O288" s="25"/>
      <c r="P288" s="130">
        <f>O288*H288</f>
        <v>0</v>
      </c>
      <c r="Q288" s="130">
        <v>8.2100000000000006E-2</v>
      </c>
      <c r="R288" s="130">
        <f>Q288*H288</f>
        <v>4.6797000000000004</v>
      </c>
      <c r="S288" s="130">
        <v>0</v>
      </c>
      <c r="T288" s="131">
        <f>S288*H288</f>
        <v>0</v>
      </c>
      <c r="AR288" s="13" t="s">
        <v>104</v>
      </c>
      <c r="AT288" s="13" t="s">
        <v>100</v>
      </c>
      <c r="AU288" s="13" t="s">
        <v>42</v>
      </c>
      <c r="AY288" s="13" t="s">
        <v>81</v>
      </c>
      <c r="BE288" s="132">
        <f>IF(N288="základní",J288,0)</f>
        <v>0</v>
      </c>
      <c r="BF288" s="132">
        <f>IF(N288="snížená",J288,0)</f>
        <v>0</v>
      </c>
      <c r="BG288" s="132">
        <f>IF(N288="zákl. přenesená",J288,0)</f>
        <v>0</v>
      </c>
      <c r="BH288" s="132">
        <f>IF(N288="sníž. přenesená",J288,0)</f>
        <v>0</v>
      </c>
      <c r="BI288" s="132">
        <f>IF(N288="nulová",J288,0)</f>
        <v>0</v>
      </c>
      <c r="BJ288" s="13" t="s">
        <v>38</v>
      </c>
      <c r="BK288" s="132">
        <f>ROUND(I288*H288,2)</f>
        <v>0</v>
      </c>
      <c r="BL288" s="13" t="s">
        <v>89</v>
      </c>
      <c r="BM288" s="13" t="s">
        <v>437</v>
      </c>
    </row>
    <row r="289" spans="2:65" s="1" customFormat="1" ht="44.25" customHeight="1">
      <c r="B289" s="120"/>
      <c r="C289" s="121" t="s">
        <v>438</v>
      </c>
      <c r="D289" s="121" t="s">
        <v>84</v>
      </c>
      <c r="E289" s="122" t="s">
        <v>439</v>
      </c>
      <c r="F289" s="123" t="s">
        <v>440</v>
      </c>
      <c r="G289" s="124" t="s">
        <v>300</v>
      </c>
      <c r="H289" s="125">
        <v>365</v>
      </c>
      <c r="I289" s="126"/>
      <c r="J289" s="127">
        <f>ROUND(I289*H289,2)</f>
        <v>0</v>
      </c>
      <c r="K289" s="123" t="s">
        <v>88</v>
      </c>
      <c r="L289" s="24"/>
      <c r="M289" s="128" t="s">
        <v>1</v>
      </c>
      <c r="N289" s="129" t="s">
        <v>26</v>
      </c>
      <c r="O289" s="25"/>
      <c r="P289" s="130">
        <f>O289*H289</f>
        <v>0</v>
      </c>
      <c r="Q289" s="130">
        <v>0.1295</v>
      </c>
      <c r="R289" s="130">
        <f>Q289*H289</f>
        <v>47.267499999999998</v>
      </c>
      <c r="S289" s="130">
        <v>0</v>
      </c>
      <c r="T289" s="131">
        <f>S289*H289</f>
        <v>0</v>
      </c>
      <c r="AR289" s="13" t="s">
        <v>89</v>
      </c>
      <c r="AT289" s="13" t="s">
        <v>84</v>
      </c>
      <c r="AU289" s="13" t="s">
        <v>42</v>
      </c>
      <c r="AY289" s="13" t="s">
        <v>81</v>
      </c>
      <c r="BE289" s="132">
        <f>IF(N289="základní",J289,0)</f>
        <v>0</v>
      </c>
      <c r="BF289" s="132">
        <f>IF(N289="snížená",J289,0)</f>
        <v>0</v>
      </c>
      <c r="BG289" s="132">
        <f>IF(N289="zákl. přenesená",J289,0)</f>
        <v>0</v>
      </c>
      <c r="BH289" s="132">
        <f>IF(N289="sníž. přenesená",J289,0)</f>
        <v>0</v>
      </c>
      <c r="BI289" s="132">
        <f>IF(N289="nulová",J289,0)</f>
        <v>0</v>
      </c>
      <c r="BJ289" s="13" t="s">
        <v>38</v>
      </c>
      <c r="BK289" s="132">
        <f>ROUND(I289*H289,2)</f>
        <v>0</v>
      </c>
      <c r="BL289" s="13" t="s">
        <v>89</v>
      </c>
      <c r="BM289" s="13" t="s">
        <v>441</v>
      </c>
    </row>
    <row r="290" spans="2:65" s="9" customFormat="1">
      <c r="B290" s="165"/>
      <c r="D290" s="134" t="s">
        <v>91</v>
      </c>
      <c r="E290" s="166" t="s">
        <v>1</v>
      </c>
      <c r="F290" s="167" t="s">
        <v>334</v>
      </c>
      <c r="H290" s="168" t="s">
        <v>1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8" t="s">
        <v>91</v>
      </c>
      <c r="AU290" s="168" t="s">
        <v>42</v>
      </c>
      <c r="AV290" s="9" t="s">
        <v>38</v>
      </c>
      <c r="AW290" s="9" t="s">
        <v>19</v>
      </c>
      <c r="AX290" s="9" t="s">
        <v>37</v>
      </c>
      <c r="AY290" s="168" t="s">
        <v>81</v>
      </c>
    </row>
    <row r="291" spans="2:65" s="9" customFormat="1">
      <c r="B291" s="165"/>
      <c r="D291" s="134" t="s">
        <v>91</v>
      </c>
      <c r="E291" s="166" t="s">
        <v>1</v>
      </c>
      <c r="F291" s="167" t="s">
        <v>442</v>
      </c>
      <c r="H291" s="168" t="s">
        <v>1</v>
      </c>
      <c r="I291" s="169"/>
      <c r="L291" s="165"/>
      <c r="M291" s="170"/>
      <c r="N291" s="171"/>
      <c r="O291" s="171"/>
      <c r="P291" s="171"/>
      <c r="Q291" s="171"/>
      <c r="R291" s="171"/>
      <c r="S291" s="171"/>
      <c r="T291" s="172"/>
      <c r="AT291" s="168" t="s">
        <v>91</v>
      </c>
      <c r="AU291" s="168" t="s">
        <v>42</v>
      </c>
      <c r="AV291" s="9" t="s">
        <v>38</v>
      </c>
      <c r="AW291" s="9" t="s">
        <v>19</v>
      </c>
      <c r="AX291" s="9" t="s">
        <v>37</v>
      </c>
      <c r="AY291" s="168" t="s">
        <v>81</v>
      </c>
    </row>
    <row r="292" spans="2:65" s="7" customFormat="1">
      <c r="B292" s="133"/>
      <c r="D292" s="134" t="s">
        <v>91</v>
      </c>
      <c r="E292" s="135" t="s">
        <v>1</v>
      </c>
      <c r="F292" s="136" t="s">
        <v>443</v>
      </c>
      <c r="H292" s="137">
        <v>365</v>
      </c>
      <c r="I292" s="138"/>
      <c r="L292" s="133"/>
      <c r="M292" s="139"/>
      <c r="N292" s="140"/>
      <c r="O292" s="140"/>
      <c r="P292" s="140"/>
      <c r="Q292" s="140"/>
      <c r="R292" s="140"/>
      <c r="S292" s="140"/>
      <c r="T292" s="141"/>
      <c r="AT292" s="135" t="s">
        <v>91</v>
      </c>
      <c r="AU292" s="135" t="s">
        <v>42</v>
      </c>
      <c r="AV292" s="7" t="s">
        <v>42</v>
      </c>
      <c r="AW292" s="7" t="s">
        <v>19</v>
      </c>
      <c r="AX292" s="7" t="s">
        <v>37</v>
      </c>
      <c r="AY292" s="135" t="s">
        <v>81</v>
      </c>
    </row>
    <row r="293" spans="2:65" s="8" customFormat="1">
      <c r="B293" s="142"/>
      <c r="D293" s="143" t="s">
        <v>91</v>
      </c>
      <c r="E293" s="144" t="s">
        <v>1</v>
      </c>
      <c r="F293" s="145" t="s">
        <v>93</v>
      </c>
      <c r="H293" s="146">
        <v>365</v>
      </c>
      <c r="I293" s="147"/>
      <c r="L293" s="142"/>
      <c r="M293" s="148"/>
      <c r="N293" s="149"/>
      <c r="O293" s="149"/>
      <c r="P293" s="149"/>
      <c r="Q293" s="149"/>
      <c r="R293" s="149"/>
      <c r="S293" s="149"/>
      <c r="T293" s="150"/>
      <c r="AT293" s="151" t="s">
        <v>91</v>
      </c>
      <c r="AU293" s="151" t="s">
        <v>42</v>
      </c>
      <c r="AV293" s="8" t="s">
        <v>89</v>
      </c>
      <c r="AW293" s="8" t="s">
        <v>19</v>
      </c>
      <c r="AX293" s="8" t="s">
        <v>38</v>
      </c>
      <c r="AY293" s="151" t="s">
        <v>81</v>
      </c>
    </row>
    <row r="294" spans="2:65" s="1" customFormat="1" ht="22.5" customHeight="1">
      <c r="B294" s="120"/>
      <c r="C294" s="152" t="s">
        <v>444</v>
      </c>
      <c r="D294" s="152" t="s">
        <v>100</v>
      </c>
      <c r="E294" s="153" t="s">
        <v>445</v>
      </c>
      <c r="F294" s="154" t="s">
        <v>446</v>
      </c>
      <c r="G294" s="155" t="s">
        <v>130</v>
      </c>
      <c r="H294" s="156">
        <v>730</v>
      </c>
      <c r="I294" s="157"/>
      <c r="J294" s="158">
        <f>ROUND(I294*H294,2)</f>
        <v>0</v>
      </c>
      <c r="K294" s="154" t="s">
        <v>88</v>
      </c>
      <c r="L294" s="159"/>
      <c r="M294" s="160" t="s">
        <v>1</v>
      </c>
      <c r="N294" s="161" t="s">
        <v>26</v>
      </c>
      <c r="O294" s="25"/>
      <c r="P294" s="130">
        <f>O294*H294</f>
        <v>0</v>
      </c>
      <c r="Q294" s="130">
        <v>2.1299999999999999E-2</v>
      </c>
      <c r="R294" s="130">
        <f>Q294*H294</f>
        <v>15.548999999999999</v>
      </c>
      <c r="S294" s="130">
        <v>0</v>
      </c>
      <c r="T294" s="131">
        <f>S294*H294</f>
        <v>0</v>
      </c>
      <c r="AR294" s="13" t="s">
        <v>104</v>
      </c>
      <c r="AT294" s="13" t="s">
        <v>100</v>
      </c>
      <c r="AU294" s="13" t="s">
        <v>42</v>
      </c>
      <c r="AY294" s="13" t="s">
        <v>81</v>
      </c>
      <c r="BE294" s="132">
        <f>IF(N294="základní",J294,0)</f>
        <v>0</v>
      </c>
      <c r="BF294" s="132">
        <f>IF(N294="snížená",J294,0)</f>
        <v>0</v>
      </c>
      <c r="BG294" s="132">
        <f>IF(N294="zákl. přenesená",J294,0)</f>
        <v>0</v>
      </c>
      <c r="BH294" s="132">
        <f>IF(N294="sníž. přenesená",J294,0)</f>
        <v>0</v>
      </c>
      <c r="BI294" s="132">
        <f>IF(N294="nulová",J294,0)</f>
        <v>0</v>
      </c>
      <c r="BJ294" s="13" t="s">
        <v>38</v>
      </c>
      <c r="BK294" s="132">
        <f>ROUND(I294*H294,2)</f>
        <v>0</v>
      </c>
      <c r="BL294" s="13" t="s">
        <v>89</v>
      </c>
      <c r="BM294" s="13" t="s">
        <v>447</v>
      </c>
    </row>
    <row r="295" spans="2:65" s="1" customFormat="1" ht="27">
      <c r="B295" s="24"/>
      <c r="D295" s="134" t="s">
        <v>448</v>
      </c>
      <c r="F295" s="175" t="s">
        <v>449</v>
      </c>
      <c r="I295" s="176"/>
      <c r="L295" s="24"/>
      <c r="M295" s="177"/>
      <c r="N295" s="25"/>
      <c r="O295" s="25"/>
      <c r="P295" s="25"/>
      <c r="Q295" s="25"/>
      <c r="R295" s="25"/>
      <c r="S295" s="25"/>
      <c r="T295" s="38"/>
      <c r="AT295" s="13" t="s">
        <v>448</v>
      </c>
      <c r="AU295" s="13" t="s">
        <v>42</v>
      </c>
    </row>
    <row r="296" spans="2:65" s="7" customFormat="1">
      <c r="B296" s="133"/>
      <c r="D296" s="134" t="s">
        <v>91</v>
      </c>
      <c r="E296" s="135" t="s">
        <v>1</v>
      </c>
      <c r="F296" s="136" t="s">
        <v>450</v>
      </c>
      <c r="H296" s="137">
        <v>730</v>
      </c>
      <c r="I296" s="138"/>
      <c r="L296" s="133"/>
      <c r="M296" s="139"/>
      <c r="N296" s="140"/>
      <c r="O296" s="140"/>
      <c r="P296" s="140"/>
      <c r="Q296" s="140"/>
      <c r="R296" s="140"/>
      <c r="S296" s="140"/>
      <c r="T296" s="141"/>
      <c r="AT296" s="135" t="s">
        <v>91</v>
      </c>
      <c r="AU296" s="135" t="s">
        <v>42</v>
      </c>
      <c r="AV296" s="7" t="s">
        <v>42</v>
      </c>
      <c r="AW296" s="7" t="s">
        <v>19</v>
      </c>
      <c r="AX296" s="7" t="s">
        <v>37</v>
      </c>
      <c r="AY296" s="135" t="s">
        <v>81</v>
      </c>
    </row>
    <row r="297" spans="2:65" s="8" customFormat="1">
      <c r="B297" s="142"/>
      <c r="D297" s="143" t="s">
        <v>91</v>
      </c>
      <c r="E297" s="144" t="s">
        <v>1</v>
      </c>
      <c r="F297" s="145" t="s">
        <v>93</v>
      </c>
      <c r="H297" s="146">
        <v>730</v>
      </c>
      <c r="I297" s="147"/>
      <c r="L297" s="142"/>
      <c r="M297" s="148"/>
      <c r="N297" s="149"/>
      <c r="O297" s="149"/>
      <c r="P297" s="149"/>
      <c r="Q297" s="149"/>
      <c r="R297" s="149"/>
      <c r="S297" s="149"/>
      <c r="T297" s="150"/>
      <c r="AT297" s="151" t="s">
        <v>91</v>
      </c>
      <c r="AU297" s="151" t="s">
        <v>42</v>
      </c>
      <c r="AV297" s="8" t="s">
        <v>89</v>
      </c>
      <c r="AW297" s="8" t="s">
        <v>19</v>
      </c>
      <c r="AX297" s="8" t="s">
        <v>38</v>
      </c>
      <c r="AY297" s="151" t="s">
        <v>81</v>
      </c>
    </row>
    <row r="298" spans="2:65" s="1" customFormat="1" ht="44.25" customHeight="1">
      <c r="B298" s="120"/>
      <c r="C298" s="121" t="s">
        <v>451</v>
      </c>
      <c r="D298" s="121" t="s">
        <v>84</v>
      </c>
      <c r="E298" s="122" t="s">
        <v>452</v>
      </c>
      <c r="F298" s="123" t="s">
        <v>453</v>
      </c>
      <c r="G298" s="124" t="s">
        <v>300</v>
      </c>
      <c r="H298" s="125">
        <v>14</v>
      </c>
      <c r="I298" s="126"/>
      <c r="J298" s="127">
        <f t="shared" ref="J298:J303" si="20">ROUND(I298*H298,2)</f>
        <v>0</v>
      </c>
      <c r="K298" s="123" t="s">
        <v>88</v>
      </c>
      <c r="L298" s="24"/>
      <c r="M298" s="128" t="s">
        <v>1</v>
      </c>
      <c r="N298" s="129" t="s">
        <v>26</v>
      </c>
      <c r="O298" s="25"/>
      <c r="P298" s="130">
        <f t="shared" ref="P298:P303" si="21">O298*H298</f>
        <v>0</v>
      </c>
      <c r="Q298" s="130">
        <v>9.0000000000000006E-5</v>
      </c>
      <c r="R298" s="130">
        <f t="shared" ref="R298:R303" si="22">Q298*H298</f>
        <v>1.2600000000000001E-3</v>
      </c>
      <c r="S298" s="130">
        <v>0</v>
      </c>
      <c r="T298" s="131">
        <f t="shared" ref="T298:T303" si="23">S298*H298</f>
        <v>0</v>
      </c>
      <c r="AR298" s="13" t="s">
        <v>89</v>
      </c>
      <c r="AT298" s="13" t="s">
        <v>84</v>
      </c>
      <c r="AU298" s="13" t="s">
        <v>42</v>
      </c>
      <c r="AY298" s="13" t="s">
        <v>81</v>
      </c>
      <c r="BE298" s="132">
        <f t="shared" ref="BE298:BE303" si="24">IF(N298="základní",J298,0)</f>
        <v>0</v>
      </c>
      <c r="BF298" s="132">
        <f t="shared" ref="BF298:BF303" si="25">IF(N298="snížená",J298,0)</f>
        <v>0</v>
      </c>
      <c r="BG298" s="132">
        <f t="shared" ref="BG298:BG303" si="26">IF(N298="zákl. přenesená",J298,0)</f>
        <v>0</v>
      </c>
      <c r="BH298" s="132">
        <f t="shared" ref="BH298:BH303" si="27">IF(N298="sníž. přenesená",J298,0)</f>
        <v>0</v>
      </c>
      <c r="BI298" s="132">
        <f t="shared" ref="BI298:BI303" si="28">IF(N298="nulová",J298,0)</f>
        <v>0</v>
      </c>
      <c r="BJ298" s="13" t="s">
        <v>38</v>
      </c>
      <c r="BK298" s="132">
        <f t="shared" ref="BK298:BK303" si="29">ROUND(I298*H298,2)</f>
        <v>0</v>
      </c>
      <c r="BL298" s="13" t="s">
        <v>89</v>
      </c>
      <c r="BM298" s="13" t="s">
        <v>454</v>
      </c>
    </row>
    <row r="299" spans="2:65" s="1" customFormat="1" ht="31.5" customHeight="1">
      <c r="B299" s="120"/>
      <c r="C299" s="121" t="s">
        <v>455</v>
      </c>
      <c r="D299" s="121" t="s">
        <v>84</v>
      </c>
      <c r="E299" s="122" t="s">
        <v>456</v>
      </c>
      <c r="F299" s="123" t="s">
        <v>457</v>
      </c>
      <c r="G299" s="124" t="s">
        <v>130</v>
      </c>
      <c r="H299" s="125">
        <v>2</v>
      </c>
      <c r="I299" s="126"/>
      <c r="J299" s="127">
        <f t="shared" si="20"/>
        <v>0</v>
      </c>
      <c r="K299" s="123" t="s">
        <v>88</v>
      </c>
      <c r="L299" s="24"/>
      <c r="M299" s="128" t="s">
        <v>1</v>
      </c>
      <c r="N299" s="129" t="s">
        <v>26</v>
      </c>
      <c r="O299" s="25"/>
      <c r="P299" s="130">
        <f t="shared" si="21"/>
        <v>0</v>
      </c>
      <c r="Q299" s="130">
        <v>7.0056599999999998</v>
      </c>
      <c r="R299" s="130">
        <f t="shared" si="22"/>
        <v>14.01132</v>
      </c>
      <c r="S299" s="130">
        <v>0</v>
      </c>
      <c r="T299" s="131">
        <f t="shared" si="23"/>
        <v>0</v>
      </c>
      <c r="AR299" s="13" t="s">
        <v>89</v>
      </c>
      <c r="AT299" s="13" t="s">
        <v>84</v>
      </c>
      <c r="AU299" s="13" t="s">
        <v>42</v>
      </c>
      <c r="AY299" s="13" t="s">
        <v>81</v>
      </c>
      <c r="BE299" s="132">
        <f t="shared" si="24"/>
        <v>0</v>
      </c>
      <c r="BF299" s="132">
        <f t="shared" si="25"/>
        <v>0</v>
      </c>
      <c r="BG299" s="132">
        <f t="shared" si="26"/>
        <v>0</v>
      </c>
      <c r="BH299" s="132">
        <f t="shared" si="27"/>
        <v>0</v>
      </c>
      <c r="BI299" s="132">
        <f t="shared" si="28"/>
        <v>0</v>
      </c>
      <c r="BJ299" s="13" t="s">
        <v>38</v>
      </c>
      <c r="BK299" s="132">
        <f t="shared" si="29"/>
        <v>0</v>
      </c>
      <c r="BL299" s="13" t="s">
        <v>89</v>
      </c>
      <c r="BM299" s="13" t="s">
        <v>458</v>
      </c>
    </row>
    <row r="300" spans="2:65" s="1" customFormat="1" ht="22.5" customHeight="1">
      <c r="B300" s="120"/>
      <c r="C300" s="121" t="s">
        <v>459</v>
      </c>
      <c r="D300" s="121" t="s">
        <v>84</v>
      </c>
      <c r="E300" s="122" t="s">
        <v>460</v>
      </c>
      <c r="F300" s="123" t="s">
        <v>461</v>
      </c>
      <c r="G300" s="124" t="s">
        <v>300</v>
      </c>
      <c r="H300" s="125">
        <v>8.44</v>
      </c>
      <c r="I300" s="126"/>
      <c r="J300" s="127">
        <f t="shared" si="20"/>
        <v>0</v>
      </c>
      <c r="K300" s="123" t="s">
        <v>88</v>
      </c>
      <c r="L300" s="24"/>
      <c r="M300" s="128" t="s">
        <v>1</v>
      </c>
      <c r="N300" s="129" t="s">
        <v>26</v>
      </c>
      <c r="O300" s="25"/>
      <c r="P300" s="130">
        <f t="shared" si="21"/>
        <v>0</v>
      </c>
      <c r="Q300" s="130">
        <v>0.61348000000000003</v>
      </c>
      <c r="R300" s="130">
        <f t="shared" si="22"/>
        <v>5.1777711999999996</v>
      </c>
      <c r="S300" s="130">
        <v>0</v>
      </c>
      <c r="T300" s="131">
        <f t="shared" si="23"/>
        <v>0</v>
      </c>
      <c r="AR300" s="13" t="s">
        <v>89</v>
      </c>
      <c r="AT300" s="13" t="s">
        <v>84</v>
      </c>
      <c r="AU300" s="13" t="s">
        <v>42</v>
      </c>
      <c r="AY300" s="13" t="s">
        <v>81</v>
      </c>
      <c r="BE300" s="132">
        <f t="shared" si="24"/>
        <v>0</v>
      </c>
      <c r="BF300" s="132">
        <f t="shared" si="25"/>
        <v>0</v>
      </c>
      <c r="BG300" s="132">
        <f t="shared" si="26"/>
        <v>0</v>
      </c>
      <c r="BH300" s="132">
        <f t="shared" si="27"/>
        <v>0</v>
      </c>
      <c r="BI300" s="132">
        <f t="shared" si="28"/>
        <v>0</v>
      </c>
      <c r="BJ300" s="13" t="s">
        <v>38</v>
      </c>
      <c r="BK300" s="132">
        <f t="shared" si="29"/>
        <v>0</v>
      </c>
      <c r="BL300" s="13" t="s">
        <v>89</v>
      </c>
      <c r="BM300" s="13" t="s">
        <v>462</v>
      </c>
    </row>
    <row r="301" spans="2:65" s="1" customFormat="1" ht="22.5" customHeight="1">
      <c r="B301" s="120"/>
      <c r="C301" s="152" t="s">
        <v>463</v>
      </c>
      <c r="D301" s="152" t="s">
        <v>100</v>
      </c>
      <c r="E301" s="153" t="s">
        <v>464</v>
      </c>
      <c r="F301" s="154" t="s">
        <v>465</v>
      </c>
      <c r="G301" s="155" t="s">
        <v>130</v>
      </c>
      <c r="H301" s="156">
        <v>9</v>
      </c>
      <c r="I301" s="157"/>
      <c r="J301" s="158">
        <f t="shared" si="20"/>
        <v>0</v>
      </c>
      <c r="K301" s="154" t="s">
        <v>88</v>
      </c>
      <c r="L301" s="159"/>
      <c r="M301" s="160" t="s">
        <v>1</v>
      </c>
      <c r="N301" s="161" t="s">
        <v>26</v>
      </c>
      <c r="O301" s="25"/>
      <c r="P301" s="130">
        <f t="shared" si="21"/>
        <v>0</v>
      </c>
      <c r="Q301" s="130">
        <v>0.33500000000000002</v>
      </c>
      <c r="R301" s="130">
        <f t="shared" si="22"/>
        <v>3.0150000000000001</v>
      </c>
      <c r="S301" s="130">
        <v>0</v>
      </c>
      <c r="T301" s="131">
        <f t="shared" si="23"/>
        <v>0</v>
      </c>
      <c r="AR301" s="13" t="s">
        <v>104</v>
      </c>
      <c r="AT301" s="13" t="s">
        <v>100</v>
      </c>
      <c r="AU301" s="13" t="s">
        <v>42</v>
      </c>
      <c r="AY301" s="13" t="s">
        <v>81</v>
      </c>
      <c r="BE301" s="132">
        <f t="shared" si="24"/>
        <v>0</v>
      </c>
      <c r="BF301" s="132">
        <f t="shared" si="25"/>
        <v>0</v>
      </c>
      <c r="BG301" s="132">
        <f t="shared" si="26"/>
        <v>0</v>
      </c>
      <c r="BH301" s="132">
        <f t="shared" si="27"/>
        <v>0</v>
      </c>
      <c r="BI301" s="132">
        <f t="shared" si="28"/>
        <v>0</v>
      </c>
      <c r="BJ301" s="13" t="s">
        <v>38</v>
      </c>
      <c r="BK301" s="132">
        <f t="shared" si="29"/>
        <v>0</v>
      </c>
      <c r="BL301" s="13" t="s">
        <v>89</v>
      </c>
      <c r="BM301" s="13" t="s">
        <v>466</v>
      </c>
    </row>
    <row r="302" spans="2:65" s="1" customFormat="1" ht="22.5" customHeight="1">
      <c r="B302" s="120"/>
      <c r="C302" s="121" t="s">
        <v>467</v>
      </c>
      <c r="D302" s="121" t="s">
        <v>84</v>
      </c>
      <c r="E302" s="122" t="s">
        <v>468</v>
      </c>
      <c r="F302" s="123" t="s">
        <v>469</v>
      </c>
      <c r="G302" s="124" t="s">
        <v>300</v>
      </c>
      <c r="H302" s="125">
        <v>14</v>
      </c>
      <c r="I302" s="126"/>
      <c r="J302" s="127">
        <f t="shared" si="20"/>
        <v>0</v>
      </c>
      <c r="K302" s="123" t="s">
        <v>88</v>
      </c>
      <c r="L302" s="24"/>
      <c r="M302" s="128" t="s">
        <v>1</v>
      </c>
      <c r="N302" s="129" t="s">
        <v>26</v>
      </c>
      <c r="O302" s="25"/>
      <c r="P302" s="130">
        <f t="shared" si="21"/>
        <v>0</v>
      </c>
      <c r="Q302" s="130">
        <v>0</v>
      </c>
      <c r="R302" s="130">
        <f t="shared" si="22"/>
        <v>0</v>
      </c>
      <c r="S302" s="130">
        <v>0</v>
      </c>
      <c r="T302" s="131">
        <f t="shared" si="23"/>
        <v>0</v>
      </c>
      <c r="AR302" s="13" t="s">
        <v>89</v>
      </c>
      <c r="AT302" s="13" t="s">
        <v>84</v>
      </c>
      <c r="AU302" s="13" t="s">
        <v>42</v>
      </c>
      <c r="AY302" s="13" t="s">
        <v>81</v>
      </c>
      <c r="BE302" s="132">
        <f t="shared" si="24"/>
        <v>0</v>
      </c>
      <c r="BF302" s="132">
        <f t="shared" si="25"/>
        <v>0</v>
      </c>
      <c r="BG302" s="132">
        <f t="shared" si="26"/>
        <v>0</v>
      </c>
      <c r="BH302" s="132">
        <f t="shared" si="27"/>
        <v>0</v>
      </c>
      <c r="BI302" s="132">
        <f t="shared" si="28"/>
        <v>0</v>
      </c>
      <c r="BJ302" s="13" t="s">
        <v>38</v>
      </c>
      <c r="BK302" s="132">
        <f t="shared" si="29"/>
        <v>0</v>
      </c>
      <c r="BL302" s="13" t="s">
        <v>89</v>
      </c>
      <c r="BM302" s="13" t="s">
        <v>470</v>
      </c>
    </row>
    <row r="303" spans="2:65" s="1" customFormat="1" ht="22.5" customHeight="1">
      <c r="B303" s="120"/>
      <c r="C303" s="152" t="s">
        <v>471</v>
      </c>
      <c r="D303" s="152" t="s">
        <v>100</v>
      </c>
      <c r="E303" s="153" t="s">
        <v>472</v>
      </c>
      <c r="F303" s="154" t="s">
        <v>473</v>
      </c>
      <c r="G303" s="155" t="s">
        <v>474</v>
      </c>
      <c r="H303" s="156">
        <v>2</v>
      </c>
      <c r="I303" s="157"/>
      <c r="J303" s="158">
        <f t="shared" si="20"/>
        <v>0</v>
      </c>
      <c r="K303" s="154" t="s">
        <v>1</v>
      </c>
      <c r="L303" s="159"/>
      <c r="M303" s="160" t="s">
        <v>1</v>
      </c>
      <c r="N303" s="161" t="s">
        <v>26</v>
      </c>
      <c r="O303" s="25"/>
      <c r="P303" s="130">
        <f t="shared" si="21"/>
        <v>0</v>
      </c>
      <c r="Q303" s="130">
        <v>0.1</v>
      </c>
      <c r="R303" s="130">
        <f t="shared" si="22"/>
        <v>0.2</v>
      </c>
      <c r="S303" s="130">
        <v>0</v>
      </c>
      <c r="T303" s="131">
        <f t="shared" si="23"/>
        <v>0</v>
      </c>
      <c r="AR303" s="13" t="s">
        <v>104</v>
      </c>
      <c r="AT303" s="13" t="s">
        <v>100</v>
      </c>
      <c r="AU303" s="13" t="s">
        <v>42</v>
      </c>
      <c r="AY303" s="13" t="s">
        <v>81</v>
      </c>
      <c r="BE303" s="132">
        <f t="shared" si="24"/>
        <v>0</v>
      </c>
      <c r="BF303" s="132">
        <f t="shared" si="25"/>
        <v>0</v>
      </c>
      <c r="BG303" s="132">
        <f t="shared" si="26"/>
        <v>0</v>
      </c>
      <c r="BH303" s="132">
        <f t="shared" si="27"/>
        <v>0</v>
      </c>
      <c r="BI303" s="132">
        <f t="shared" si="28"/>
        <v>0</v>
      </c>
      <c r="BJ303" s="13" t="s">
        <v>38</v>
      </c>
      <c r="BK303" s="132">
        <f t="shared" si="29"/>
        <v>0</v>
      </c>
      <c r="BL303" s="13" t="s">
        <v>89</v>
      </c>
      <c r="BM303" s="13" t="s">
        <v>475</v>
      </c>
    </row>
    <row r="304" spans="2:65" s="6" customFormat="1" ht="29.85" customHeight="1">
      <c r="B304" s="106"/>
      <c r="D304" s="117" t="s">
        <v>36</v>
      </c>
      <c r="E304" s="118" t="s">
        <v>476</v>
      </c>
      <c r="F304" s="118" t="s">
        <v>477</v>
      </c>
      <c r="I304" s="109"/>
      <c r="J304" s="119">
        <f>BK304</f>
        <v>0</v>
      </c>
      <c r="L304" s="106"/>
      <c r="M304" s="111"/>
      <c r="N304" s="112"/>
      <c r="O304" s="112"/>
      <c r="P304" s="113">
        <f>SUM(P305:P311)</f>
        <v>0</v>
      </c>
      <c r="Q304" s="112"/>
      <c r="R304" s="113">
        <f>SUM(R305:R311)</f>
        <v>0</v>
      </c>
      <c r="S304" s="112"/>
      <c r="T304" s="114">
        <f>SUM(T305:T311)</f>
        <v>0</v>
      </c>
      <c r="AR304" s="107" t="s">
        <v>38</v>
      </c>
      <c r="AT304" s="115" t="s">
        <v>36</v>
      </c>
      <c r="AU304" s="115" t="s">
        <v>38</v>
      </c>
      <c r="AY304" s="107" t="s">
        <v>81</v>
      </c>
      <c r="BK304" s="116">
        <f>SUM(BK305:BK311)</f>
        <v>0</v>
      </c>
    </row>
    <row r="305" spans="2:65" s="1" customFormat="1" ht="31.5" customHeight="1">
      <c r="B305" s="120"/>
      <c r="C305" s="121" t="s">
        <v>478</v>
      </c>
      <c r="D305" s="121" t="s">
        <v>84</v>
      </c>
      <c r="E305" s="122" t="s">
        <v>479</v>
      </c>
      <c r="F305" s="123" t="s">
        <v>480</v>
      </c>
      <c r="G305" s="124" t="s">
        <v>103</v>
      </c>
      <c r="H305" s="125">
        <v>6.06</v>
      </c>
      <c r="I305" s="126"/>
      <c r="J305" s="127">
        <f>ROUND(I305*H305,2)</f>
        <v>0</v>
      </c>
      <c r="K305" s="123" t="s">
        <v>88</v>
      </c>
      <c r="L305" s="24"/>
      <c r="M305" s="128" t="s">
        <v>1</v>
      </c>
      <c r="N305" s="129" t="s">
        <v>26</v>
      </c>
      <c r="O305" s="25"/>
      <c r="P305" s="130">
        <f>O305*H305</f>
        <v>0</v>
      </c>
      <c r="Q305" s="130">
        <v>0</v>
      </c>
      <c r="R305" s="130">
        <f>Q305*H305</f>
        <v>0</v>
      </c>
      <c r="S305" s="130">
        <v>0</v>
      </c>
      <c r="T305" s="131">
        <f>S305*H305</f>
        <v>0</v>
      </c>
      <c r="AR305" s="13" t="s">
        <v>89</v>
      </c>
      <c r="AT305" s="13" t="s">
        <v>84</v>
      </c>
      <c r="AU305" s="13" t="s">
        <v>42</v>
      </c>
      <c r="AY305" s="13" t="s">
        <v>81</v>
      </c>
      <c r="BE305" s="132">
        <f>IF(N305="základní",J305,0)</f>
        <v>0</v>
      </c>
      <c r="BF305" s="132">
        <f>IF(N305="snížená",J305,0)</f>
        <v>0</v>
      </c>
      <c r="BG305" s="132">
        <f>IF(N305="zákl. přenesená",J305,0)</f>
        <v>0</v>
      </c>
      <c r="BH305" s="132">
        <f>IF(N305="sníž. přenesená",J305,0)</f>
        <v>0</v>
      </c>
      <c r="BI305" s="132">
        <f>IF(N305="nulová",J305,0)</f>
        <v>0</v>
      </c>
      <c r="BJ305" s="13" t="s">
        <v>38</v>
      </c>
      <c r="BK305" s="132">
        <f>ROUND(I305*H305,2)</f>
        <v>0</v>
      </c>
      <c r="BL305" s="13" t="s">
        <v>89</v>
      </c>
      <c r="BM305" s="13" t="s">
        <v>481</v>
      </c>
    </row>
    <row r="306" spans="2:65" s="1" customFormat="1" ht="31.5" customHeight="1">
      <c r="B306" s="120"/>
      <c r="C306" s="121" t="s">
        <v>482</v>
      </c>
      <c r="D306" s="121" t="s">
        <v>84</v>
      </c>
      <c r="E306" s="122" t="s">
        <v>483</v>
      </c>
      <c r="F306" s="123" t="s">
        <v>484</v>
      </c>
      <c r="G306" s="124" t="s">
        <v>103</v>
      </c>
      <c r="H306" s="125">
        <v>54.54</v>
      </c>
      <c r="I306" s="126"/>
      <c r="J306" s="127">
        <f>ROUND(I306*H306,2)</f>
        <v>0</v>
      </c>
      <c r="K306" s="123" t="s">
        <v>88</v>
      </c>
      <c r="L306" s="24"/>
      <c r="M306" s="128" t="s">
        <v>1</v>
      </c>
      <c r="N306" s="129" t="s">
        <v>26</v>
      </c>
      <c r="O306" s="25"/>
      <c r="P306" s="130">
        <f>O306*H306</f>
        <v>0</v>
      </c>
      <c r="Q306" s="130">
        <v>0</v>
      </c>
      <c r="R306" s="130">
        <f>Q306*H306</f>
        <v>0</v>
      </c>
      <c r="S306" s="130">
        <v>0</v>
      </c>
      <c r="T306" s="131">
        <f>S306*H306</f>
        <v>0</v>
      </c>
      <c r="AR306" s="13" t="s">
        <v>89</v>
      </c>
      <c r="AT306" s="13" t="s">
        <v>84</v>
      </c>
      <c r="AU306" s="13" t="s">
        <v>42</v>
      </c>
      <c r="AY306" s="13" t="s">
        <v>81</v>
      </c>
      <c r="BE306" s="132">
        <f>IF(N306="základní",J306,0)</f>
        <v>0</v>
      </c>
      <c r="BF306" s="132">
        <f>IF(N306="snížená",J306,0)</f>
        <v>0</v>
      </c>
      <c r="BG306" s="132">
        <f>IF(N306="zákl. přenesená",J306,0)</f>
        <v>0</v>
      </c>
      <c r="BH306" s="132">
        <f>IF(N306="sníž. přenesená",J306,0)</f>
        <v>0</v>
      </c>
      <c r="BI306" s="132">
        <f>IF(N306="nulová",J306,0)</f>
        <v>0</v>
      </c>
      <c r="BJ306" s="13" t="s">
        <v>38</v>
      </c>
      <c r="BK306" s="132">
        <f>ROUND(I306*H306,2)</f>
        <v>0</v>
      </c>
      <c r="BL306" s="13" t="s">
        <v>89</v>
      </c>
      <c r="BM306" s="13" t="s">
        <v>485</v>
      </c>
    </row>
    <row r="307" spans="2:65" s="7" customFormat="1">
      <c r="B307" s="133"/>
      <c r="D307" s="134" t="s">
        <v>91</v>
      </c>
      <c r="E307" s="135" t="s">
        <v>1</v>
      </c>
      <c r="F307" s="136" t="s">
        <v>486</v>
      </c>
      <c r="H307" s="137">
        <v>54.54</v>
      </c>
      <c r="I307" s="138"/>
      <c r="L307" s="133"/>
      <c r="M307" s="139"/>
      <c r="N307" s="140"/>
      <c r="O307" s="140"/>
      <c r="P307" s="140"/>
      <c r="Q307" s="140"/>
      <c r="R307" s="140"/>
      <c r="S307" s="140"/>
      <c r="T307" s="141"/>
      <c r="AT307" s="135" t="s">
        <v>91</v>
      </c>
      <c r="AU307" s="135" t="s">
        <v>42</v>
      </c>
      <c r="AV307" s="7" t="s">
        <v>42</v>
      </c>
      <c r="AW307" s="7" t="s">
        <v>19</v>
      </c>
      <c r="AX307" s="7" t="s">
        <v>37</v>
      </c>
      <c r="AY307" s="135" t="s">
        <v>81</v>
      </c>
    </row>
    <row r="308" spans="2:65" s="8" customFormat="1">
      <c r="B308" s="142"/>
      <c r="D308" s="143" t="s">
        <v>91</v>
      </c>
      <c r="E308" s="144" t="s">
        <v>1</v>
      </c>
      <c r="F308" s="145" t="s">
        <v>93</v>
      </c>
      <c r="H308" s="146">
        <v>54.54</v>
      </c>
      <c r="I308" s="147"/>
      <c r="L308" s="142"/>
      <c r="M308" s="148"/>
      <c r="N308" s="149"/>
      <c r="O308" s="149"/>
      <c r="P308" s="149"/>
      <c r="Q308" s="149"/>
      <c r="R308" s="149"/>
      <c r="S308" s="149"/>
      <c r="T308" s="150"/>
      <c r="AT308" s="151" t="s">
        <v>91</v>
      </c>
      <c r="AU308" s="151" t="s">
        <v>42</v>
      </c>
      <c r="AV308" s="8" t="s">
        <v>89</v>
      </c>
      <c r="AW308" s="8" t="s">
        <v>19</v>
      </c>
      <c r="AX308" s="8" t="s">
        <v>38</v>
      </c>
      <c r="AY308" s="151" t="s">
        <v>81</v>
      </c>
    </row>
    <row r="309" spans="2:65" s="1" customFormat="1" ht="22.5" customHeight="1">
      <c r="B309" s="120"/>
      <c r="C309" s="121" t="s">
        <v>487</v>
      </c>
      <c r="D309" s="121" t="s">
        <v>84</v>
      </c>
      <c r="E309" s="122" t="s">
        <v>488</v>
      </c>
      <c r="F309" s="123" t="s">
        <v>489</v>
      </c>
      <c r="G309" s="124" t="s">
        <v>103</v>
      </c>
      <c r="H309" s="125">
        <v>6.06</v>
      </c>
      <c r="I309" s="126"/>
      <c r="J309" s="127">
        <f>ROUND(I309*H309,2)</f>
        <v>0</v>
      </c>
      <c r="K309" s="123" t="s">
        <v>88</v>
      </c>
      <c r="L309" s="24"/>
      <c r="M309" s="128" t="s">
        <v>1</v>
      </c>
      <c r="N309" s="129" t="s">
        <v>26</v>
      </c>
      <c r="O309" s="25"/>
      <c r="P309" s="130">
        <f>O309*H309</f>
        <v>0</v>
      </c>
      <c r="Q309" s="130">
        <v>0</v>
      </c>
      <c r="R309" s="130">
        <f>Q309*H309</f>
        <v>0</v>
      </c>
      <c r="S309" s="130">
        <v>0</v>
      </c>
      <c r="T309" s="131">
        <f>S309*H309</f>
        <v>0</v>
      </c>
      <c r="AR309" s="13" t="s">
        <v>89</v>
      </c>
      <c r="AT309" s="13" t="s">
        <v>84</v>
      </c>
      <c r="AU309" s="13" t="s">
        <v>42</v>
      </c>
      <c r="AY309" s="13" t="s">
        <v>81</v>
      </c>
      <c r="BE309" s="132">
        <f>IF(N309="základní",J309,0)</f>
        <v>0</v>
      </c>
      <c r="BF309" s="132">
        <f>IF(N309="snížená",J309,0)</f>
        <v>0</v>
      </c>
      <c r="BG309" s="132">
        <f>IF(N309="zákl. přenesená",J309,0)</f>
        <v>0</v>
      </c>
      <c r="BH309" s="132">
        <f>IF(N309="sníž. přenesená",J309,0)</f>
        <v>0</v>
      </c>
      <c r="BI309" s="132">
        <f>IF(N309="nulová",J309,0)</f>
        <v>0</v>
      </c>
      <c r="BJ309" s="13" t="s">
        <v>38</v>
      </c>
      <c r="BK309" s="132">
        <f>ROUND(I309*H309,2)</f>
        <v>0</v>
      </c>
      <c r="BL309" s="13" t="s">
        <v>89</v>
      </c>
      <c r="BM309" s="13" t="s">
        <v>490</v>
      </c>
    </row>
    <row r="310" spans="2:65" s="1" customFormat="1" ht="22.5" customHeight="1">
      <c r="B310" s="120"/>
      <c r="C310" s="121" t="s">
        <v>491</v>
      </c>
      <c r="D310" s="121" t="s">
        <v>84</v>
      </c>
      <c r="E310" s="122" t="s">
        <v>492</v>
      </c>
      <c r="F310" s="123" t="s">
        <v>493</v>
      </c>
      <c r="G310" s="124" t="s">
        <v>103</v>
      </c>
      <c r="H310" s="125">
        <v>3.16</v>
      </c>
      <c r="I310" s="126"/>
      <c r="J310" s="127">
        <f>ROUND(I310*H310,2)</f>
        <v>0</v>
      </c>
      <c r="K310" s="123" t="s">
        <v>88</v>
      </c>
      <c r="L310" s="24"/>
      <c r="M310" s="128" t="s">
        <v>1</v>
      </c>
      <c r="N310" s="129" t="s">
        <v>26</v>
      </c>
      <c r="O310" s="25"/>
      <c r="P310" s="130">
        <f>O310*H310</f>
        <v>0</v>
      </c>
      <c r="Q310" s="130">
        <v>0</v>
      </c>
      <c r="R310" s="130">
        <f>Q310*H310</f>
        <v>0</v>
      </c>
      <c r="S310" s="130">
        <v>0</v>
      </c>
      <c r="T310" s="131">
        <f>S310*H310</f>
        <v>0</v>
      </c>
      <c r="AR310" s="13" t="s">
        <v>89</v>
      </c>
      <c r="AT310" s="13" t="s">
        <v>84</v>
      </c>
      <c r="AU310" s="13" t="s">
        <v>42</v>
      </c>
      <c r="AY310" s="13" t="s">
        <v>81</v>
      </c>
      <c r="BE310" s="132">
        <f>IF(N310="základní",J310,0)</f>
        <v>0</v>
      </c>
      <c r="BF310" s="132">
        <f>IF(N310="snížená",J310,0)</f>
        <v>0</v>
      </c>
      <c r="BG310" s="132">
        <f>IF(N310="zákl. přenesená",J310,0)</f>
        <v>0</v>
      </c>
      <c r="BH310" s="132">
        <f>IF(N310="sníž. přenesená",J310,0)</f>
        <v>0</v>
      </c>
      <c r="BI310" s="132">
        <f>IF(N310="nulová",J310,0)</f>
        <v>0</v>
      </c>
      <c r="BJ310" s="13" t="s">
        <v>38</v>
      </c>
      <c r="BK310" s="132">
        <f>ROUND(I310*H310,2)</f>
        <v>0</v>
      </c>
      <c r="BL310" s="13" t="s">
        <v>89</v>
      </c>
      <c r="BM310" s="13" t="s">
        <v>494</v>
      </c>
    </row>
    <row r="311" spans="2:65" s="1" customFormat="1" ht="22.5" customHeight="1">
      <c r="B311" s="120"/>
      <c r="C311" s="121" t="s">
        <v>495</v>
      </c>
      <c r="D311" s="121" t="s">
        <v>84</v>
      </c>
      <c r="E311" s="122" t="s">
        <v>496</v>
      </c>
      <c r="F311" s="123" t="s">
        <v>497</v>
      </c>
      <c r="G311" s="124" t="s">
        <v>103</v>
      </c>
      <c r="H311" s="125">
        <v>2.9</v>
      </c>
      <c r="I311" s="126"/>
      <c r="J311" s="127">
        <f>ROUND(I311*H311,2)</f>
        <v>0</v>
      </c>
      <c r="K311" s="123" t="s">
        <v>88</v>
      </c>
      <c r="L311" s="24"/>
      <c r="M311" s="128" t="s">
        <v>1</v>
      </c>
      <c r="N311" s="129" t="s">
        <v>26</v>
      </c>
      <c r="O311" s="25"/>
      <c r="P311" s="130">
        <f>O311*H311</f>
        <v>0</v>
      </c>
      <c r="Q311" s="130">
        <v>0</v>
      </c>
      <c r="R311" s="130">
        <f>Q311*H311</f>
        <v>0</v>
      </c>
      <c r="S311" s="130">
        <v>0</v>
      </c>
      <c r="T311" s="131">
        <f>S311*H311</f>
        <v>0</v>
      </c>
      <c r="AR311" s="13" t="s">
        <v>89</v>
      </c>
      <c r="AT311" s="13" t="s">
        <v>84</v>
      </c>
      <c r="AU311" s="13" t="s">
        <v>42</v>
      </c>
      <c r="AY311" s="13" t="s">
        <v>81</v>
      </c>
      <c r="BE311" s="132">
        <f>IF(N311="základní",J311,0)</f>
        <v>0</v>
      </c>
      <c r="BF311" s="132">
        <f>IF(N311="snížená",J311,0)</f>
        <v>0</v>
      </c>
      <c r="BG311" s="132">
        <f>IF(N311="zákl. přenesená",J311,0)</f>
        <v>0</v>
      </c>
      <c r="BH311" s="132">
        <f>IF(N311="sníž. přenesená",J311,0)</f>
        <v>0</v>
      </c>
      <c r="BI311" s="132">
        <f>IF(N311="nulová",J311,0)</f>
        <v>0</v>
      </c>
      <c r="BJ311" s="13" t="s">
        <v>38</v>
      </c>
      <c r="BK311" s="132">
        <f>ROUND(I311*H311,2)</f>
        <v>0</v>
      </c>
      <c r="BL311" s="13" t="s">
        <v>89</v>
      </c>
      <c r="BM311" s="13" t="s">
        <v>498</v>
      </c>
    </row>
    <row r="312" spans="2:65" s="6" customFormat="1" ht="29.85" customHeight="1">
      <c r="B312" s="106"/>
      <c r="D312" s="117" t="s">
        <v>36</v>
      </c>
      <c r="E312" s="118" t="s">
        <v>499</v>
      </c>
      <c r="F312" s="118" t="s">
        <v>500</v>
      </c>
      <c r="I312" s="109"/>
      <c r="J312" s="119">
        <f>BK312</f>
        <v>0</v>
      </c>
      <c r="L312" s="106"/>
      <c r="M312" s="111"/>
      <c r="N312" s="112"/>
      <c r="O312" s="112"/>
      <c r="P312" s="113">
        <f>P313</f>
        <v>0</v>
      </c>
      <c r="Q312" s="112"/>
      <c r="R312" s="113">
        <f>R313</f>
        <v>0</v>
      </c>
      <c r="S312" s="112"/>
      <c r="T312" s="114">
        <f>T313</f>
        <v>0</v>
      </c>
      <c r="AR312" s="107" t="s">
        <v>38</v>
      </c>
      <c r="AT312" s="115" t="s">
        <v>36</v>
      </c>
      <c r="AU312" s="115" t="s">
        <v>38</v>
      </c>
      <c r="AY312" s="107" t="s">
        <v>81</v>
      </c>
      <c r="BK312" s="116">
        <f>BK313</f>
        <v>0</v>
      </c>
    </row>
    <row r="313" spans="2:65" s="1" customFormat="1" ht="31.5" customHeight="1">
      <c r="B313" s="120"/>
      <c r="C313" s="121" t="s">
        <v>501</v>
      </c>
      <c r="D313" s="121" t="s">
        <v>84</v>
      </c>
      <c r="E313" s="122" t="s">
        <v>502</v>
      </c>
      <c r="F313" s="123" t="s">
        <v>503</v>
      </c>
      <c r="G313" s="124" t="s">
        <v>103</v>
      </c>
      <c r="H313" s="125">
        <v>355.54300000000001</v>
      </c>
      <c r="I313" s="126"/>
      <c r="J313" s="127">
        <f>ROUND(I313*H313,2)</f>
        <v>0</v>
      </c>
      <c r="K313" s="123" t="s">
        <v>88</v>
      </c>
      <c r="L313" s="24"/>
      <c r="M313" s="128" t="s">
        <v>1</v>
      </c>
      <c r="N313" s="178" t="s">
        <v>26</v>
      </c>
      <c r="O313" s="179"/>
      <c r="P313" s="180">
        <f>O313*H313</f>
        <v>0</v>
      </c>
      <c r="Q313" s="180">
        <v>0</v>
      </c>
      <c r="R313" s="180">
        <f>Q313*H313</f>
        <v>0</v>
      </c>
      <c r="S313" s="180">
        <v>0</v>
      </c>
      <c r="T313" s="181">
        <f>S313*H313</f>
        <v>0</v>
      </c>
      <c r="AR313" s="13" t="s">
        <v>89</v>
      </c>
      <c r="AT313" s="13" t="s">
        <v>84</v>
      </c>
      <c r="AU313" s="13" t="s">
        <v>42</v>
      </c>
      <c r="AY313" s="13" t="s">
        <v>81</v>
      </c>
      <c r="BE313" s="132">
        <f>IF(N313="základní",J313,0)</f>
        <v>0</v>
      </c>
      <c r="BF313" s="132">
        <f>IF(N313="snížená",J313,0)</f>
        <v>0</v>
      </c>
      <c r="BG313" s="132">
        <f>IF(N313="zákl. přenesená",J313,0)</f>
        <v>0</v>
      </c>
      <c r="BH313" s="132">
        <f>IF(N313="sníž. přenesená",J313,0)</f>
        <v>0</v>
      </c>
      <c r="BI313" s="132">
        <f>IF(N313="nulová",J313,0)</f>
        <v>0</v>
      </c>
      <c r="BJ313" s="13" t="s">
        <v>38</v>
      </c>
      <c r="BK313" s="132">
        <f>ROUND(I313*H313,2)</f>
        <v>0</v>
      </c>
      <c r="BL313" s="13" t="s">
        <v>89</v>
      </c>
      <c r="BM313" s="13" t="s">
        <v>504</v>
      </c>
    </row>
    <row r="314" spans="2:65" s="1" customFormat="1" ht="6.95" customHeight="1">
      <c r="B314" s="29"/>
      <c r="C314" s="30"/>
      <c r="D314" s="30"/>
      <c r="E314" s="30"/>
      <c r="F314" s="30"/>
      <c r="G314" s="30"/>
      <c r="H314" s="30"/>
      <c r="I314" s="73"/>
      <c r="J314" s="30"/>
      <c r="K314" s="30"/>
      <c r="L314" s="24"/>
    </row>
  </sheetData>
  <autoFilter ref="C84:K31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82" customWidth="1"/>
    <col min="2" max="2" width="1.6640625" style="182" customWidth="1"/>
    <col min="3" max="4" width="5" style="182" customWidth="1"/>
    <col min="5" max="5" width="11.6640625" style="182" customWidth="1"/>
    <col min="6" max="6" width="9.1640625" style="182" customWidth="1"/>
    <col min="7" max="7" width="5" style="182" customWidth="1"/>
    <col min="8" max="8" width="77.83203125" style="182" customWidth="1"/>
    <col min="9" max="10" width="20" style="182" customWidth="1"/>
    <col min="11" max="11" width="1.6640625" style="182" customWidth="1"/>
  </cols>
  <sheetData>
    <row r="1" spans="2:11" ht="37.5" customHeight="1"/>
    <row r="2" spans="2:11" ht="7.5" customHeight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0" customFormat="1" ht="45" customHeight="1">
      <c r="B3" s="186"/>
      <c r="C3" s="273" t="s">
        <v>505</v>
      </c>
      <c r="D3" s="273"/>
      <c r="E3" s="273"/>
      <c r="F3" s="273"/>
      <c r="G3" s="273"/>
      <c r="H3" s="273"/>
      <c r="I3" s="273"/>
      <c r="J3" s="273"/>
      <c r="K3" s="187"/>
    </row>
    <row r="4" spans="2:11" ht="25.5" customHeight="1">
      <c r="B4" s="188"/>
      <c r="C4" s="274" t="s">
        <v>506</v>
      </c>
      <c r="D4" s="274"/>
      <c r="E4" s="274"/>
      <c r="F4" s="274"/>
      <c r="G4" s="274"/>
      <c r="H4" s="274"/>
      <c r="I4" s="274"/>
      <c r="J4" s="274"/>
      <c r="K4" s="189"/>
    </row>
    <row r="5" spans="2:11" ht="5.25" customHeight="1">
      <c r="B5" s="188"/>
      <c r="C5" s="190"/>
      <c r="D5" s="190"/>
      <c r="E5" s="190"/>
      <c r="F5" s="190"/>
      <c r="G5" s="190"/>
      <c r="H5" s="190"/>
      <c r="I5" s="190"/>
      <c r="J5" s="190"/>
      <c r="K5" s="189"/>
    </row>
    <row r="6" spans="2:11" ht="15" customHeight="1">
      <c r="B6" s="188"/>
      <c r="C6" s="275" t="s">
        <v>507</v>
      </c>
      <c r="D6" s="275"/>
      <c r="E6" s="275"/>
      <c r="F6" s="275"/>
      <c r="G6" s="275"/>
      <c r="H6" s="275"/>
      <c r="I6" s="275"/>
      <c r="J6" s="275"/>
      <c r="K6" s="189"/>
    </row>
    <row r="7" spans="2:11" ht="15" customHeight="1">
      <c r="B7" s="192"/>
      <c r="C7" s="275" t="s">
        <v>508</v>
      </c>
      <c r="D7" s="275"/>
      <c r="E7" s="275"/>
      <c r="F7" s="275"/>
      <c r="G7" s="275"/>
      <c r="H7" s="275"/>
      <c r="I7" s="275"/>
      <c r="J7" s="275"/>
      <c r="K7" s="189"/>
    </row>
    <row r="8" spans="2:11" ht="12.75" customHeight="1">
      <c r="B8" s="192"/>
      <c r="C8" s="191"/>
      <c r="D8" s="191"/>
      <c r="E8" s="191"/>
      <c r="F8" s="191"/>
      <c r="G8" s="191"/>
      <c r="H8" s="191"/>
      <c r="I8" s="191"/>
      <c r="J8" s="191"/>
      <c r="K8" s="189"/>
    </row>
    <row r="9" spans="2:11" ht="15" customHeight="1">
      <c r="B9" s="192"/>
      <c r="C9" s="275" t="s">
        <v>509</v>
      </c>
      <c r="D9" s="275"/>
      <c r="E9" s="275"/>
      <c r="F9" s="275"/>
      <c r="G9" s="275"/>
      <c r="H9" s="275"/>
      <c r="I9" s="275"/>
      <c r="J9" s="275"/>
      <c r="K9" s="189"/>
    </row>
    <row r="10" spans="2:11" ht="15" customHeight="1">
      <c r="B10" s="192"/>
      <c r="C10" s="191"/>
      <c r="D10" s="275" t="s">
        <v>510</v>
      </c>
      <c r="E10" s="275"/>
      <c r="F10" s="275"/>
      <c r="G10" s="275"/>
      <c r="H10" s="275"/>
      <c r="I10" s="275"/>
      <c r="J10" s="275"/>
      <c r="K10" s="189"/>
    </row>
    <row r="11" spans="2:11" ht="15" customHeight="1">
      <c r="B11" s="192"/>
      <c r="C11" s="193"/>
      <c r="D11" s="275" t="s">
        <v>511</v>
      </c>
      <c r="E11" s="275"/>
      <c r="F11" s="275"/>
      <c r="G11" s="275"/>
      <c r="H11" s="275"/>
      <c r="I11" s="275"/>
      <c r="J11" s="275"/>
      <c r="K11" s="189"/>
    </row>
    <row r="12" spans="2:11" ht="12.75" customHeight="1">
      <c r="B12" s="192"/>
      <c r="C12" s="193"/>
      <c r="D12" s="193"/>
      <c r="E12" s="193"/>
      <c r="F12" s="193"/>
      <c r="G12" s="193"/>
      <c r="H12" s="193"/>
      <c r="I12" s="193"/>
      <c r="J12" s="193"/>
      <c r="K12" s="189"/>
    </row>
    <row r="13" spans="2:11" ht="15" customHeight="1">
      <c r="B13" s="192"/>
      <c r="C13" s="193"/>
      <c r="D13" s="275" t="s">
        <v>512</v>
      </c>
      <c r="E13" s="275"/>
      <c r="F13" s="275"/>
      <c r="G13" s="275"/>
      <c r="H13" s="275"/>
      <c r="I13" s="275"/>
      <c r="J13" s="275"/>
      <c r="K13" s="189"/>
    </row>
    <row r="14" spans="2:11" ht="15" customHeight="1">
      <c r="B14" s="192"/>
      <c r="C14" s="193"/>
      <c r="D14" s="275" t="s">
        <v>513</v>
      </c>
      <c r="E14" s="275"/>
      <c r="F14" s="275"/>
      <c r="G14" s="275"/>
      <c r="H14" s="275"/>
      <c r="I14" s="275"/>
      <c r="J14" s="275"/>
      <c r="K14" s="189"/>
    </row>
    <row r="15" spans="2:11" ht="15" customHeight="1">
      <c r="B15" s="192"/>
      <c r="C15" s="193"/>
      <c r="D15" s="275" t="s">
        <v>514</v>
      </c>
      <c r="E15" s="275"/>
      <c r="F15" s="275"/>
      <c r="G15" s="275"/>
      <c r="H15" s="275"/>
      <c r="I15" s="275"/>
      <c r="J15" s="275"/>
      <c r="K15" s="189"/>
    </row>
    <row r="16" spans="2:11" ht="15" customHeight="1">
      <c r="B16" s="192"/>
      <c r="C16" s="193"/>
      <c r="D16" s="193"/>
      <c r="E16" s="194" t="s">
        <v>40</v>
      </c>
      <c r="F16" s="275" t="s">
        <v>515</v>
      </c>
      <c r="G16" s="275"/>
      <c r="H16" s="275"/>
      <c r="I16" s="275"/>
      <c r="J16" s="275"/>
      <c r="K16" s="189"/>
    </row>
    <row r="17" spans="2:11" ht="15" customHeight="1">
      <c r="B17" s="192"/>
      <c r="C17" s="193"/>
      <c r="D17" s="193"/>
      <c r="E17" s="194" t="s">
        <v>516</v>
      </c>
      <c r="F17" s="275" t="s">
        <v>517</v>
      </c>
      <c r="G17" s="275"/>
      <c r="H17" s="275"/>
      <c r="I17" s="275"/>
      <c r="J17" s="275"/>
      <c r="K17" s="189"/>
    </row>
    <row r="18" spans="2:11" ht="15" customHeight="1">
      <c r="B18" s="192"/>
      <c r="C18" s="193"/>
      <c r="D18" s="193"/>
      <c r="E18" s="194" t="s">
        <v>518</v>
      </c>
      <c r="F18" s="275" t="s">
        <v>519</v>
      </c>
      <c r="G18" s="275"/>
      <c r="H18" s="275"/>
      <c r="I18" s="275"/>
      <c r="J18" s="275"/>
      <c r="K18" s="189"/>
    </row>
    <row r="19" spans="2:11" ht="15" customHeight="1">
      <c r="B19" s="192"/>
      <c r="C19" s="193"/>
      <c r="D19" s="193"/>
      <c r="E19" s="194" t="s">
        <v>520</v>
      </c>
      <c r="F19" s="275" t="s">
        <v>521</v>
      </c>
      <c r="G19" s="275"/>
      <c r="H19" s="275"/>
      <c r="I19" s="275"/>
      <c r="J19" s="275"/>
      <c r="K19" s="189"/>
    </row>
    <row r="20" spans="2:11" ht="15" customHeight="1">
      <c r="B20" s="192"/>
      <c r="C20" s="193"/>
      <c r="D20" s="193"/>
      <c r="E20" s="194" t="s">
        <v>522</v>
      </c>
      <c r="F20" s="275" t="s">
        <v>523</v>
      </c>
      <c r="G20" s="275"/>
      <c r="H20" s="275"/>
      <c r="I20" s="275"/>
      <c r="J20" s="275"/>
      <c r="K20" s="189"/>
    </row>
    <row r="21" spans="2:11" ht="15" customHeight="1">
      <c r="B21" s="192"/>
      <c r="C21" s="193"/>
      <c r="D21" s="193"/>
      <c r="E21" s="194" t="s">
        <v>524</v>
      </c>
      <c r="F21" s="275" t="s">
        <v>525</v>
      </c>
      <c r="G21" s="275"/>
      <c r="H21" s="275"/>
      <c r="I21" s="275"/>
      <c r="J21" s="275"/>
      <c r="K21" s="189"/>
    </row>
    <row r="22" spans="2:11" ht="12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89"/>
    </row>
    <row r="23" spans="2:11" ht="15" customHeight="1">
      <c r="B23" s="192"/>
      <c r="C23" s="275" t="s">
        <v>526</v>
      </c>
      <c r="D23" s="275"/>
      <c r="E23" s="275"/>
      <c r="F23" s="275"/>
      <c r="G23" s="275"/>
      <c r="H23" s="275"/>
      <c r="I23" s="275"/>
      <c r="J23" s="275"/>
      <c r="K23" s="189"/>
    </row>
    <row r="24" spans="2:11" ht="15" customHeight="1">
      <c r="B24" s="192"/>
      <c r="C24" s="275" t="s">
        <v>527</v>
      </c>
      <c r="D24" s="275"/>
      <c r="E24" s="275"/>
      <c r="F24" s="275"/>
      <c r="G24" s="275"/>
      <c r="H24" s="275"/>
      <c r="I24" s="275"/>
      <c r="J24" s="275"/>
      <c r="K24" s="189"/>
    </row>
    <row r="25" spans="2:11" ht="15" customHeight="1">
      <c r="B25" s="192"/>
      <c r="C25" s="191"/>
      <c r="D25" s="275" t="s">
        <v>528</v>
      </c>
      <c r="E25" s="275"/>
      <c r="F25" s="275"/>
      <c r="G25" s="275"/>
      <c r="H25" s="275"/>
      <c r="I25" s="275"/>
      <c r="J25" s="275"/>
      <c r="K25" s="189"/>
    </row>
    <row r="26" spans="2:11" ht="15" customHeight="1">
      <c r="B26" s="192"/>
      <c r="C26" s="193"/>
      <c r="D26" s="275" t="s">
        <v>529</v>
      </c>
      <c r="E26" s="275"/>
      <c r="F26" s="275"/>
      <c r="G26" s="275"/>
      <c r="H26" s="275"/>
      <c r="I26" s="275"/>
      <c r="J26" s="275"/>
      <c r="K26" s="189"/>
    </row>
    <row r="27" spans="2:11" ht="12.75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89"/>
    </row>
    <row r="28" spans="2:11" ht="15" customHeight="1">
      <c r="B28" s="192"/>
      <c r="C28" s="193"/>
      <c r="D28" s="275" t="s">
        <v>530</v>
      </c>
      <c r="E28" s="275"/>
      <c r="F28" s="275"/>
      <c r="G28" s="275"/>
      <c r="H28" s="275"/>
      <c r="I28" s="275"/>
      <c r="J28" s="275"/>
      <c r="K28" s="189"/>
    </row>
    <row r="29" spans="2:11" ht="15" customHeight="1">
      <c r="B29" s="192"/>
      <c r="C29" s="193"/>
      <c r="D29" s="275" t="s">
        <v>531</v>
      </c>
      <c r="E29" s="275"/>
      <c r="F29" s="275"/>
      <c r="G29" s="275"/>
      <c r="H29" s="275"/>
      <c r="I29" s="275"/>
      <c r="J29" s="275"/>
      <c r="K29" s="189"/>
    </row>
    <row r="30" spans="2:11" ht="12.75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89"/>
    </row>
    <row r="31" spans="2:11" ht="15" customHeight="1">
      <c r="B31" s="192"/>
      <c r="C31" s="193"/>
      <c r="D31" s="275" t="s">
        <v>532</v>
      </c>
      <c r="E31" s="275"/>
      <c r="F31" s="275"/>
      <c r="G31" s="275"/>
      <c r="H31" s="275"/>
      <c r="I31" s="275"/>
      <c r="J31" s="275"/>
      <c r="K31" s="189"/>
    </row>
    <row r="32" spans="2:11" ht="15" customHeight="1">
      <c r="B32" s="192"/>
      <c r="C32" s="193"/>
      <c r="D32" s="275" t="s">
        <v>533</v>
      </c>
      <c r="E32" s="275"/>
      <c r="F32" s="275"/>
      <c r="G32" s="275"/>
      <c r="H32" s="275"/>
      <c r="I32" s="275"/>
      <c r="J32" s="275"/>
      <c r="K32" s="189"/>
    </row>
    <row r="33" spans="2:11" ht="15" customHeight="1">
      <c r="B33" s="192"/>
      <c r="C33" s="193"/>
      <c r="D33" s="275" t="s">
        <v>534</v>
      </c>
      <c r="E33" s="275"/>
      <c r="F33" s="275"/>
      <c r="G33" s="275"/>
      <c r="H33" s="275"/>
      <c r="I33" s="275"/>
      <c r="J33" s="275"/>
      <c r="K33" s="189"/>
    </row>
    <row r="34" spans="2:11" ht="15" customHeight="1">
      <c r="B34" s="192"/>
      <c r="C34" s="193"/>
      <c r="D34" s="191"/>
      <c r="E34" s="195" t="s">
        <v>66</v>
      </c>
      <c r="F34" s="191"/>
      <c r="G34" s="275" t="s">
        <v>535</v>
      </c>
      <c r="H34" s="275"/>
      <c r="I34" s="275"/>
      <c r="J34" s="275"/>
      <c r="K34" s="189"/>
    </row>
    <row r="35" spans="2:11" ht="30.75" customHeight="1">
      <c r="B35" s="192"/>
      <c r="C35" s="193"/>
      <c r="D35" s="191"/>
      <c r="E35" s="195" t="s">
        <v>536</v>
      </c>
      <c r="F35" s="191"/>
      <c r="G35" s="275" t="s">
        <v>537</v>
      </c>
      <c r="H35" s="275"/>
      <c r="I35" s="275"/>
      <c r="J35" s="275"/>
      <c r="K35" s="189"/>
    </row>
    <row r="36" spans="2:11" ht="15" customHeight="1">
      <c r="B36" s="192"/>
      <c r="C36" s="193"/>
      <c r="D36" s="191"/>
      <c r="E36" s="195" t="s">
        <v>34</v>
      </c>
      <c r="F36" s="191"/>
      <c r="G36" s="275" t="s">
        <v>538</v>
      </c>
      <c r="H36" s="275"/>
      <c r="I36" s="275"/>
      <c r="J36" s="275"/>
      <c r="K36" s="189"/>
    </row>
    <row r="37" spans="2:11" ht="15" customHeight="1">
      <c r="B37" s="192"/>
      <c r="C37" s="193"/>
      <c r="D37" s="191"/>
      <c r="E37" s="195" t="s">
        <v>67</v>
      </c>
      <c r="F37" s="191"/>
      <c r="G37" s="275" t="s">
        <v>539</v>
      </c>
      <c r="H37" s="275"/>
      <c r="I37" s="275"/>
      <c r="J37" s="275"/>
      <c r="K37" s="189"/>
    </row>
    <row r="38" spans="2:11" ht="15" customHeight="1">
      <c r="B38" s="192"/>
      <c r="C38" s="193"/>
      <c r="D38" s="191"/>
      <c r="E38" s="195" t="s">
        <v>68</v>
      </c>
      <c r="F38" s="191"/>
      <c r="G38" s="275" t="s">
        <v>540</v>
      </c>
      <c r="H38" s="275"/>
      <c r="I38" s="275"/>
      <c r="J38" s="275"/>
      <c r="K38" s="189"/>
    </row>
    <row r="39" spans="2:11" ht="15" customHeight="1">
      <c r="B39" s="192"/>
      <c r="C39" s="193"/>
      <c r="D39" s="191"/>
      <c r="E39" s="195" t="s">
        <v>69</v>
      </c>
      <c r="F39" s="191"/>
      <c r="G39" s="275" t="s">
        <v>541</v>
      </c>
      <c r="H39" s="275"/>
      <c r="I39" s="275"/>
      <c r="J39" s="275"/>
      <c r="K39" s="189"/>
    </row>
    <row r="40" spans="2:11" ht="15" customHeight="1">
      <c r="B40" s="192"/>
      <c r="C40" s="193"/>
      <c r="D40" s="191"/>
      <c r="E40" s="195" t="s">
        <v>542</v>
      </c>
      <c r="F40" s="191"/>
      <c r="G40" s="275" t="s">
        <v>543</v>
      </c>
      <c r="H40" s="275"/>
      <c r="I40" s="275"/>
      <c r="J40" s="275"/>
      <c r="K40" s="189"/>
    </row>
    <row r="41" spans="2:11" ht="15" customHeight="1">
      <c r="B41" s="192"/>
      <c r="C41" s="193"/>
      <c r="D41" s="191"/>
      <c r="E41" s="195"/>
      <c r="F41" s="191"/>
      <c r="G41" s="275" t="s">
        <v>544</v>
      </c>
      <c r="H41" s="275"/>
      <c r="I41" s="275"/>
      <c r="J41" s="275"/>
      <c r="K41" s="189"/>
    </row>
    <row r="42" spans="2:11" ht="15" customHeight="1">
      <c r="B42" s="192"/>
      <c r="C42" s="193"/>
      <c r="D42" s="191"/>
      <c r="E42" s="195" t="s">
        <v>545</v>
      </c>
      <c r="F42" s="191"/>
      <c r="G42" s="275" t="s">
        <v>546</v>
      </c>
      <c r="H42" s="275"/>
      <c r="I42" s="275"/>
      <c r="J42" s="275"/>
      <c r="K42" s="189"/>
    </row>
    <row r="43" spans="2:11" ht="15" customHeight="1">
      <c r="B43" s="192"/>
      <c r="C43" s="193"/>
      <c r="D43" s="191"/>
      <c r="E43" s="195" t="s">
        <v>71</v>
      </c>
      <c r="F43" s="191"/>
      <c r="G43" s="275" t="s">
        <v>547</v>
      </c>
      <c r="H43" s="275"/>
      <c r="I43" s="275"/>
      <c r="J43" s="275"/>
      <c r="K43" s="189"/>
    </row>
    <row r="44" spans="2:11" ht="12.75" customHeight="1">
      <c r="B44" s="192"/>
      <c r="C44" s="193"/>
      <c r="D44" s="191"/>
      <c r="E44" s="191"/>
      <c r="F44" s="191"/>
      <c r="G44" s="191"/>
      <c r="H44" s="191"/>
      <c r="I44" s="191"/>
      <c r="J44" s="191"/>
      <c r="K44" s="189"/>
    </row>
    <row r="45" spans="2:11" ht="15" customHeight="1">
      <c r="B45" s="192"/>
      <c r="C45" s="193"/>
      <c r="D45" s="275" t="s">
        <v>548</v>
      </c>
      <c r="E45" s="275"/>
      <c r="F45" s="275"/>
      <c r="G45" s="275"/>
      <c r="H45" s="275"/>
      <c r="I45" s="275"/>
      <c r="J45" s="275"/>
      <c r="K45" s="189"/>
    </row>
    <row r="46" spans="2:11" ht="15" customHeight="1">
      <c r="B46" s="192"/>
      <c r="C46" s="193"/>
      <c r="D46" s="193"/>
      <c r="E46" s="275" t="s">
        <v>549</v>
      </c>
      <c r="F46" s="275"/>
      <c r="G46" s="275"/>
      <c r="H46" s="275"/>
      <c r="I46" s="275"/>
      <c r="J46" s="275"/>
      <c r="K46" s="189"/>
    </row>
    <row r="47" spans="2:11" ht="15" customHeight="1">
      <c r="B47" s="192"/>
      <c r="C47" s="193"/>
      <c r="D47" s="193"/>
      <c r="E47" s="275" t="s">
        <v>550</v>
      </c>
      <c r="F47" s="275"/>
      <c r="G47" s="275"/>
      <c r="H47" s="275"/>
      <c r="I47" s="275"/>
      <c r="J47" s="275"/>
      <c r="K47" s="189"/>
    </row>
    <row r="48" spans="2:11" ht="15" customHeight="1">
      <c r="B48" s="192"/>
      <c r="C48" s="193"/>
      <c r="D48" s="193"/>
      <c r="E48" s="275" t="s">
        <v>551</v>
      </c>
      <c r="F48" s="275"/>
      <c r="G48" s="275"/>
      <c r="H48" s="275"/>
      <c r="I48" s="275"/>
      <c r="J48" s="275"/>
      <c r="K48" s="189"/>
    </row>
    <row r="49" spans="2:11" ht="15" customHeight="1">
      <c r="B49" s="192"/>
      <c r="C49" s="193"/>
      <c r="D49" s="275" t="s">
        <v>552</v>
      </c>
      <c r="E49" s="275"/>
      <c r="F49" s="275"/>
      <c r="G49" s="275"/>
      <c r="H49" s="275"/>
      <c r="I49" s="275"/>
      <c r="J49" s="275"/>
      <c r="K49" s="189"/>
    </row>
    <row r="50" spans="2:11" ht="25.5" customHeight="1">
      <c r="B50" s="188"/>
      <c r="C50" s="274" t="s">
        <v>553</v>
      </c>
      <c r="D50" s="274"/>
      <c r="E50" s="274"/>
      <c r="F50" s="274"/>
      <c r="G50" s="274"/>
      <c r="H50" s="274"/>
      <c r="I50" s="274"/>
      <c r="J50" s="274"/>
      <c r="K50" s="189"/>
    </row>
    <row r="51" spans="2:11" ht="5.25" customHeight="1">
      <c r="B51" s="188"/>
      <c r="C51" s="190"/>
      <c r="D51" s="190"/>
      <c r="E51" s="190"/>
      <c r="F51" s="190"/>
      <c r="G51" s="190"/>
      <c r="H51" s="190"/>
      <c r="I51" s="190"/>
      <c r="J51" s="190"/>
      <c r="K51" s="189"/>
    </row>
    <row r="52" spans="2:11" ht="15" customHeight="1">
      <c r="B52" s="188"/>
      <c r="C52" s="275" t="s">
        <v>554</v>
      </c>
      <c r="D52" s="275"/>
      <c r="E52" s="275"/>
      <c r="F52" s="275"/>
      <c r="G52" s="275"/>
      <c r="H52" s="275"/>
      <c r="I52" s="275"/>
      <c r="J52" s="275"/>
      <c r="K52" s="189"/>
    </row>
    <row r="53" spans="2:11" ht="15" customHeight="1">
      <c r="B53" s="188"/>
      <c r="C53" s="275" t="s">
        <v>555</v>
      </c>
      <c r="D53" s="275"/>
      <c r="E53" s="275"/>
      <c r="F53" s="275"/>
      <c r="G53" s="275"/>
      <c r="H53" s="275"/>
      <c r="I53" s="275"/>
      <c r="J53" s="275"/>
      <c r="K53" s="189"/>
    </row>
    <row r="54" spans="2:11" ht="12.75" customHeight="1">
      <c r="B54" s="188"/>
      <c r="C54" s="191"/>
      <c r="D54" s="191"/>
      <c r="E54" s="191"/>
      <c r="F54" s="191"/>
      <c r="G54" s="191"/>
      <c r="H54" s="191"/>
      <c r="I54" s="191"/>
      <c r="J54" s="191"/>
      <c r="K54" s="189"/>
    </row>
    <row r="55" spans="2:11" ht="15" customHeight="1">
      <c r="B55" s="188"/>
      <c r="C55" s="275" t="s">
        <v>556</v>
      </c>
      <c r="D55" s="275"/>
      <c r="E55" s="275"/>
      <c r="F55" s="275"/>
      <c r="G55" s="275"/>
      <c r="H55" s="275"/>
      <c r="I55" s="275"/>
      <c r="J55" s="275"/>
      <c r="K55" s="189"/>
    </row>
    <row r="56" spans="2:11" ht="15" customHeight="1">
      <c r="B56" s="188"/>
      <c r="C56" s="193"/>
      <c r="D56" s="275" t="s">
        <v>557</v>
      </c>
      <c r="E56" s="275"/>
      <c r="F56" s="275"/>
      <c r="G56" s="275"/>
      <c r="H56" s="275"/>
      <c r="I56" s="275"/>
      <c r="J56" s="275"/>
      <c r="K56" s="189"/>
    </row>
    <row r="57" spans="2:11" ht="15" customHeight="1">
      <c r="B57" s="188"/>
      <c r="C57" s="193"/>
      <c r="D57" s="275" t="s">
        <v>558</v>
      </c>
      <c r="E57" s="275"/>
      <c r="F57" s="275"/>
      <c r="G57" s="275"/>
      <c r="H57" s="275"/>
      <c r="I57" s="275"/>
      <c r="J57" s="275"/>
      <c r="K57" s="189"/>
    </row>
    <row r="58" spans="2:11" ht="15" customHeight="1">
      <c r="B58" s="188"/>
      <c r="C58" s="193"/>
      <c r="D58" s="275" t="s">
        <v>559</v>
      </c>
      <c r="E58" s="275"/>
      <c r="F58" s="275"/>
      <c r="G58" s="275"/>
      <c r="H58" s="275"/>
      <c r="I58" s="275"/>
      <c r="J58" s="275"/>
      <c r="K58" s="189"/>
    </row>
    <row r="59" spans="2:11" ht="15" customHeight="1">
      <c r="B59" s="188"/>
      <c r="C59" s="193"/>
      <c r="D59" s="275" t="s">
        <v>560</v>
      </c>
      <c r="E59" s="275"/>
      <c r="F59" s="275"/>
      <c r="G59" s="275"/>
      <c r="H59" s="275"/>
      <c r="I59" s="275"/>
      <c r="J59" s="275"/>
      <c r="K59" s="189"/>
    </row>
    <row r="60" spans="2:11" ht="15" customHeight="1">
      <c r="B60" s="188"/>
      <c r="C60" s="193"/>
      <c r="D60" s="277" t="s">
        <v>561</v>
      </c>
      <c r="E60" s="277"/>
      <c r="F60" s="277"/>
      <c r="G60" s="277"/>
      <c r="H60" s="277"/>
      <c r="I60" s="277"/>
      <c r="J60" s="277"/>
      <c r="K60" s="189"/>
    </row>
    <row r="61" spans="2:11" ht="15" customHeight="1">
      <c r="B61" s="188"/>
      <c r="C61" s="193"/>
      <c r="D61" s="275" t="s">
        <v>562</v>
      </c>
      <c r="E61" s="275"/>
      <c r="F61" s="275"/>
      <c r="G61" s="275"/>
      <c r="H61" s="275"/>
      <c r="I61" s="275"/>
      <c r="J61" s="275"/>
      <c r="K61" s="189"/>
    </row>
    <row r="62" spans="2:11" ht="12.75" customHeight="1">
      <c r="B62" s="188"/>
      <c r="C62" s="193"/>
      <c r="D62" s="193"/>
      <c r="E62" s="196"/>
      <c r="F62" s="193"/>
      <c r="G62" s="193"/>
      <c r="H62" s="193"/>
      <c r="I62" s="193"/>
      <c r="J62" s="193"/>
      <c r="K62" s="189"/>
    </row>
    <row r="63" spans="2:11" ht="15" customHeight="1">
      <c r="B63" s="188"/>
      <c r="C63" s="193"/>
      <c r="D63" s="275" t="s">
        <v>563</v>
      </c>
      <c r="E63" s="275"/>
      <c r="F63" s="275"/>
      <c r="G63" s="275"/>
      <c r="H63" s="275"/>
      <c r="I63" s="275"/>
      <c r="J63" s="275"/>
      <c r="K63" s="189"/>
    </row>
    <row r="64" spans="2:11" ht="15" customHeight="1">
      <c r="B64" s="188"/>
      <c r="C64" s="193"/>
      <c r="D64" s="277" t="s">
        <v>564</v>
      </c>
      <c r="E64" s="277"/>
      <c r="F64" s="277"/>
      <c r="G64" s="277"/>
      <c r="H64" s="277"/>
      <c r="I64" s="277"/>
      <c r="J64" s="277"/>
      <c r="K64" s="189"/>
    </row>
    <row r="65" spans="2:11" ht="15" customHeight="1">
      <c r="B65" s="188"/>
      <c r="C65" s="193"/>
      <c r="D65" s="275" t="s">
        <v>565</v>
      </c>
      <c r="E65" s="275"/>
      <c r="F65" s="275"/>
      <c r="G65" s="275"/>
      <c r="H65" s="275"/>
      <c r="I65" s="275"/>
      <c r="J65" s="275"/>
      <c r="K65" s="189"/>
    </row>
    <row r="66" spans="2:11" ht="15" customHeight="1">
      <c r="B66" s="188"/>
      <c r="C66" s="193"/>
      <c r="D66" s="275" t="s">
        <v>566</v>
      </c>
      <c r="E66" s="275"/>
      <c r="F66" s="275"/>
      <c r="G66" s="275"/>
      <c r="H66" s="275"/>
      <c r="I66" s="275"/>
      <c r="J66" s="275"/>
      <c r="K66" s="189"/>
    </row>
    <row r="67" spans="2:11" ht="15" customHeight="1">
      <c r="B67" s="188"/>
      <c r="C67" s="193"/>
      <c r="D67" s="275" t="s">
        <v>567</v>
      </c>
      <c r="E67" s="275"/>
      <c r="F67" s="275"/>
      <c r="G67" s="275"/>
      <c r="H67" s="275"/>
      <c r="I67" s="275"/>
      <c r="J67" s="275"/>
      <c r="K67" s="189"/>
    </row>
    <row r="68" spans="2:11" ht="15" customHeight="1">
      <c r="B68" s="188"/>
      <c r="C68" s="193"/>
      <c r="D68" s="275" t="s">
        <v>568</v>
      </c>
      <c r="E68" s="275"/>
      <c r="F68" s="275"/>
      <c r="G68" s="275"/>
      <c r="H68" s="275"/>
      <c r="I68" s="275"/>
      <c r="J68" s="275"/>
      <c r="K68" s="189"/>
    </row>
    <row r="69" spans="2:11" ht="12.75" customHeight="1"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2:11" ht="18.75" customHeight="1">
      <c r="B70" s="200"/>
      <c r="C70" s="200"/>
      <c r="D70" s="200"/>
      <c r="E70" s="200"/>
      <c r="F70" s="200"/>
      <c r="G70" s="200"/>
      <c r="H70" s="200"/>
      <c r="I70" s="200"/>
      <c r="J70" s="200"/>
      <c r="K70" s="201"/>
    </row>
    <row r="71" spans="2:11" ht="18.75" customHeight="1"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2:11" ht="7.5" customHeight="1">
      <c r="B72" s="202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ht="45" customHeight="1">
      <c r="B73" s="205"/>
      <c r="C73" s="278" t="s">
        <v>48</v>
      </c>
      <c r="D73" s="278"/>
      <c r="E73" s="278"/>
      <c r="F73" s="278"/>
      <c r="G73" s="278"/>
      <c r="H73" s="278"/>
      <c r="I73" s="278"/>
      <c r="J73" s="278"/>
      <c r="K73" s="206"/>
    </row>
    <row r="74" spans="2:11" ht="17.25" customHeight="1">
      <c r="B74" s="205"/>
      <c r="C74" s="207" t="s">
        <v>569</v>
      </c>
      <c r="D74" s="207"/>
      <c r="E74" s="207"/>
      <c r="F74" s="207" t="s">
        <v>570</v>
      </c>
      <c r="G74" s="208"/>
      <c r="H74" s="207" t="s">
        <v>67</v>
      </c>
      <c r="I74" s="207" t="s">
        <v>35</v>
      </c>
      <c r="J74" s="207" t="s">
        <v>571</v>
      </c>
      <c r="K74" s="206"/>
    </row>
    <row r="75" spans="2:11" ht="17.25" customHeight="1">
      <c r="B75" s="205"/>
      <c r="C75" s="209" t="s">
        <v>572</v>
      </c>
      <c r="D75" s="209"/>
      <c r="E75" s="209"/>
      <c r="F75" s="210" t="s">
        <v>573</v>
      </c>
      <c r="G75" s="211"/>
      <c r="H75" s="209"/>
      <c r="I75" s="209"/>
      <c r="J75" s="209" t="s">
        <v>574</v>
      </c>
      <c r="K75" s="206"/>
    </row>
    <row r="76" spans="2:11" ht="5.25" customHeight="1">
      <c r="B76" s="205"/>
      <c r="C76" s="212"/>
      <c r="D76" s="212"/>
      <c r="E76" s="212"/>
      <c r="F76" s="212"/>
      <c r="G76" s="213"/>
      <c r="H76" s="212"/>
      <c r="I76" s="212"/>
      <c r="J76" s="212"/>
      <c r="K76" s="206"/>
    </row>
    <row r="77" spans="2:11" ht="15" customHeight="1">
      <c r="B77" s="205"/>
      <c r="C77" s="195" t="s">
        <v>34</v>
      </c>
      <c r="D77" s="212"/>
      <c r="E77" s="212"/>
      <c r="F77" s="214" t="s">
        <v>575</v>
      </c>
      <c r="G77" s="213"/>
      <c r="H77" s="195" t="s">
        <v>576</v>
      </c>
      <c r="I77" s="195" t="s">
        <v>577</v>
      </c>
      <c r="J77" s="195">
        <v>20</v>
      </c>
      <c r="K77" s="206"/>
    </row>
    <row r="78" spans="2:11" ht="15" customHeight="1">
      <c r="B78" s="205"/>
      <c r="C78" s="195" t="s">
        <v>578</v>
      </c>
      <c r="D78" s="195"/>
      <c r="E78" s="195"/>
      <c r="F78" s="214" t="s">
        <v>575</v>
      </c>
      <c r="G78" s="213"/>
      <c r="H78" s="195" t="s">
        <v>579</v>
      </c>
      <c r="I78" s="195" t="s">
        <v>577</v>
      </c>
      <c r="J78" s="195">
        <v>120</v>
      </c>
      <c r="K78" s="206"/>
    </row>
    <row r="79" spans="2:11" ht="15" customHeight="1">
      <c r="B79" s="215"/>
      <c r="C79" s="195" t="s">
        <v>580</v>
      </c>
      <c r="D79" s="195"/>
      <c r="E79" s="195"/>
      <c r="F79" s="214" t="s">
        <v>581</v>
      </c>
      <c r="G79" s="213"/>
      <c r="H79" s="195" t="s">
        <v>582</v>
      </c>
      <c r="I79" s="195" t="s">
        <v>577</v>
      </c>
      <c r="J79" s="195">
        <v>50</v>
      </c>
      <c r="K79" s="206"/>
    </row>
    <row r="80" spans="2:11" ht="15" customHeight="1">
      <c r="B80" s="215"/>
      <c r="C80" s="195" t="s">
        <v>583</v>
      </c>
      <c r="D80" s="195"/>
      <c r="E80" s="195"/>
      <c r="F80" s="214" t="s">
        <v>575</v>
      </c>
      <c r="G80" s="213"/>
      <c r="H80" s="195" t="s">
        <v>584</v>
      </c>
      <c r="I80" s="195" t="s">
        <v>585</v>
      </c>
      <c r="J80" s="195"/>
      <c r="K80" s="206"/>
    </row>
    <row r="81" spans="2:11" ht="15" customHeight="1">
      <c r="B81" s="215"/>
      <c r="C81" s="216" t="s">
        <v>586</v>
      </c>
      <c r="D81" s="216"/>
      <c r="E81" s="216"/>
      <c r="F81" s="217" t="s">
        <v>581</v>
      </c>
      <c r="G81" s="216"/>
      <c r="H81" s="216" t="s">
        <v>587</v>
      </c>
      <c r="I81" s="216" t="s">
        <v>577</v>
      </c>
      <c r="J81" s="216">
        <v>15</v>
      </c>
      <c r="K81" s="206"/>
    </row>
    <row r="82" spans="2:11" ht="15" customHeight="1">
      <c r="B82" s="215"/>
      <c r="C82" s="216" t="s">
        <v>588</v>
      </c>
      <c r="D82" s="216"/>
      <c r="E82" s="216"/>
      <c r="F82" s="217" t="s">
        <v>581</v>
      </c>
      <c r="G82" s="216"/>
      <c r="H82" s="216" t="s">
        <v>589</v>
      </c>
      <c r="I82" s="216" t="s">
        <v>577</v>
      </c>
      <c r="J82" s="216">
        <v>15</v>
      </c>
      <c r="K82" s="206"/>
    </row>
    <row r="83" spans="2:11" ht="15" customHeight="1">
      <c r="B83" s="215"/>
      <c r="C83" s="216" t="s">
        <v>590</v>
      </c>
      <c r="D83" s="216"/>
      <c r="E83" s="216"/>
      <c r="F83" s="217" t="s">
        <v>581</v>
      </c>
      <c r="G83" s="216"/>
      <c r="H83" s="216" t="s">
        <v>591</v>
      </c>
      <c r="I83" s="216" t="s">
        <v>577</v>
      </c>
      <c r="J83" s="216">
        <v>20</v>
      </c>
      <c r="K83" s="206"/>
    </row>
    <row r="84" spans="2:11" ht="15" customHeight="1">
      <c r="B84" s="215"/>
      <c r="C84" s="216" t="s">
        <v>592</v>
      </c>
      <c r="D84" s="216"/>
      <c r="E84" s="216"/>
      <c r="F84" s="217" t="s">
        <v>581</v>
      </c>
      <c r="G84" s="216"/>
      <c r="H84" s="216" t="s">
        <v>593</v>
      </c>
      <c r="I84" s="216" t="s">
        <v>577</v>
      </c>
      <c r="J84" s="216">
        <v>20</v>
      </c>
      <c r="K84" s="206"/>
    </row>
    <row r="85" spans="2:11" ht="15" customHeight="1">
      <c r="B85" s="215"/>
      <c r="C85" s="195" t="s">
        <v>594</v>
      </c>
      <c r="D85" s="195"/>
      <c r="E85" s="195"/>
      <c r="F85" s="214" t="s">
        <v>581</v>
      </c>
      <c r="G85" s="213"/>
      <c r="H85" s="195" t="s">
        <v>595</v>
      </c>
      <c r="I85" s="195" t="s">
        <v>577</v>
      </c>
      <c r="J85" s="195">
        <v>50</v>
      </c>
      <c r="K85" s="206"/>
    </row>
    <row r="86" spans="2:11" ht="15" customHeight="1">
      <c r="B86" s="215"/>
      <c r="C86" s="195" t="s">
        <v>596</v>
      </c>
      <c r="D86" s="195"/>
      <c r="E86" s="195"/>
      <c r="F86" s="214" t="s">
        <v>581</v>
      </c>
      <c r="G86" s="213"/>
      <c r="H86" s="195" t="s">
        <v>597</v>
      </c>
      <c r="I86" s="195" t="s">
        <v>577</v>
      </c>
      <c r="J86" s="195">
        <v>20</v>
      </c>
      <c r="K86" s="206"/>
    </row>
    <row r="87" spans="2:11" ht="15" customHeight="1">
      <c r="B87" s="215"/>
      <c r="C87" s="195" t="s">
        <v>598</v>
      </c>
      <c r="D87" s="195"/>
      <c r="E87" s="195"/>
      <c r="F87" s="214" t="s">
        <v>581</v>
      </c>
      <c r="G87" s="213"/>
      <c r="H87" s="195" t="s">
        <v>599</v>
      </c>
      <c r="I87" s="195" t="s">
        <v>577</v>
      </c>
      <c r="J87" s="195">
        <v>20</v>
      </c>
      <c r="K87" s="206"/>
    </row>
    <row r="88" spans="2:11" ht="15" customHeight="1">
      <c r="B88" s="215"/>
      <c r="C88" s="195" t="s">
        <v>600</v>
      </c>
      <c r="D88" s="195"/>
      <c r="E88" s="195"/>
      <c r="F88" s="214" t="s">
        <v>581</v>
      </c>
      <c r="G88" s="213"/>
      <c r="H88" s="195" t="s">
        <v>601</v>
      </c>
      <c r="I88" s="195" t="s">
        <v>577</v>
      </c>
      <c r="J88" s="195">
        <v>50</v>
      </c>
      <c r="K88" s="206"/>
    </row>
    <row r="89" spans="2:11" ht="15" customHeight="1">
      <c r="B89" s="215"/>
      <c r="C89" s="195" t="s">
        <v>602</v>
      </c>
      <c r="D89" s="195"/>
      <c r="E89" s="195"/>
      <c r="F89" s="214" t="s">
        <v>581</v>
      </c>
      <c r="G89" s="213"/>
      <c r="H89" s="195" t="s">
        <v>602</v>
      </c>
      <c r="I89" s="195" t="s">
        <v>577</v>
      </c>
      <c r="J89" s="195">
        <v>50</v>
      </c>
      <c r="K89" s="206"/>
    </row>
    <row r="90" spans="2:11" ht="15" customHeight="1">
      <c r="B90" s="215"/>
      <c r="C90" s="195" t="s">
        <v>72</v>
      </c>
      <c r="D90" s="195"/>
      <c r="E90" s="195"/>
      <c r="F90" s="214" t="s">
        <v>581</v>
      </c>
      <c r="G90" s="213"/>
      <c r="H90" s="195" t="s">
        <v>603</v>
      </c>
      <c r="I90" s="195" t="s">
        <v>577</v>
      </c>
      <c r="J90" s="195">
        <v>255</v>
      </c>
      <c r="K90" s="206"/>
    </row>
    <row r="91" spans="2:11" ht="15" customHeight="1">
      <c r="B91" s="215"/>
      <c r="C91" s="195" t="s">
        <v>604</v>
      </c>
      <c r="D91" s="195"/>
      <c r="E91" s="195"/>
      <c r="F91" s="214" t="s">
        <v>575</v>
      </c>
      <c r="G91" s="213"/>
      <c r="H91" s="195" t="s">
        <v>605</v>
      </c>
      <c r="I91" s="195" t="s">
        <v>606</v>
      </c>
      <c r="J91" s="195"/>
      <c r="K91" s="206"/>
    </row>
    <row r="92" spans="2:11" ht="15" customHeight="1">
      <c r="B92" s="215"/>
      <c r="C92" s="195" t="s">
        <v>607</v>
      </c>
      <c r="D92" s="195"/>
      <c r="E92" s="195"/>
      <c r="F92" s="214" t="s">
        <v>575</v>
      </c>
      <c r="G92" s="213"/>
      <c r="H92" s="195" t="s">
        <v>608</v>
      </c>
      <c r="I92" s="195" t="s">
        <v>609</v>
      </c>
      <c r="J92" s="195"/>
      <c r="K92" s="206"/>
    </row>
    <row r="93" spans="2:11" ht="15" customHeight="1">
      <c r="B93" s="215"/>
      <c r="C93" s="195" t="s">
        <v>610</v>
      </c>
      <c r="D93" s="195"/>
      <c r="E93" s="195"/>
      <c r="F93" s="214" t="s">
        <v>575</v>
      </c>
      <c r="G93" s="213"/>
      <c r="H93" s="195" t="s">
        <v>610</v>
      </c>
      <c r="I93" s="195" t="s">
        <v>609</v>
      </c>
      <c r="J93" s="195"/>
      <c r="K93" s="206"/>
    </row>
    <row r="94" spans="2:11" ht="15" customHeight="1">
      <c r="B94" s="215"/>
      <c r="C94" s="195" t="s">
        <v>21</v>
      </c>
      <c r="D94" s="195"/>
      <c r="E94" s="195"/>
      <c r="F94" s="214" t="s">
        <v>575</v>
      </c>
      <c r="G94" s="213"/>
      <c r="H94" s="195" t="s">
        <v>611</v>
      </c>
      <c r="I94" s="195" t="s">
        <v>609</v>
      </c>
      <c r="J94" s="195"/>
      <c r="K94" s="206"/>
    </row>
    <row r="95" spans="2:11" ht="15" customHeight="1">
      <c r="B95" s="215"/>
      <c r="C95" s="195" t="s">
        <v>31</v>
      </c>
      <c r="D95" s="195"/>
      <c r="E95" s="195"/>
      <c r="F95" s="214" t="s">
        <v>575</v>
      </c>
      <c r="G95" s="213"/>
      <c r="H95" s="195" t="s">
        <v>612</v>
      </c>
      <c r="I95" s="195" t="s">
        <v>609</v>
      </c>
      <c r="J95" s="195"/>
      <c r="K95" s="206"/>
    </row>
    <row r="96" spans="2:11" ht="15" customHeight="1">
      <c r="B96" s="218"/>
      <c r="C96" s="219"/>
      <c r="D96" s="219"/>
      <c r="E96" s="219"/>
      <c r="F96" s="219"/>
      <c r="G96" s="219"/>
      <c r="H96" s="219"/>
      <c r="I96" s="219"/>
      <c r="J96" s="219"/>
      <c r="K96" s="220"/>
    </row>
    <row r="97" spans="2:11" ht="18.75" customHeight="1">
      <c r="B97" s="221"/>
      <c r="C97" s="222"/>
      <c r="D97" s="222"/>
      <c r="E97" s="222"/>
      <c r="F97" s="222"/>
      <c r="G97" s="222"/>
      <c r="H97" s="222"/>
      <c r="I97" s="222"/>
      <c r="J97" s="222"/>
      <c r="K97" s="221"/>
    </row>
    <row r="98" spans="2:11" ht="18.75" customHeight="1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7.5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4"/>
    </row>
    <row r="100" spans="2:11" ht="45" customHeight="1">
      <c r="B100" s="205"/>
      <c r="C100" s="278" t="s">
        <v>613</v>
      </c>
      <c r="D100" s="278"/>
      <c r="E100" s="278"/>
      <c r="F100" s="278"/>
      <c r="G100" s="278"/>
      <c r="H100" s="278"/>
      <c r="I100" s="278"/>
      <c r="J100" s="278"/>
      <c r="K100" s="206"/>
    </row>
    <row r="101" spans="2:11" ht="17.25" customHeight="1">
      <c r="B101" s="205"/>
      <c r="C101" s="207" t="s">
        <v>569</v>
      </c>
      <c r="D101" s="207"/>
      <c r="E101" s="207"/>
      <c r="F101" s="207" t="s">
        <v>570</v>
      </c>
      <c r="G101" s="208"/>
      <c r="H101" s="207" t="s">
        <v>67</v>
      </c>
      <c r="I101" s="207" t="s">
        <v>35</v>
      </c>
      <c r="J101" s="207" t="s">
        <v>571</v>
      </c>
      <c r="K101" s="206"/>
    </row>
    <row r="102" spans="2:11" ht="17.25" customHeight="1">
      <c r="B102" s="205"/>
      <c r="C102" s="209" t="s">
        <v>572</v>
      </c>
      <c r="D102" s="209"/>
      <c r="E102" s="209"/>
      <c r="F102" s="210" t="s">
        <v>573</v>
      </c>
      <c r="G102" s="211"/>
      <c r="H102" s="209"/>
      <c r="I102" s="209"/>
      <c r="J102" s="209" t="s">
        <v>574</v>
      </c>
      <c r="K102" s="206"/>
    </row>
    <row r="103" spans="2:11" ht="5.25" customHeight="1">
      <c r="B103" s="205"/>
      <c r="C103" s="207"/>
      <c r="D103" s="207"/>
      <c r="E103" s="207"/>
      <c r="F103" s="207"/>
      <c r="G103" s="223"/>
      <c r="H103" s="207"/>
      <c r="I103" s="207"/>
      <c r="J103" s="207"/>
      <c r="K103" s="206"/>
    </row>
    <row r="104" spans="2:11" ht="15" customHeight="1">
      <c r="B104" s="205"/>
      <c r="C104" s="195" t="s">
        <v>34</v>
      </c>
      <c r="D104" s="212"/>
      <c r="E104" s="212"/>
      <c r="F104" s="214" t="s">
        <v>575</v>
      </c>
      <c r="G104" s="223"/>
      <c r="H104" s="195" t="s">
        <v>614</v>
      </c>
      <c r="I104" s="195" t="s">
        <v>577</v>
      </c>
      <c r="J104" s="195">
        <v>20</v>
      </c>
      <c r="K104" s="206"/>
    </row>
    <row r="105" spans="2:11" ht="15" customHeight="1">
      <c r="B105" s="205"/>
      <c r="C105" s="195" t="s">
        <v>578</v>
      </c>
      <c r="D105" s="195"/>
      <c r="E105" s="195"/>
      <c r="F105" s="214" t="s">
        <v>575</v>
      </c>
      <c r="G105" s="195"/>
      <c r="H105" s="195" t="s">
        <v>614</v>
      </c>
      <c r="I105" s="195" t="s">
        <v>577</v>
      </c>
      <c r="J105" s="195">
        <v>120</v>
      </c>
      <c r="K105" s="206"/>
    </row>
    <row r="106" spans="2:11" ht="15" customHeight="1">
      <c r="B106" s="215"/>
      <c r="C106" s="195" t="s">
        <v>580</v>
      </c>
      <c r="D106" s="195"/>
      <c r="E106" s="195"/>
      <c r="F106" s="214" t="s">
        <v>581</v>
      </c>
      <c r="G106" s="195"/>
      <c r="H106" s="195" t="s">
        <v>614</v>
      </c>
      <c r="I106" s="195" t="s">
        <v>577</v>
      </c>
      <c r="J106" s="195">
        <v>50</v>
      </c>
      <c r="K106" s="206"/>
    </row>
    <row r="107" spans="2:11" ht="15" customHeight="1">
      <c r="B107" s="215"/>
      <c r="C107" s="195" t="s">
        <v>583</v>
      </c>
      <c r="D107" s="195"/>
      <c r="E107" s="195"/>
      <c r="F107" s="214" t="s">
        <v>575</v>
      </c>
      <c r="G107" s="195"/>
      <c r="H107" s="195" t="s">
        <v>614</v>
      </c>
      <c r="I107" s="195" t="s">
        <v>585</v>
      </c>
      <c r="J107" s="195"/>
      <c r="K107" s="206"/>
    </row>
    <row r="108" spans="2:11" ht="15" customHeight="1">
      <c r="B108" s="215"/>
      <c r="C108" s="195" t="s">
        <v>594</v>
      </c>
      <c r="D108" s="195"/>
      <c r="E108" s="195"/>
      <c r="F108" s="214" t="s">
        <v>581</v>
      </c>
      <c r="G108" s="195"/>
      <c r="H108" s="195" t="s">
        <v>614</v>
      </c>
      <c r="I108" s="195" t="s">
        <v>577</v>
      </c>
      <c r="J108" s="195">
        <v>50</v>
      </c>
      <c r="K108" s="206"/>
    </row>
    <row r="109" spans="2:11" ht="15" customHeight="1">
      <c r="B109" s="215"/>
      <c r="C109" s="195" t="s">
        <v>602</v>
      </c>
      <c r="D109" s="195"/>
      <c r="E109" s="195"/>
      <c r="F109" s="214" t="s">
        <v>581</v>
      </c>
      <c r="G109" s="195"/>
      <c r="H109" s="195" t="s">
        <v>614</v>
      </c>
      <c r="I109" s="195" t="s">
        <v>577</v>
      </c>
      <c r="J109" s="195">
        <v>50</v>
      </c>
      <c r="K109" s="206"/>
    </row>
    <row r="110" spans="2:11" ht="15" customHeight="1">
      <c r="B110" s="215"/>
      <c r="C110" s="195" t="s">
        <v>600</v>
      </c>
      <c r="D110" s="195"/>
      <c r="E110" s="195"/>
      <c r="F110" s="214" t="s">
        <v>581</v>
      </c>
      <c r="G110" s="195"/>
      <c r="H110" s="195" t="s">
        <v>614</v>
      </c>
      <c r="I110" s="195" t="s">
        <v>577</v>
      </c>
      <c r="J110" s="195">
        <v>50</v>
      </c>
      <c r="K110" s="206"/>
    </row>
    <row r="111" spans="2:11" ht="15" customHeight="1">
      <c r="B111" s="215"/>
      <c r="C111" s="195" t="s">
        <v>34</v>
      </c>
      <c r="D111" s="195"/>
      <c r="E111" s="195"/>
      <c r="F111" s="214" t="s">
        <v>575</v>
      </c>
      <c r="G111" s="195"/>
      <c r="H111" s="195" t="s">
        <v>615</v>
      </c>
      <c r="I111" s="195" t="s">
        <v>577</v>
      </c>
      <c r="J111" s="195">
        <v>20</v>
      </c>
      <c r="K111" s="206"/>
    </row>
    <row r="112" spans="2:11" ht="15" customHeight="1">
      <c r="B112" s="215"/>
      <c r="C112" s="195" t="s">
        <v>616</v>
      </c>
      <c r="D112" s="195"/>
      <c r="E112" s="195"/>
      <c r="F112" s="214" t="s">
        <v>575</v>
      </c>
      <c r="G112" s="195"/>
      <c r="H112" s="195" t="s">
        <v>617</v>
      </c>
      <c r="I112" s="195" t="s">
        <v>577</v>
      </c>
      <c r="J112" s="195">
        <v>120</v>
      </c>
      <c r="K112" s="206"/>
    </row>
    <row r="113" spans="2:11" ht="15" customHeight="1">
      <c r="B113" s="215"/>
      <c r="C113" s="195" t="s">
        <v>21</v>
      </c>
      <c r="D113" s="195"/>
      <c r="E113" s="195"/>
      <c r="F113" s="214" t="s">
        <v>575</v>
      </c>
      <c r="G113" s="195"/>
      <c r="H113" s="195" t="s">
        <v>618</v>
      </c>
      <c r="I113" s="195" t="s">
        <v>609</v>
      </c>
      <c r="J113" s="195"/>
      <c r="K113" s="206"/>
    </row>
    <row r="114" spans="2:11" ht="15" customHeight="1">
      <c r="B114" s="215"/>
      <c r="C114" s="195" t="s">
        <v>31</v>
      </c>
      <c r="D114" s="195"/>
      <c r="E114" s="195"/>
      <c r="F114" s="214" t="s">
        <v>575</v>
      </c>
      <c r="G114" s="195"/>
      <c r="H114" s="195" t="s">
        <v>619</v>
      </c>
      <c r="I114" s="195" t="s">
        <v>609</v>
      </c>
      <c r="J114" s="195"/>
      <c r="K114" s="206"/>
    </row>
    <row r="115" spans="2:11" ht="15" customHeight="1">
      <c r="B115" s="215"/>
      <c r="C115" s="195" t="s">
        <v>35</v>
      </c>
      <c r="D115" s="195"/>
      <c r="E115" s="195"/>
      <c r="F115" s="214" t="s">
        <v>575</v>
      </c>
      <c r="G115" s="195"/>
      <c r="H115" s="195" t="s">
        <v>620</v>
      </c>
      <c r="I115" s="195" t="s">
        <v>621</v>
      </c>
      <c r="J115" s="195"/>
      <c r="K115" s="206"/>
    </row>
    <row r="116" spans="2:11" ht="15" customHeight="1">
      <c r="B116" s="218"/>
      <c r="C116" s="224"/>
      <c r="D116" s="224"/>
      <c r="E116" s="224"/>
      <c r="F116" s="224"/>
      <c r="G116" s="224"/>
      <c r="H116" s="224"/>
      <c r="I116" s="224"/>
      <c r="J116" s="224"/>
      <c r="K116" s="220"/>
    </row>
    <row r="117" spans="2:11" ht="18.75" customHeight="1">
      <c r="B117" s="225"/>
      <c r="C117" s="191"/>
      <c r="D117" s="191"/>
      <c r="E117" s="191"/>
      <c r="F117" s="226"/>
      <c r="G117" s="191"/>
      <c r="H117" s="191"/>
      <c r="I117" s="191"/>
      <c r="J117" s="191"/>
      <c r="K117" s="225"/>
    </row>
    <row r="118" spans="2:11" ht="18.75" customHeight="1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</row>
    <row r="119" spans="2:11" ht="7.5" customHeight="1">
      <c r="B119" s="227"/>
      <c r="C119" s="228"/>
      <c r="D119" s="228"/>
      <c r="E119" s="228"/>
      <c r="F119" s="228"/>
      <c r="G119" s="228"/>
      <c r="H119" s="228"/>
      <c r="I119" s="228"/>
      <c r="J119" s="228"/>
      <c r="K119" s="229"/>
    </row>
    <row r="120" spans="2:11" ht="45" customHeight="1">
      <c r="B120" s="230"/>
      <c r="C120" s="273" t="s">
        <v>622</v>
      </c>
      <c r="D120" s="273"/>
      <c r="E120" s="273"/>
      <c r="F120" s="273"/>
      <c r="G120" s="273"/>
      <c r="H120" s="273"/>
      <c r="I120" s="273"/>
      <c r="J120" s="273"/>
      <c r="K120" s="231"/>
    </row>
    <row r="121" spans="2:11" ht="17.25" customHeight="1">
      <c r="B121" s="232"/>
      <c r="C121" s="207" t="s">
        <v>569</v>
      </c>
      <c r="D121" s="207"/>
      <c r="E121" s="207"/>
      <c r="F121" s="207" t="s">
        <v>570</v>
      </c>
      <c r="G121" s="208"/>
      <c r="H121" s="207" t="s">
        <v>67</v>
      </c>
      <c r="I121" s="207" t="s">
        <v>35</v>
      </c>
      <c r="J121" s="207" t="s">
        <v>571</v>
      </c>
      <c r="K121" s="233"/>
    </row>
    <row r="122" spans="2:11" ht="17.25" customHeight="1">
      <c r="B122" s="232"/>
      <c r="C122" s="209" t="s">
        <v>572</v>
      </c>
      <c r="D122" s="209"/>
      <c r="E122" s="209"/>
      <c r="F122" s="210" t="s">
        <v>573</v>
      </c>
      <c r="G122" s="211"/>
      <c r="H122" s="209"/>
      <c r="I122" s="209"/>
      <c r="J122" s="209" t="s">
        <v>574</v>
      </c>
      <c r="K122" s="233"/>
    </row>
    <row r="123" spans="2:11" ht="5.25" customHeight="1">
      <c r="B123" s="234"/>
      <c r="C123" s="212"/>
      <c r="D123" s="212"/>
      <c r="E123" s="212"/>
      <c r="F123" s="212"/>
      <c r="G123" s="195"/>
      <c r="H123" s="212"/>
      <c r="I123" s="212"/>
      <c r="J123" s="212"/>
      <c r="K123" s="235"/>
    </row>
    <row r="124" spans="2:11" ht="15" customHeight="1">
      <c r="B124" s="234"/>
      <c r="C124" s="195" t="s">
        <v>578</v>
      </c>
      <c r="D124" s="212"/>
      <c r="E124" s="212"/>
      <c r="F124" s="214" t="s">
        <v>575</v>
      </c>
      <c r="G124" s="195"/>
      <c r="H124" s="195" t="s">
        <v>614</v>
      </c>
      <c r="I124" s="195" t="s">
        <v>577</v>
      </c>
      <c r="J124" s="195">
        <v>120</v>
      </c>
      <c r="K124" s="236"/>
    </row>
    <row r="125" spans="2:11" ht="15" customHeight="1">
      <c r="B125" s="234"/>
      <c r="C125" s="195" t="s">
        <v>623</v>
      </c>
      <c r="D125" s="195"/>
      <c r="E125" s="195"/>
      <c r="F125" s="214" t="s">
        <v>575</v>
      </c>
      <c r="G125" s="195"/>
      <c r="H125" s="195" t="s">
        <v>624</v>
      </c>
      <c r="I125" s="195" t="s">
        <v>577</v>
      </c>
      <c r="J125" s="195" t="s">
        <v>625</v>
      </c>
      <c r="K125" s="236"/>
    </row>
    <row r="126" spans="2:11" ht="15" customHeight="1">
      <c r="B126" s="234"/>
      <c r="C126" s="195" t="s">
        <v>524</v>
      </c>
      <c r="D126" s="195"/>
      <c r="E126" s="195"/>
      <c r="F126" s="214" t="s">
        <v>575</v>
      </c>
      <c r="G126" s="195"/>
      <c r="H126" s="195" t="s">
        <v>626</v>
      </c>
      <c r="I126" s="195" t="s">
        <v>577</v>
      </c>
      <c r="J126" s="195" t="s">
        <v>625</v>
      </c>
      <c r="K126" s="236"/>
    </row>
    <row r="127" spans="2:11" ht="15" customHeight="1">
      <c r="B127" s="234"/>
      <c r="C127" s="195" t="s">
        <v>586</v>
      </c>
      <c r="D127" s="195"/>
      <c r="E127" s="195"/>
      <c r="F127" s="214" t="s">
        <v>581</v>
      </c>
      <c r="G127" s="195"/>
      <c r="H127" s="195" t="s">
        <v>587</v>
      </c>
      <c r="I127" s="195" t="s">
        <v>577</v>
      </c>
      <c r="J127" s="195">
        <v>15</v>
      </c>
      <c r="K127" s="236"/>
    </row>
    <row r="128" spans="2:11" ht="15" customHeight="1">
      <c r="B128" s="234"/>
      <c r="C128" s="216" t="s">
        <v>588</v>
      </c>
      <c r="D128" s="216"/>
      <c r="E128" s="216"/>
      <c r="F128" s="217" t="s">
        <v>581</v>
      </c>
      <c r="G128" s="216"/>
      <c r="H128" s="216" t="s">
        <v>589</v>
      </c>
      <c r="I128" s="216" t="s">
        <v>577</v>
      </c>
      <c r="J128" s="216">
        <v>15</v>
      </c>
      <c r="K128" s="236"/>
    </row>
    <row r="129" spans="2:11" ht="15" customHeight="1">
      <c r="B129" s="234"/>
      <c r="C129" s="216" t="s">
        <v>590</v>
      </c>
      <c r="D129" s="216"/>
      <c r="E129" s="216"/>
      <c r="F129" s="217" t="s">
        <v>581</v>
      </c>
      <c r="G129" s="216"/>
      <c r="H129" s="216" t="s">
        <v>591</v>
      </c>
      <c r="I129" s="216" t="s">
        <v>577</v>
      </c>
      <c r="J129" s="216">
        <v>20</v>
      </c>
      <c r="K129" s="236"/>
    </row>
    <row r="130" spans="2:11" ht="15" customHeight="1">
      <c r="B130" s="234"/>
      <c r="C130" s="216" t="s">
        <v>592</v>
      </c>
      <c r="D130" s="216"/>
      <c r="E130" s="216"/>
      <c r="F130" s="217" t="s">
        <v>581</v>
      </c>
      <c r="G130" s="216"/>
      <c r="H130" s="216" t="s">
        <v>593</v>
      </c>
      <c r="I130" s="216" t="s">
        <v>577</v>
      </c>
      <c r="J130" s="216">
        <v>20</v>
      </c>
      <c r="K130" s="236"/>
    </row>
    <row r="131" spans="2:11" ht="15" customHeight="1">
      <c r="B131" s="234"/>
      <c r="C131" s="195" t="s">
        <v>580</v>
      </c>
      <c r="D131" s="195"/>
      <c r="E131" s="195"/>
      <c r="F131" s="214" t="s">
        <v>581</v>
      </c>
      <c r="G131" s="195"/>
      <c r="H131" s="195" t="s">
        <v>614</v>
      </c>
      <c r="I131" s="195" t="s">
        <v>577</v>
      </c>
      <c r="J131" s="195">
        <v>50</v>
      </c>
      <c r="K131" s="236"/>
    </row>
    <row r="132" spans="2:11" ht="15" customHeight="1">
      <c r="B132" s="234"/>
      <c r="C132" s="195" t="s">
        <v>594</v>
      </c>
      <c r="D132" s="195"/>
      <c r="E132" s="195"/>
      <c r="F132" s="214" t="s">
        <v>581</v>
      </c>
      <c r="G132" s="195"/>
      <c r="H132" s="195" t="s">
        <v>614</v>
      </c>
      <c r="I132" s="195" t="s">
        <v>577</v>
      </c>
      <c r="J132" s="195">
        <v>50</v>
      </c>
      <c r="K132" s="236"/>
    </row>
    <row r="133" spans="2:11" ht="15" customHeight="1">
      <c r="B133" s="234"/>
      <c r="C133" s="195" t="s">
        <v>600</v>
      </c>
      <c r="D133" s="195"/>
      <c r="E133" s="195"/>
      <c r="F133" s="214" t="s">
        <v>581</v>
      </c>
      <c r="G133" s="195"/>
      <c r="H133" s="195" t="s">
        <v>614</v>
      </c>
      <c r="I133" s="195" t="s">
        <v>577</v>
      </c>
      <c r="J133" s="195">
        <v>50</v>
      </c>
      <c r="K133" s="236"/>
    </row>
    <row r="134" spans="2:11" ht="15" customHeight="1">
      <c r="B134" s="234"/>
      <c r="C134" s="195" t="s">
        <v>602</v>
      </c>
      <c r="D134" s="195"/>
      <c r="E134" s="195"/>
      <c r="F134" s="214" t="s">
        <v>581</v>
      </c>
      <c r="G134" s="195"/>
      <c r="H134" s="195" t="s">
        <v>614</v>
      </c>
      <c r="I134" s="195" t="s">
        <v>577</v>
      </c>
      <c r="J134" s="195">
        <v>50</v>
      </c>
      <c r="K134" s="236"/>
    </row>
    <row r="135" spans="2:11" ht="15" customHeight="1">
      <c r="B135" s="234"/>
      <c r="C135" s="195" t="s">
        <v>72</v>
      </c>
      <c r="D135" s="195"/>
      <c r="E135" s="195"/>
      <c r="F135" s="214" t="s">
        <v>581</v>
      </c>
      <c r="G135" s="195"/>
      <c r="H135" s="195" t="s">
        <v>627</v>
      </c>
      <c r="I135" s="195" t="s">
        <v>577</v>
      </c>
      <c r="J135" s="195">
        <v>255</v>
      </c>
      <c r="K135" s="236"/>
    </row>
    <row r="136" spans="2:11" ht="15" customHeight="1">
      <c r="B136" s="234"/>
      <c r="C136" s="195" t="s">
        <v>604</v>
      </c>
      <c r="D136" s="195"/>
      <c r="E136" s="195"/>
      <c r="F136" s="214" t="s">
        <v>575</v>
      </c>
      <c r="G136" s="195"/>
      <c r="H136" s="195" t="s">
        <v>628</v>
      </c>
      <c r="I136" s="195" t="s">
        <v>606</v>
      </c>
      <c r="J136" s="195"/>
      <c r="K136" s="236"/>
    </row>
    <row r="137" spans="2:11" ht="15" customHeight="1">
      <c r="B137" s="234"/>
      <c r="C137" s="195" t="s">
        <v>607</v>
      </c>
      <c r="D137" s="195"/>
      <c r="E137" s="195"/>
      <c r="F137" s="214" t="s">
        <v>575</v>
      </c>
      <c r="G137" s="195"/>
      <c r="H137" s="195" t="s">
        <v>629</v>
      </c>
      <c r="I137" s="195" t="s">
        <v>609</v>
      </c>
      <c r="J137" s="195"/>
      <c r="K137" s="236"/>
    </row>
    <row r="138" spans="2:11" ht="15" customHeight="1">
      <c r="B138" s="234"/>
      <c r="C138" s="195" t="s">
        <v>610</v>
      </c>
      <c r="D138" s="195"/>
      <c r="E138" s="195"/>
      <c r="F138" s="214" t="s">
        <v>575</v>
      </c>
      <c r="G138" s="195"/>
      <c r="H138" s="195" t="s">
        <v>610</v>
      </c>
      <c r="I138" s="195" t="s">
        <v>609</v>
      </c>
      <c r="J138" s="195"/>
      <c r="K138" s="236"/>
    </row>
    <row r="139" spans="2:11" ht="15" customHeight="1">
      <c r="B139" s="234"/>
      <c r="C139" s="195" t="s">
        <v>21</v>
      </c>
      <c r="D139" s="195"/>
      <c r="E139" s="195"/>
      <c r="F139" s="214" t="s">
        <v>575</v>
      </c>
      <c r="G139" s="195"/>
      <c r="H139" s="195" t="s">
        <v>630</v>
      </c>
      <c r="I139" s="195" t="s">
        <v>609</v>
      </c>
      <c r="J139" s="195"/>
      <c r="K139" s="236"/>
    </row>
    <row r="140" spans="2:11" ht="15" customHeight="1">
      <c r="B140" s="234"/>
      <c r="C140" s="195" t="s">
        <v>631</v>
      </c>
      <c r="D140" s="195"/>
      <c r="E140" s="195"/>
      <c r="F140" s="214" t="s">
        <v>575</v>
      </c>
      <c r="G140" s="195"/>
      <c r="H140" s="195" t="s">
        <v>632</v>
      </c>
      <c r="I140" s="195" t="s">
        <v>609</v>
      </c>
      <c r="J140" s="195"/>
      <c r="K140" s="236"/>
    </row>
    <row r="141" spans="2:11" ht="15" customHeight="1">
      <c r="B141" s="237"/>
      <c r="C141" s="238"/>
      <c r="D141" s="238"/>
      <c r="E141" s="238"/>
      <c r="F141" s="238"/>
      <c r="G141" s="238"/>
      <c r="H141" s="238"/>
      <c r="I141" s="238"/>
      <c r="J141" s="238"/>
      <c r="K141" s="239"/>
    </row>
    <row r="142" spans="2:11" ht="18.75" customHeight="1">
      <c r="B142" s="191"/>
      <c r="C142" s="191"/>
      <c r="D142" s="191"/>
      <c r="E142" s="191"/>
      <c r="F142" s="226"/>
      <c r="G142" s="191"/>
      <c r="H142" s="191"/>
      <c r="I142" s="191"/>
      <c r="J142" s="191"/>
      <c r="K142" s="191"/>
    </row>
    <row r="143" spans="2:11" ht="18.75" customHeight="1"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</row>
    <row r="144" spans="2:11" ht="7.5" customHeight="1">
      <c r="B144" s="202"/>
      <c r="C144" s="203"/>
      <c r="D144" s="203"/>
      <c r="E144" s="203"/>
      <c r="F144" s="203"/>
      <c r="G144" s="203"/>
      <c r="H144" s="203"/>
      <c r="I144" s="203"/>
      <c r="J144" s="203"/>
      <c r="K144" s="204"/>
    </row>
    <row r="145" spans="2:11" ht="45" customHeight="1">
      <c r="B145" s="205"/>
      <c r="C145" s="278" t="s">
        <v>633</v>
      </c>
      <c r="D145" s="278"/>
      <c r="E145" s="278"/>
      <c r="F145" s="278"/>
      <c r="G145" s="278"/>
      <c r="H145" s="278"/>
      <c r="I145" s="278"/>
      <c r="J145" s="278"/>
      <c r="K145" s="206"/>
    </row>
    <row r="146" spans="2:11" ht="17.25" customHeight="1">
      <c r="B146" s="205"/>
      <c r="C146" s="207" t="s">
        <v>569</v>
      </c>
      <c r="D146" s="207"/>
      <c r="E146" s="207"/>
      <c r="F146" s="207" t="s">
        <v>570</v>
      </c>
      <c r="G146" s="208"/>
      <c r="H146" s="207" t="s">
        <v>67</v>
      </c>
      <c r="I146" s="207" t="s">
        <v>35</v>
      </c>
      <c r="J146" s="207" t="s">
        <v>571</v>
      </c>
      <c r="K146" s="206"/>
    </row>
    <row r="147" spans="2:11" ht="17.25" customHeight="1">
      <c r="B147" s="205"/>
      <c r="C147" s="209" t="s">
        <v>572</v>
      </c>
      <c r="D147" s="209"/>
      <c r="E147" s="209"/>
      <c r="F147" s="210" t="s">
        <v>573</v>
      </c>
      <c r="G147" s="211"/>
      <c r="H147" s="209"/>
      <c r="I147" s="209"/>
      <c r="J147" s="209" t="s">
        <v>574</v>
      </c>
      <c r="K147" s="206"/>
    </row>
    <row r="148" spans="2:11" ht="5.25" customHeight="1">
      <c r="B148" s="215"/>
      <c r="C148" s="212"/>
      <c r="D148" s="212"/>
      <c r="E148" s="212"/>
      <c r="F148" s="212"/>
      <c r="G148" s="213"/>
      <c r="H148" s="212"/>
      <c r="I148" s="212"/>
      <c r="J148" s="212"/>
      <c r="K148" s="236"/>
    </row>
    <row r="149" spans="2:11" ht="15" customHeight="1">
      <c r="B149" s="215"/>
      <c r="C149" s="240" t="s">
        <v>578</v>
      </c>
      <c r="D149" s="195"/>
      <c r="E149" s="195"/>
      <c r="F149" s="241" t="s">
        <v>575</v>
      </c>
      <c r="G149" s="195"/>
      <c r="H149" s="240" t="s">
        <v>614</v>
      </c>
      <c r="I149" s="240" t="s">
        <v>577</v>
      </c>
      <c r="J149" s="240">
        <v>120</v>
      </c>
      <c r="K149" s="236"/>
    </row>
    <row r="150" spans="2:11" ht="15" customHeight="1">
      <c r="B150" s="215"/>
      <c r="C150" s="240" t="s">
        <v>623</v>
      </c>
      <c r="D150" s="195"/>
      <c r="E150" s="195"/>
      <c r="F150" s="241" t="s">
        <v>575</v>
      </c>
      <c r="G150" s="195"/>
      <c r="H150" s="240" t="s">
        <v>634</v>
      </c>
      <c r="I150" s="240" t="s">
        <v>577</v>
      </c>
      <c r="J150" s="240" t="s">
        <v>625</v>
      </c>
      <c r="K150" s="236"/>
    </row>
    <row r="151" spans="2:11" ht="15" customHeight="1">
      <c r="B151" s="215"/>
      <c r="C151" s="240" t="s">
        <v>524</v>
      </c>
      <c r="D151" s="195"/>
      <c r="E151" s="195"/>
      <c r="F151" s="241" t="s">
        <v>575</v>
      </c>
      <c r="G151" s="195"/>
      <c r="H151" s="240" t="s">
        <v>635</v>
      </c>
      <c r="I151" s="240" t="s">
        <v>577</v>
      </c>
      <c r="J151" s="240" t="s">
        <v>625</v>
      </c>
      <c r="K151" s="236"/>
    </row>
    <row r="152" spans="2:11" ht="15" customHeight="1">
      <c r="B152" s="215"/>
      <c r="C152" s="240" t="s">
        <v>580</v>
      </c>
      <c r="D152" s="195"/>
      <c r="E152" s="195"/>
      <c r="F152" s="241" t="s">
        <v>581</v>
      </c>
      <c r="G152" s="195"/>
      <c r="H152" s="240" t="s">
        <v>614</v>
      </c>
      <c r="I152" s="240" t="s">
        <v>577</v>
      </c>
      <c r="J152" s="240">
        <v>50</v>
      </c>
      <c r="K152" s="236"/>
    </row>
    <row r="153" spans="2:11" ht="15" customHeight="1">
      <c r="B153" s="215"/>
      <c r="C153" s="240" t="s">
        <v>583</v>
      </c>
      <c r="D153" s="195"/>
      <c r="E153" s="195"/>
      <c r="F153" s="241" t="s">
        <v>575</v>
      </c>
      <c r="G153" s="195"/>
      <c r="H153" s="240" t="s">
        <v>614</v>
      </c>
      <c r="I153" s="240" t="s">
        <v>585</v>
      </c>
      <c r="J153" s="240"/>
      <c r="K153" s="236"/>
    </row>
    <row r="154" spans="2:11" ht="15" customHeight="1">
      <c r="B154" s="215"/>
      <c r="C154" s="240" t="s">
        <v>594</v>
      </c>
      <c r="D154" s="195"/>
      <c r="E154" s="195"/>
      <c r="F154" s="241" t="s">
        <v>581</v>
      </c>
      <c r="G154" s="195"/>
      <c r="H154" s="240" t="s">
        <v>614</v>
      </c>
      <c r="I154" s="240" t="s">
        <v>577</v>
      </c>
      <c r="J154" s="240">
        <v>50</v>
      </c>
      <c r="K154" s="236"/>
    </row>
    <row r="155" spans="2:11" ht="15" customHeight="1">
      <c r="B155" s="215"/>
      <c r="C155" s="240" t="s">
        <v>602</v>
      </c>
      <c r="D155" s="195"/>
      <c r="E155" s="195"/>
      <c r="F155" s="241" t="s">
        <v>581</v>
      </c>
      <c r="G155" s="195"/>
      <c r="H155" s="240" t="s">
        <v>614</v>
      </c>
      <c r="I155" s="240" t="s">
        <v>577</v>
      </c>
      <c r="J155" s="240">
        <v>50</v>
      </c>
      <c r="K155" s="236"/>
    </row>
    <row r="156" spans="2:11" ht="15" customHeight="1">
      <c r="B156" s="215"/>
      <c r="C156" s="240" t="s">
        <v>600</v>
      </c>
      <c r="D156" s="195"/>
      <c r="E156" s="195"/>
      <c r="F156" s="241" t="s">
        <v>581</v>
      </c>
      <c r="G156" s="195"/>
      <c r="H156" s="240" t="s">
        <v>614</v>
      </c>
      <c r="I156" s="240" t="s">
        <v>577</v>
      </c>
      <c r="J156" s="240">
        <v>50</v>
      </c>
      <c r="K156" s="236"/>
    </row>
    <row r="157" spans="2:11" ht="15" customHeight="1">
      <c r="B157" s="215"/>
      <c r="C157" s="240" t="s">
        <v>52</v>
      </c>
      <c r="D157" s="195"/>
      <c r="E157" s="195"/>
      <c r="F157" s="241" t="s">
        <v>575</v>
      </c>
      <c r="G157" s="195"/>
      <c r="H157" s="240" t="s">
        <v>636</v>
      </c>
      <c r="I157" s="240" t="s">
        <v>577</v>
      </c>
      <c r="J157" s="240" t="s">
        <v>637</v>
      </c>
      <c r="K157" s="236"/>
    </row>
    <row r="158" spans="2:11" ht="15" customHeight="1">
      <c r="B158" s="215"/>
      <c r="C158" s="240" t="s">
        <v>638</v>
      </c>
      <c r="D158" s="195"/>
      <c r="E158" s="195"/>
      <c r="F158" s="241" t="s">
        <v>575</v>
      </c>
      <c r="G158" s="195"/>
      <c r="H158" s="240" t="s">
        <v>639</v>
      </c>
      <c r="I158" s="240" t="s">
        <v>609</v>
      </c>
      <c r="J158" s="240"/>
      <c r="K158" s="236"/>
    </row>
    <row r="159" spans="2:11" ht="15" customHeight="1">
      <c r="B159" s="242"/>
      <c r="C159" s="224"/>
      <c r="D159" s="224"/>
      <c r="E159" s="224"/>
      <c r="F159" s="224"/>
      <c r="G159" s="224"/>
      <c r="H159" s="224"/>
      <c r="I159" s="224"/>
      <c r="J159" s="224"/>
      <c r="K159" s="243"/>
    </row>
    <row r="160" spans="2:11" ht="18.75" customHeight="1">
      <c r="B160" s="191"/>
      <c r="C160" s="195"/>
      <c r="D160" s="195"/>
      <c r="E160" s="195"/>
      <c r="F160" s="214"/>
      <c r="G160" s="195"/>
      <c r="H160" s="195"/>
      <c r="I160" s="195"/>
      <c r="J160" s="195"/>
      <c r="K160" s="191"/>
    </row>
    <row r="161" spans="2:11" ht="18.75" customHeight="1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</row>
    <row r="162" spans="2:11" ht="7.5" customHeight="1">
      <c r="B162" s="183"/>
      <c r="C162" s="184"/>
      <c r="D162" s="184"/>
      <c r="E162" s="184"/>
      <c r="F162" s="184"/>
      <c r="G162" s="184"/>
      <c r="H162" s="184"/>
      <c r="I162" s="184"/>
      <c r="J162" s="184"/>
      <c r="K162" s="185"/>
    </row>
    <row r="163" spans="2:11" ht="45" customHeight="1">
      <c r="B163" s="186"/>
      <c r="C163" s="273" t="s">
        <v>640</v>
      </c>
      <c r="D163" s="273"/>
      <c r="E163" s="273"/>
      <c r="F163" s="273"/>
      <c r="G163" s="273"/>
      <c r="H163" s="273"/>
      <c r="I163" s="273"/>
      <c r="J163" s="273"/>
      <c r="K163" s="187"/>
    </row>
    <row r="164" spans="2:11" ht="17.25" customHeight="1">
      <c r="B164" s="186"/>
      <c r="C164" s="207" t="s">
        <v>569</v>
      </c>
      <c r="D164" s="207"/>
      <c r="E164" s="207"/>
      <c r="F164" s="207" t="s">
        <v>570</v>
      </c>
      <c r="G164" s="244"/>
      <c r="H164" s="245" t="s">
        <v>67</v>
      </c>
      <c r="I164" s="245" t="s">
        <v>35</v>
      </c>
      <c r="J164" s="207" t="s">
        <v>571</v>
      </c>
      <c r="K164" s="187"/>
    </row>
    <row r="165" spans="2:11" ht="17.25" customHeight="1">
      <c r="B165" s="188"/>
      <c r="C165" s="209" t="s">
        <v>572</v>
      </c>
      <c r="D165" s="209"/>
      <c r="E165" s="209"/>
      <c r="F165" s="210" t="s">
        <v>573</v>
      </c>
      <c r="G165" s="246"/>
      <c r="H165" s="247"/>
      <c r="I165" s="247"/>
      <c r="J165" s="209" t="s">
        <v>574</v>
      </c>
      <c r="K165" s="189"/>
    </row>
    <row r="166" spans="2:11" ht="5.25" customHeight="1">
      <c r="B166" s="215"/>
      <c r="C166" s="212"/>
      <c r="D166" s="212"/>
      <c r="E166" s="212"/>
      <c r="F166" s="212"/>
      <c r="G166" s="213"/>
      <c r="H166" s="212"/>
      <c r="I166" s="212"/>
      <c r="J166" s="212"/>
      <c r="K166" s="236"/>
    </row>
    <row r="167" spans="2:11" ht="15" customHeight="1">
      <c r="B167" s="215"/>
      <c r="C167" s="195" t="s">
        <v>578</v>
      </c>
      <c r="D167" s="195"/>
      <c r="E167" s="195"/>
      <c r="F167" s="214" t="s">
        <v>575</v>
      </c>
      <c r="G167" s="195"/>
      <c r="H167" s="195" t="s">
        <v>614</v>
      </c>
      <c r="I167" s="195" t="s">
        <v>577</v>
      </c>
      <c r="J167" s="195">
        <v>120</v>
      </c>
      <c r="K167" s="236"/>
    </row>
    <row r="168" spans="2:11" ht="15" customHeight="1">
      <c r="B168" s="215"/>
      <c r="C168" s="195" t="s">
        <v>623</v>
      </c>
      <c r="D168" s="195"/>
      <c r="E168" s="195"/>
      <c r="F168" s="214" t="s">
        <v>575</v>
      </c>
      <c r="G168" s="195"/>
      <c r="H168" s="195" t="s">
        <v>624</v>
      </c>
      <c r="I168" s="195" t="s">
        <v>577</v>
      </c>
      <c r="J168" s="195" t="s">
        <v>625</v>
      </c>
      <c r="K168" s="236"/>
    </row>
    <row r="169" spans="2:11" ht="15" customHeight="1">
      <c r="B169" s="215"/>
      <c r="C169" s="195" t="s">
        <v>524</v>
      </c>
      <c r="D169" s="195"/>
      <c r="E169" s="195"/>
      <c r="F169" s="214" t="s">
        <v>575</v>
      </c>
      <c r="G169" s="195"/>
      <c r="H169" s="195" t="s">
        <v>641</v>
      </c>
      <c r="I169" s="195" t="s">
        <v>577</v>
      </c>
      <c r="J169" s="195" t="s">
        <v>625</v>
      </c>
      <c r="K169" s="236"/>
    </row>
    <row r="170" spans="2:11" ht="15" customHeight="1">
      <c r="B170" s="215"/>
      <c r="C170" s="195" t="s">
        <v>580</v>
      </c>
      <c r="D170" s="195"/>
      <c r="E170" s="195"/>
      <c r="F170" s="214" t="s">
        <v>581</v>
      </c>
      <c r="G170" s="195"/>
      <c r="H170" s="195" t="s">
        <v>641</v>
      </c>
      <c r="I170" s="195" t="s">
        <v>577</v>
      </c>
      <c r="J170" s="195">
        <v>50</v>
      </c>
      <c r="K170" s="236"/>
    </row>
    <row r="171" spans="2:11" ht="15" customHeight="1">
      <c r="B171" s="215"/>
      <c r="C171" s="195" t="s">
        <v>583</v>
      </c>
      <c r="D171" s="195"/>
      <c r="E171" s="195"/>
      <c r="F171" s="214" t="s">
        <v>575</v>
      </c>
      <c r="G171" s="195"/>
      <c r="H171" s="195" t="s">
        <v>641</v>
      </c>
      <c r="I171" s="195" t="s">
        <v>585</v>
      </c>
      <c r="J171" s="195"/>
      <c r="K171" s="236"/>
    </row>
    <row r="172" spans="2:11" ht="15" customHeight="1">
      <c r="B172" s="215"/>
      <c r="C172" s="195" t="s">
        <v>594</v>
      </c>
      <c r="D172" s="195"/>
      <c r="E172" s="195"/>
      <c r="F172" s="214" t="s">
        <v>581</v>
      </c>
      <c r="G172" s="195"/>
      <c r="H172" s="195" t="s">
        <v>641</v>
      </c>
      <c r="I172" s="195" t="s">
        <v>577</v>
      </c>
      <c r="J172" s="195">
        <v>50</v>
      </c>
      <c r="K172" s="236"/>
    </row>
    <row r="173" spans="2:11" ht="15" customHeight="1">
      <c r="B173" s="215"/>
      <c r="C173" s="195" t="s">
        <v>602</v>
      </c>
      <c r="D173" s="195"/>
      <c r="E173" s="195"/>
      <c r="F173" s="214" t="s">
        <v>581</v>
      </c>
      <c r="G173" s="195"/>
      <c r="H173" s="195" t="s">
        <v>641</v>
      </c>
      <c r="I173" s="195" t="s">
        <v>577</v>
      </c>
      <c r="J173" s="195">
        <v>50</v>
      </c>
      <c r="K173" s="236"/>
    </row>
    <row r="174" spans="2:11" ht="15" customHeight="1">
      <c r="B174" s="215"/>
      <c r="C174" s="195" t="s">
        <v>600</v>
      </c>
      <c r="D174" s="195"/>
      <c r="E174" s="195"/>
      <c r="F174" s="214" t="s">
        <v>581</v>
      </c>
      <c r="G174" s="195"/>
      <c r="H174" s="195" t="s">
        <v>641</v>
      </c>
      <c r="I174" s="195" t="s">
        <v>577</v>
      </c>
      <c r="J174" s="195">
        <v>50</v>
      </c>
      <c r="K174" s="236"/>
    </row>
    <row r="175" spans="2:11" ht="15" customHeight="1">
      <c r="B175" s="215"/>
      <c r="C175" s="195" t="s">
        <v>66</v>
      </c>
      <c r="D175" s="195"/>
      <c r="E175" s="195"/>
      <c r="F175" s="214" t="s">
        <v>575</v>
      </c>
      <c r="G175" s="195"/>
      <c r="H175" s="195" t="s">
        <v>642</v>
      </c>
      <c r="I175" s="195" t="s">
        <v>643</v>
      </c>
      <c r="J175" s="195"/>
      <c r="K175" s="236"/>
    </row>
    <row r="176" spans="2:11" ht="15" customHeight="1">
      <c r="B176" s="215"/>
      <c r="C176" s="195" t="s">
        <v>35</v>
      </c>
      <c r="D176" s="195"/>
      <c r="E176" s="195"/>
      <c r="F176" s="214" t="s">
        <v>575</v>
      </c>
      <c r="G176" s="195"/>
      <c r="H176" s="195" t="s">
        <v>644</v>
      </c>
      <c r="I176" s="195" t="s">
        <v>645</v>
      </c>
      <c r="J176" s="195">
        <v>1</v>
      </c>
      <c r="K176" s="236"/>
    </row>
    <row r="177" spans="2:11" ht="15" customHeight="1">
      <c r="B177" s="215"/>
      <c r="C177" s="195" t="s">
        <v>34</v>
      </c>
      <c r="D177" s="195"/>
      <c r="E177" s="195"/>
      <c r="F177" s="214" t="s">
        <v>575</v>
      </c>
      <c r="G177" s="195"/>
      <c r="H177" s="195" t="s">
        <v>646</v>
      </c>
      <c r="I177" s="195" t="s">
        <v>577</v>
      </c>
      <c r="J177" s="195">
        <v>20</v>
      </c>
      <c r="K177" s="236"/>
    </row>
    <row r="178" spans="2:11" ht="15" customHeight="1">
      <c r="B178" s="215"/>
      <c r="C178" s="195" t="s">
        <v>67</v>
      </c>
      <c r="D178" s="195"/>
      <c r="E178" s="195"/>
      <c r="F178" s="214" t="s">
        <v>575</v>
      </c>
      <c r="G178" s="195"/>
      <c r="H178" s="195" t="s">
        <v>647</v>
      </c>
      <c r="I178" s="195" t="s">
        <v>577</v>
      </c>
      <c r="J178" s="195">
        <v>255</v>
      </c>
      <c r="K178" s="236"/>
    </row>
    <row r="179" spans="2:11" ht="15" customHeight="1">
      <c r="B179" s="215"/>
      <c r="C179" s="195" t="s">
        <v>68</v>
      </c>
      <c r="D179" s="195"/>
      <c r="E179" s="195"/>
      <c r="F179" s="214" t="s">
        <v>575</v>
      </c>
      <c r="G179" s="195"/>
      <c r="H179" s="195" t="s">
        <v>540</v>
      </c>
      <c r="I179" s="195" t="s">
        <v>577</v>
      </c>
      <c r="J179" s="195">
        <v>10</v>
      </c>
      <c r="K179" s="236"/>
    </row>
    <row r="180" spans="2:11" ht="15" customHeight="1">
      <c r="B180" s="215"/>
      <c r="C180" s="195" t="s">
        <v>69</v>
      </c>
      <c r="D180" s="195"/>
      <c r="E180" s="195"/>
      <c r="F180" s="214" t="s">
        <v>575</v>
      </c>
      <c r="G180" s="195"/>
      <c r="H180" s="195" t="s">
        <v>648</v>
      </c>
      <c r="I180" s="195" t="s">
        <v>609</v>
      </c>
      <c r="J180" s="195"/>
      <c r="K180" s="236"/>
    </row>
    <row r="181" spans="2:11" ht="15" customHeight="1">
      <c r="B181" s="215"/>
      <c r="C181" s="195" t="s">
        <v>649</v>
      </c>
      <c r="D181" s="195"/>
      <c r="E181" s="195"/>
      <c r="F181" s="214" t="s">
        <v>575</v>
      </c>
      <c r="G181" s="195"/>
      <c r="H181" s="195" t="s">
        <v>650</v>
      </c>
      <c r="I181" s="195" t="s">
        <v>609</v>
      </c>
      <c r="J181" s="195"/>
      <c r="K181" s="236"/>
    </row>
    <row r="182" spans="2:11" ht="15" customHeight="1">
      <c r="B182" s="215"/>
      <c r="C182" s="195" t="s">
        <v>638</v>
      </c>
      <c r="D182" s="195"/>
      <c r="E182" s="195"/>
      <c r="F182" s="214" t="s">
        <v>575</v>
      </c>
      <c r="G182" s="195"/>
      <c r="H182" s="195" t="s">
        <v>651</v>
      </c>
      <c r="I182" s="195" t="s">
        <v>609</v>
      </c>
      <c r="J182" s="195"/>
      <c r="K182" s="236"/>
    </row>
    <row r="183" spans="2:11" ht="15" customHeight="1">
      <c r="B183" s="215"/>
      <c r="C183" s="195" t="s">
        <v>71</v>
      </c>
      <c r="D183" s="195"/>
      <c r="E183" s="195"/>
      <c r="F183" s="214" t="s">
        <v>581</v>
      </c>
      <c r="G183" s="195"/>
      <c r="H183" s="195" t="s">
        <v>652</v>
      </c>
      <c r="I183" s="195" t="s">
        <v>577</v>
      </c>
      <c r="J183" s="195">
        <v>50</v>
      </c>
      <c r="K183" s="236"/>
    </row>
    <row r="184" spans="2:11" ht="15" customHeight="1">
      <c r="B184" s="215"/>
      <c r="C184" s="195" t="s">
        <v>653</v>
      </c>
      <c r="D184" s="195"/>
      <c r="E184" s="195"/>
      <c r="F184" s="214" t="s">
        <v>581</v>
      </c>
      <c r="G184" s="195"/>
      <c r="H184" s="195" t="s">
        <v>654</v>
      </c>
      <c r="I184" s="195" t="s">
        <v>655</v>
      </c>
      <c r="J184" s="195"/>
      <c r="K184" s="236"/>
    </row>
    <row r="185" spans="2:11" ht="15" customHeight="1">
      <c r="B185" s="215"/>
      <c r="C185" s="195" t="s">
        <v>656</v>
      </c>
      <c r="D185" s="195"/>
      <c r="E185" s="195"/>
      <c r="F185" s="214" t="s">
        <v>581</v>
      </c>
      <c r="G185" s="195"/>
      <c r="H185" s="195" t="s">
        <v>657</v>
      </c>
      <c r="I185" s="195" t="s">
        <v>655</v>
      </c>
      <c r="J185" s="195"/>
      <c r="K185" s="236"/>
    </row>
    <row r="186" spans="2:11" ht="15" customHeight="1">
      <c r="B186" s="215"/>
      <c r="C186" s="195" t="s">
        <v>658</v>
      </c>
      <c r="D186" s="195"/>
      <c r="E186" s="195"/>
      <c r="F186" s="214" t="s">
        <v>581</v>
      </c>
      <c r="G186" s="195"/>
      <c r="H186" s="195" t="s">
        <v>659</v>
      </c>
      <c r="I186" s="195" t="s">
        <v>655</v>
      </c>
      <c r="J186" s="195"/>
      <c r="K186" s="236"/>
    </row>
    <row r="187" spans="2:11" ht="15" customHeight="1">
      <c r="B187" s="215"/>
      <c r="C187" s="248" t="s">
        <v>660</v>
      </c>
      <c r="D187" s="195"/>
      <c r="E187" s="195"/>
      <c r="F187" s="214" t="s">
        <v>581</v>
      </c>
      <c r="G187" s="195"/>
      <c r="H187" s="195" t="s">
        <v>661</v>
      </c>
      <c r="I187" s="195" t="s">
        <v>662</v>
      </c>
      <c r="J187" s="249" t="s">
        <v>663</v>
      </c>
      <c r="K187" s="236"/>
    </row>
    <row r="188" spans="2:11" ht="15" customHeight="1">
      <c r="B188" s="215"/>
      <c r="C188" s="200" t="s">
        <v>25</v>
      </c>
      <c r="D188" s="195"/>
      <c r="E188" s="195"/>
      <c r="F188" s="214" t="s">
        <v>575</v>
      </c>
      <c r="G188" s="195"/>
      <c r="H188" s="191" t="s">
        <v>664</v>
      </c>
      <c r="I188" s="195" t="s">
        <v>665</v>
      </c>
      <c r="J188" s="195"/>
      <c r="K188" s="236"/>
    </row>
    <row r="189" spans="2:11" ht="15" customHeight="1">
      <c r="B189" s="215"/>
      <c r="C189" s="200" t="s">
        <v>666</v>
      </c>
      <c r="D189" s="195"/>
      <c r="E189" s="195"/>
      <c r="F189" s="214" t="s">
        <v>575</v>
      </c>
      <c r="G189" s="195"/>
      <c r="H189" s="195" t="s">
        <v>667</v>
      </c>
      <c r="I189" s="195" t="s">
        <v>609</v>
      </c>
      <c r="J189" s="195"/>
      <c r="K189" s="236"/>
    </row>
    <row r="190" spans="2:11" ht="15" customHeight="1">
      <c r="B190" s="215"/>
      <c r="C190" s="200" t="s">
        <v>668</v>
      </c>
      <c r="D190" s="195"/>
      <c r="E190" s="195"/>
      <c r="F190" s="214" t="s">
        <v>575</v>
      </c>
      <c r="G190" s="195"/>
      <c r="H190" s="195" t="s">
        <v>669</v>
      </c>
      <c r="I190" s="195" t="s">
        <v>609</v>
      </c>
      <c r="J190" s="195"/>
      <c r="K190" s="236"/>
    </row>
    <row r="191" spans="2:11" ht="15" customHeight="1">
      <c r="B191" s="215"/>
      <c r="C191" s="200" t="s">
        <v>670</v>
      </c>
      <c r="D191" s="195"/>
      <c r="E191" s="195"/>
      <c r="F191" s="214" t="s">
        <v>581</v>
      </c>
      <c r="G191" s="195"/>
      <c r="H191" s="195" t="s">
        <v>671</v>
      </c>
      <c r="I191" s="195" t="s">
        <v>609</v>
      </c>
      <c r="J191" s="195"/>
      <c r="K191" s="236"/>
    </row>
    <row r="192" spans="2:11" ht="15" customHeight="1">
      <c r="B192" s="242"/>
      <c r="C192" s="250"/>
      <c r="D192" s="224"/>
      <c r="E192" s="224"/>
      <c r="F192" s="224"/>
      <c r="G192" s="224"/>
      <c r="H192" s="224"/>
      <c r="I192" s="224"/>
      <c r="J192" s="224"/>
      <c r="K192" s="243"/>
    </row>
    <row r="193" spans="2:11" ht="18.75" customHeight="1">
      <c r="B193" s="191"/>
      <c r="C193" s="195"/>
      <c r="D193" s="195"/>
      <c r="E193" s="195"/>
      <c r="F193" s="214"/>
      <c r="G193" s="195"/>
      <c r="H193" s="195"/>
      <c r="I193" s="195"/>
      <c r="J193" s="195"/>
      <c r="K193" s="191"/>
    </row>
    <row r="194" spans="2:11" ht="18.75" customHeight="1">
      <c r="B194" s="191"/>
      <c r="C194" s="195"/>
      <c r="D194" s="195"/>
      <c r="E194" s="195"/>
      <c r="F194" s="214"/>
      <c r="G194" s="195"/>
      <c r="H194" s="195"/>
      <c r="I194" s="195"/>
      <c r="J194" s="195"/>
      <c r="K194" s="191"/>
    </row>
    <row r="195" spans="2:11" ht="18.75" customHeight="1"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</row>
    <row r="196" spans="2:11">
      <c r="B196" s="183"/>
      <c r="C196" s="184"/>
      <c r="D196" s="184"/>
      <c r="E196" s="184"/>
      <c r="F196" s="184"/>
      <c r="G196" s="184"/>
      <c r="H196" s="184"/>
      <c r="I196" s="184"/>
      <c r="J196" s="184"/>
      <c r="K196" s="185"/>
    </row>
    <row r="197" spans="2:11" ht="21">
      <c r="B197" s="186"/>
      <c r="C197" s="273" t="s">
        <v>672</v>
      </c>
      <c r="D197" s="273"/>
      <c r="E197" s="273"/>
      <c r="F197" s="273"/>
      <c r="G197" s="273"/>
      <c r="H197" s="273"/>
      <c r="I197" s="273"/>
      <c r="J197" s="273"/>
      <c r="K197" s="187"/>
    </row>
    <row r="198" spans="2:11" ht="25.5" customHeight="1">
      <c r="B198" s="186"/>
      <c r="C198" s="251" t="s">
        <v>673</v>
      </c>
      <c r="D198" s="251"/>
      <c r="E198" s="251"/>
      <c r="F198" s="251" t="s">
        <v>674</v>
      </c>
      <c r="G198" s="252"/>
      <c r="H198" s="279" t="s">
        <v>675</v>
      </c>
      <c r="I198" s="279"/>
      <c r="J198" s="279"/>
      <c r="K198" s="187"/>
    </row>
    <row r="199" spans="2:11" ht="5.25" customHeight="1">
      <c r="B199" s="215"/>
      <c r="C199" s="212"/>
      <c r="D199" s="212"/>
      <c r="E199" s="212"/>
      <c r="F199" s="212"/>
      <c r="G199" s="195"/>
      <c r="H199" s="212"/>
      <c r="I199" s="212"/>
      <c r="J199" s="212"/>
      <c r="K199" s="236"/>
    </row>
    <row r="200" spans="2:11" ht="15" customHeight="1">
      <c r="B200" s="215"/>
      <c r="C200" s="195" t="s">
        <v>665</v>
      </c>
      <c r="D200" s="195"/>
      <c r="E200" s="195"/>
      <c r="F200" s="214" t="s">
        <v>26</v>
      </c>
      <c r="G200" s="195"/>
      <c r="H200" s="276" t="s">
        <v>676</v>
      </c>
      <c r="I200" s="276"/>
      <c r="J200" s="276"/>
      <c r="K200" s="236"/>
    </row>
    <row r="201" spans="2:11" ht="15" customHeight="1">
      <c r="B201" s="215"/>
      <c r="C201" s="221"/>
      <c r="D201" s="195"/>
      <c r="E201" s="195"/>
      <c r="F201" s="214" t="s">
        <v>27</v>
      </c>
      <c r="G201" s="195"/>
      <c r="H201" s="276" t="s">
        <v>677</v>
      </c>
      <c r="I201" s="276"/>
      <c r="J201" s="276"/>
      <c r="K201" s="236"/>
    </row>
    <row r="202" spans="2:11" ht="15" customHeight="1">
      <c r="B202" s="215"/>
      <c r="C202" s="221"/>
      <c r="D202" s="195"/>
      <c r="E202" s="195"/>
      <c r="F202" s="214" t="s">
        <v>30</v>
      </c>
      <c r="G202" s="195"/>
      <c r="H202" s="276" t="s">
        <v>678</v>
      </c>
      <c r="I202" s="276"/>
      <c r="J202" s="276"/>
      <c r="K202" s="236"/>
    </row>
    <row r="203" spans="2:11" ht="15" customHeight="1">
      <c r="B203" s="215"/>
      <c r="C203" s="195"/>
      <c r="D203" s="195"/>
      <c r="E203" s="195"/>
      <c r="F203" s="214" t="s">
        <v>28</v>
      </c>
      <c r="G203" s="195"/>
      <c r="H203" s="276" t="s">
        <v>679</v>
      </c>
      <c r="I203" s="276"/>
      <c r="J203" s="276"/>
      <c r="K203" s="236"/>
    </row>
    <row r="204" spans="2:11" ht="15" customHeight="1">
      <c r="B204" s="215"/>
      <c r="C204" s="195"/>
      <c r="D204" s="195"/>
      <c r="E204" s="195"/>
      <c r="F204" s="214" t="s">
        <v>29</v>
      </c>
      <c r="G204" s="195"/>
      <c r="H204" s="276" t="s">
        <v>680</v>
      </c>
      <c r="I204" s="276"/>
      <c r="J204" s="276"/>
      <c r="K204" s="236"/>
    </row>
    <row r="205" spans="2:11" ht="15" customHeight="1">
      <c r="B205" s="215"/>
      <c r="C205" s="195"/>
      <c r="D205" s="195"/>
      <c r="E205" s="195"/>
      <c r="F205" s="214"/>
      <c r="G205" s="195"/>
      <c r="H205" s="195"/>
      <c r="I205" s="195"/>
      <c r="J205" s="195"/>
      <c r="K205" s="236"/>
    </row>
    <row r="206" spans="2:11" ht="15" customHeight="1">
      <c r="B206" s="215"/>
      <c r="C206" s="195" t="s">
        <v>621</v>
      </c>
      <c r="D206" s="195"/>
      <c r="E206" s="195"/>
      <c r="F206" s="214" t="s">
        <v>40</v>
      </c>
      <c r="G206" s="195"/>
      <c r="H206" s="276" t="s">
        <v>681</v>
      </c>
      <c r="I206" s="276"/>
      <c r="J206" s="276"/>
      <c r="K206" s="236"/>
    </row>
    <row r="207" spans="2:11" ht="15" customHeight="1">
      <c r="B207" s="215"/>
      <c r="C207" s="221"/>
      <c r="D207" s="195"/>
      <c r="E207" s="195"/>
      <c r="F207" s="214" t="s">
        <v>518</v>
      </c>
      <c r="G207" s="195"/>
      <c r="H207" s="276" t="s">
        <v>519</v>
      </c>
      <c r="I207" s="276"/>
      <c r="J207" s="276"/>
      <c r="K207" s="236"/>
    </row>
    <row r="208" spans="2:11" ht="15" customHeight="1">
      <c r="B208" s="215"/>
      <c r="C208" s="195"/>
      <c r="D208" s="195"/>
      <c r="E208" s="195"/>
      <c r="F208" s="214" t="s">
        <v>516</v>
      </c>
      <c r="G208" s="195"/>
      <c r="H208" s="276" t="s">
        <v>682</v>
      </c>
      <c r="I208" s="276"/>
      <c r="J208" s="276"/>
      <c r="K208" s="236"/>
    </row>
    <row r="209" spans="2:11" ht="15" customHeight="1">
      <c r="B209" s="253"/>
      <c r="C209" s="221"/>
      <c r="D209" s="221"/>
      <c r="E209" s="221"/>
      <c r="F209" s="214" t="s">
        <v>520</v>
      </c>
      <c r="G209" s="200"/>
      <c r="H209" s="280" t="s">
        <v>521</v>
      </c>
      <c r="I209" s="280"/>
      <c r="J209" s="280"/>
      <c r="K209" s="254"/>
    </row>
    <row r="210" spans="2:11" ht="15" customHeight="1">
      <c r="B210" s="253"/>
      <c r="C210" s="221"/>
      <c r="D210" s="221"/>
      <c r="E210" s="221"/>
      <c r="F210" s="214" t="s">
        <v>522</v>
      </c>
      <c r="G210" s="200"/>
      <c r="H210" s="280" t="s">
        <v>683</v>
      </c>
      <c r="I210" s="280"/>
      <c r="J210" s="280"/>
      <c r="K210" s="254"/>
    </row>
    <row r="211" spans="2:11" ht="15" customHeight="1">
      <c r="B211" s="253"/>
      <c r="C211" s="221"/>
      <c r="D211" s="221"/>
      <c r="E211" s="221"/>
      <c r="F211" s="255"/>
      <c r="G211" s="200"/>
      <c r="H211" s="256"/>
      <c r="I211" s="256"/>
      <c r="J211" s="256"/>
      <c r="K211" s="254"/>
    </row>
    <row r="212" spans="2:11" ht="15" customHeight="1">
      <c r="B212" s="253"/>
      <c r="C212" s="195" t="s">
        <v>645</v>
      </c>
      <c r="D212" s="221"/>
      <c r="E212" s="221"/>
      <c r="F212" s="214">
        <v>1</v>
      </c>
      <c r="G212" s="200"/>
      <c r="H212" s="280" t="s">
        <v>684</v>
      </c>
      <c r="I212" s="280"/>
      <c r="J212" s="280"/>
      <c r="K212" s="254"/>
    </row>
    <row r="213" spans="2:11" ht="15" customHeight="1">
      <c r="B213" s="253"/>
      <c r="C213" s="221"/>
      <c r="D213" s="221"/>
      <c r="E213" s="221"/>
      <c r="F213" s="214">
        <v>2</v>
      </c>
      <c r="G213" s="200"/>
      <c r="H213" s="280" t="s">
        <v>685</v>
      </c>
      <c r="I213" s="280"/>
      <c r="J213" s="280"/>
      <c r="K213" s="254"/>
    </row>
    <row r="214" spans="2:11" ht="15" customHeight="1">
      <c r="B214" s="253"/>
      <c r="C214" s="221"/>
      <c r="D214" s="221"/>
      <c r="E214" s="221"/>
      <c r="F214" s="214">
        <v>3</v>
      </c>
      <c r="G214" s="200"/>
      <c r="H214" s="280" t="s">
        <v>686</v>
      </c>
      <c r="I214" s="280"/>
      <c r="J214" s="280"/>
      <c r="K214" s="254"/>
    </row>
    <row r="215" spans="2:11" ht="15" customHeight="1">
      <c r="B215" s="253"/>
      <c r="C215" s="221"/>
      <c r="D215" s="221"/>
      <c r="E215" s="221"/>
      <c r="F215" s="214">
        <v>4</v>
      </c>
      <c r="G215" s="200"/>
      <c r="H215" s="280" t="s">
        <v>687</v>
      </c>
      <c r="I215" s="280"/>
      <c r="J215" s="280"/>
      <c r="K215" s="254"/>
    </row>
    <row r="216" spans="2:11" ht="12.75" customHeight="1">
      <c r="B216" s="257"/>
      <c r="C216" s="258"/>
      <c r="D216" s="258"/>
      <c r="E216" s="258"/>
      <c r="F216" s="258"/>
      <c r="G216" s="258"/>
      <c r="H216" s="258"/>
      <c r="I216" s="258"/>
      <c r="J216" s="258"/>
      <c r="K216" s="259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SO 101 Místní komunikace</vt:lpstr>
      <vt:lpstr>Pokyny pro vyplnění</vt:lpstr>
      <vt:lpstr>'Pokyny pro vyplnění'!Print_Area</vt:lpstr>
      <vt:lpstr>'SO 101 Místní komunikace'!Print_Area</vt:lpstr>
      <vt:lpstr>'SO 101 Místní komunikace'!Print_Titles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DESKTOP-ACOSRFD\Věra</dc:creator>
  <cp:lastModifiedBy>Ondrej Bojko</cp:lastModifiedBy>
  <dcterms:created xsi:type="dcterms:W3CDTF">2017-08-08T08:47:53Z</dcterms:created>
  <dcterms:modified xsi:type="dcterms:W3CDTF">2017-08-08T11:36:16Z</dcterms:modified>
</cp:coreProperties>
</file>