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H:\Vlaďka\2019\Akce 2019\A19_003-MŠ I. Šustaly-elektroinstalace\VŘ - realizace\"/>
    </mc:Choice>
  </mc:AlternateContent>
  <bookViews>
    <workbookView xWindow="0" yWindow="0" windowWidth="28800" windowHeight="12015" activeTab="1"/>
  </bookViews>
  <sheets>
    <sheet name="Rekapitulace stavby" sheetId="1" r:id="rId1"/>
    <sheet name="2019_05_10 - MŠ Ignáce Šu..." sheetId="2" r:id="rId2"/>
    <sheet name="Pokyny pro vyplnění" sheetId="3" r:id="rId3"/>
  </sheets>
  <definedNames>
    <definedName name="_xlnm._FilterDatabase" localSheetId="1" hidden="1">'2019_05_10 - MŠ Ignáce Šu...'!$C$86:$K$263</definedName>
    <definedName name="_xlnm.Print_Titles" localSheetId="1">'2019_05_10 - MŠ Ignáce Šu...'!$86:$86</definedName>
    <definedName name="_xlnm.Print_Titles" localSheetId="0">'Rekapitulace stavby'!$52:$52</definedName>
    <definedName name="_xlnm.Print_Area" localSheetId="1">'2019_05_10 - MŠ Ignáce Šu...'!$C$4:$J$37,'2019_05_10 - MŠ Ignáce Šu...'!$C$43:$J$70,'2019_05_10 - MŠ Ignáce Šu...'!$C$76:$K$263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52511"/>
</workbook>
</file>

<file path=xl/calcChain.xml><?xml version="1.0" encoding="utf-8"?>
<calcChain xmlns="http://schemas.openxmlformats.org/spreadsheetml/2006/main">
  <c r="C218" i="2" l="1"/>
  <c r="C219" i="2" s="1"/>
  <c r="C220" i="2" s="1"/>
  <c r="C134" i="2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91" i="2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8" i="2" s="1"/>
  <c r="C119" i="2" s="1"/>
  <c r="C121" i="2" s="1"/>
  <c r="C122" i="2" s="1"/>
  <c r="J35" i="2" l="1"/>
  <c r="J34" i="2"/>
  <c r="AY55" i="1"/>
  <c r="J33" i="2"/>
  <c r="AX55" i="1" s="1"/>
  <c r="BI263" i="2"/>
  <c r="BH263" i="2"/>
  <c r="BG263" i="2"/>
  <c r="BF263" i="2"/>
  <c r="T263" i="2"/>
  <c r="R263" i="2"/>
  <c r="P263" i="2"/>
  <c r="BK263" i="2"/>
  <c r="J263" i="2"/>
  <c r="BE263" i="2" s="1"/>
  <c r="BI260" i="2"/>
  <c r="BH260" i="2"/>
  <c r="BG260" i="2"/>
  <c r="BF260" i="2"/>
  <c r="T260" i="2"/>
  <c r="T259" i="2" s="1"/>
  <c r="R260" i="2"/>
  <c r="R259" i="2" s="1"/>
  <c r="P260" i="2"/>
  <c r="P259" i="2" s="1"/>
  <c r="BK260" i="2"/>
  <c r="BK259" i="2" s="1"/>
  <c r="J259" i="2" s="1"/>
  <c r="J67" i="2" s="1"/>
  <c r="J260" i="2"/>
  <c r="BE260" i="2" s="1"/>
  <c r="BI258" i="2"/>
  <c r="BH258" i="2"/>
  <c r="BG258" i="2"/>
  <c r="BF258" i="2"/>
  <c r="T258" i="2"/>
  <c r="R258" i="2"/>
  <c r="P258" i="2"/>
  <c r="BK258" i="2"/>
  <c r="J258" i="2"/>
  <c r="BE258" i="2" s="1"/>
  <c r="BI257" i="2"/>
  <c r="BH257" i="2"/>
  <c r="BG257" i="2"/>
  <c r="BF257" i="2"/>
  <c r="T257" i="2"/>
  <c r="R257" i="2"/>
  <c r="P257" i="2"/>
  <c r="BK257" i="2"/>
  <c r="J257" i="2"/>
  <c r="BE257" i="2" s="1"/>
  <c r="BI256" i="2"/>
  <c r="BH256" i="2"/>
  <c r="BG256" i="2"/>
  <c r="BF256" i="2"/>
  <c r="T256" i="2"/>
  <c r="R256" i="2"/>
  <c r="P256" i="2"/>
  <c r="BK256" i="2"/>
  <c r="J256" i="2"/>
  <c r="BE256" i="2" s="1"/>
  <c r="BI253" i="2"/>
  <c r="BH253" i="2"/>
  <c r="BG253" i="2"/>
  <c r="BF253" i="2"/>
  <c r="T253" i="2"/>
  <c r="R253" i="2"/>
  <c r="P253" i="2"/>
  <c r="BK253" i="2"/>
  <c r="J253" i="2"/>
  <c r="BE253" i="2" s="1"/>
  <c r="BI252" i="2"/>
  <c r="BH252" i="2"/>
  <c r="BG252" i="2"/>
  <c r="BF252" i="2"/>
  <c r="T252" i="2"/>
  <c r="R252" i="2"/>
  <c r="P252" i="2"/>
  <c r="BK252" i="2"/>
  <c r="J252" i="2"/>
  <c r="BE252" i="2" s="1"/>
  <c r="BI250" i="2"/>
  <c r="BH250" i="2"/>
  <c r="BG250" i="2"/>
  <c r="BF250" i="2"/>
  <c r="T250" i="2"/>
  <c r="T249" i="2" s="1"/>
  <c r="R250" i="2"/>
  <c r="R249" i="2" s="1"/>
  <c r="P250" i="2"/>
  <c r="P249" i="2" s="1"/>
  <c r="BK250" i="2"/>
  <c r="BK249" i="2" s="1"/>
  <c r="J249" i="2" s="1"/>
  <c r="J63" i="2" s="1"/>
  <c r="J250" i="2"/>
  <c r="BE250" i="2" s="1"/>
  <c r="BI248" i="2"/>
  <c r="BH248" i="2"/>
  <c r="BG248" i="2"/>
  <c r="BF248" i="2"/>
  <c r="T248" i="2"/>
  <c r="R248" i="2"/>
  <c r="P248" i="2"/>
  <c r="BK248" i="2"/>
  <c r="J248" i="2"/>
  <c r="BE248" i="2" s="1"/>
  <c r="BI247" i="2"/>
  <c r="BH247" i="2"/>
  <c r="BG247" i="2"/>
  <c r="BF247" i="2"/>
  <c r="T247" i="2"/>
  <c r="R247" i="2"/>
  <c r="P247" i="2"/>
  <c r="BK247" i="2"/>
  <c r="J247" i="2"/>
  <c r="BE247" i="2" s="1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 s="1"/>
  <c r="BI244" i="2"/>
  <c r="BH244" i="2"/>
  <c r="BG244" i="2"/>
  <c r="BF244" i="2"/>
  <c r="T244" i="2"/>
  <c r="R244" i="2"/>
  <c r="P244" i="2"/>
  <c r="BK244" i="2"/>
  <c r="J244" i="2"/>
  <c r="BE244" i="2" s="1"/>
  <c r="BI243" i="2"/>
  <c r="BH243" i="2"/>
  <c r="BG243" i="2"/>
  <c r="BF243" i="2"/>
  <c r="T243" i="2"/>
  <c r="R243" i="2"/>
  <c r="P243" i="2"/>
  <c r="BK243" i="2"/>
  <c r="J243" i="2"/>
  <c r="BE243" i="2" s="1"/>
  <c r="BI242" i="2"/>
  <c r="BH242" i="2"/>
  <c r="BG242" i="2"/>
  <c r="BF242" i="2"/>
  <c r="T242" i="2"/>
  <c r="R242" i="2"/>
  <c r="P242" i="2"/>
  <c r="BK242" i="2"/>
  <c r="J242" i="2"/>
  <c r="BE242" i="2" s="1"/>
  <c r="BI241" i="2"/>
  <c r="BH241" i="2"/>
  <c r="BG241" i="2"/>
  <c r="BF241" i="2"/>
  <c r="T241" i="2"/>
  <c r="R241" i="2"/>
  <c r="P241" i="2"/>
  <c r="BK241" i="2"/>
  <c r="J241" i="2"/>
  <c r="BE241" i="2" s="1"/>
  <c r="BI240" i="2"/>
  <c r="BH240" i="2"/>
  <c r="BG240" i="2"/>
  <c r="BF240" i="2"/>
  <c r="T240" i="2"/>
  <c r="R240" i="2"/>
  <c r="P240" i="2"/>
  <c r="BK240" i="2"/>
  <c r="J240" i="2"/>
  <c r="BE240" i="2" s="1"/>
  <c r="BI239" i="2"/>
  <c r="BH239" i="2"/>
  <c r="BG239" i="2"/>
  <c r="BF239" i="2"/>
  <c r="T239" i="2"/>
  <c r="R239" i="2"/>
  <c r="P239" i="2"/>
  <c r="BK239" i="2"/>
  <c r="J239" i="2"/>
  <c r="BE239" i="2" s="1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T237" i="2"/>
  <c r="R237" i="2"/>
  <c r="P237" i="2"/>
  <c r="BK237" i="2"/>
  <c r="J237" i="2"/>
  <c r="BE237" i="2" s="1"/>
  <c r="BI236" i="2"/>
  <c r="BH236" i="2"/>
  <c r="BG236" i="2"/>
  <c r="BF236" i="2"/>
  <c r="T236" i="2"/>
  <c r="R236" i="2"/>
  <c r="P236" i="2"/>
  <c r="BK236" i="2"/>
  <c r="J236" i="2"/>
  <c r="BE236" i="2" s="1"/>
  <c r="BI234" i="2"/>
  <c r="BH234" i="2"/>
  <c r="BG234" i="2"/>
  <c r="BF234" i="2"/>
  <c r="T234" i="2"/>
  <c r="R234" i="2"/>
  <c r="P234" i="2"/>
  <c r="BK234" i="2"/>
  <c r="J234" i="2"/>
  <c r="BE234" i="2" s="1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P231" i="2"/>
  <c r="BK231" i="2"/>
  <c r="J231" i="2"/>
  <c r="BE231" i="2" s="1"/>
  <c r="BI230" i="2"/>
  <c r="BH230" i="2"/>
  <c r="BG230" i="2"/>
  <c r="BF230" i="2"/>
  <c r="T230" i="2"/>
  <c r="R230" i="2"/>
  <c r="P230" i="2"/>
  <c r="BK230" i="2"/>
  <c r="J230" i="2"/>
  <c r="BE230" i="2" s="1"/>
  <c r="BI229" i="2"/>
  <c r="BH229" i="2"/>
  <c r="BG229" i="2"/>
  <c r="BF229" i="2"/>
  <c r="T229" i="2"/>
  <c r="R229" i="2"/>
  <c r="P229" i="2"/>
  <c r="BK229" i="2"/>
  <c r="J229" i="2"/>
  <c r="BE229" i="2" s="1"/>
  <c r="BI228" i="2"/>
  <c r="BH228" i="2"/>
  <c r="BG228" i="2"/>
  <c r="BF228" i="2"/>
  <c r="T228" i="2"/>
  <c r="R228" i="2"/>
  <c r="P228" i="2"/>
  <c r="BK228" i="2"/>
  <c r="J228" i="2"/>
  <c r="BE228" i="2" s="1"/>
  <c r="BI227" i="2"/>
  <c r="BH227" i="2"/>
  <c r="BG227" i="2"/>
  <c r="BF227" i="2"/>
  <c r="T227" i="2"/>
  <c r="R227" i="2"/>
  <c r="P227" i="2"/>
  <c r="BK227" i="2"/>
  <c r="J227" i="2"/>
  <c r="BE227" i="2" s="1"/>
  <c r="BI226" i="2"/>
  <c r="BH226" i="2"/>
  <c r="BG226" i="2"/>
  <c r="BF226" i="2"/>
  <c r="T226" i="2"/>
  <c r="R226" i="2"/>
  <c r="P226" i="2"/>
  <c r="BK226" i="2"/>
  <c r="J226" i="2"/>
  <c r="BE226" i="2" s="1"/>
  <c r="BI223" i="2"/>
  <c r="BH223" i="2"/>
  <c r="BG223" i="2"/>
  <c r="BF223" i="2"/>
  <c r="T223" i="2"/>
  <c r="R223" i="2"/>
  <c r="P223" i="2"/>
  <c r="BK223" i="2"/>
  <c r="J223" i="2"/>
  <c r="BE223" i="2" s="1"/>
  <c r="BI222" i="2"/>
  <c r="BH222" i="2"/>
  <c r="BG222" i="2"/>
  <c r="BF222" i="2"/>
  <c r="T222" i="2"/>
  <c r="R222" i="2"/>
  <c r="P222" i="2"/>
  <c r="BK222" i="2"/>
  <c r="J222" i="2"/>
  <c r="BE222" i="2" s="1"/>
  <c r="BI220" i="2"/>
  <c r="BH220" i="2"/>
  <c r="BG220" i="2"/>
  <c r="BF220" i="2"/>
  <c r="T220" i="2"/>
  <c r="R220" i="2"/>
  <c r="P220" i="2"/>
  <c r="BK220" i="2"/>
  <c r="J220" i="2"/>
  <c r="BE220" i="2" s="1"/>
  <c r="BI219" i="2"/>
  <c r="BH219" i="2"/>
  <c r="BG219" i="2"/>
  <c r="BF219" i="2"/>
  <c r="T219" i="2"/>
  <c r="R219" i="2"/>
  <c r="P219" i="2"/>
  <c r="BK219" i="2"/>
  <c r="J219" i="2"/>
  <c r="BE219" i="2" s="1"/>
  <c r="BI218" i="2"/>
  <c r="BH218" i="2"/>
  <c r="BG218" i="2"/>
  <c r="BF218" i="2"/>
  <c r="T218" i="2"/>
  <c r="R218" i="2"/>
  <c r="P218" i="2"/>
  <c r="BK218" i="2"/>
  <c r="J218" i="2"/>
  <c r="BE218" i="2" s="1"/>
  <c r="BI217" i="2"/>
  <c r="BH217" i="2"/>
  <c r="BG217" i="2"/>
  <c r="BF217" i="2"/>
  <c r="T217" i="2"/>
  <c r="R217" i="2"/>
  <c r="P217" i="2"/>
  <c r="BK217" i="2"/>
  <c r="J217" i="2"/>
  <c r="BE217" i="2" s="1"/>
  <c r="BI216" i="2"/>
  <c r="BH216" i="2"/>
  <c r="BG216" i="2"/>
  <c r="BF216" i="2"/>
  <c r="T216" i="2"/>
  <c r="R216" i="2"/>
  <c r="P216" i="2"/>
  <c r="BK216" i="2"/>
  <c r="J216" i="2"/>
  <c r="BE216" i="2" s="1"/>
  <c r="BI215" i="2"/>
  <c r="BH215" i="2"/>
  <c r="BG215" i="2"/>
  <c r="BF215" i="2"/>
  <c r="T215" i="2"/>
  <c r="R215" i="2"/>
  <c r="P215" i="2"/>
  <c r="BK215" i="2"/>
  <c r="J215" i="2"/>
  <c r="BE215" i="2" s="1"/>
  <c r="BI214" i="2"/>
  <c r="BH214" i="2"/>
  <c r="BG214" i="2"/>
  <c r="BF214" i="2"/>
  <c r="T214" i="2"/>
  <c r="R214" i="2"/>
  <c r="P214" i="2"/>
  <c r="BK214" i="2"/>
  <c r="J214" i="2"/>
  <c r="BE214" i="2" s="1"/>
  <c r="BI213" i="2"/>
  <c r="BH213" i="2"/>
  <c r="BG213" i="2"/>
  <c r="BF213" i="2"/>
  <c r="T213" i="2"/>
  <c r="R213" i="2"/>
  <c r="P213" i="2"/>
  <c r="BK213" i="2"/>
  <c r="J213" i="2"/>
  <c r="BE213" i="2" s="1"/>
  <c r="BI212" i="2"/>
  <c r="BH212" i="2"/>
  <c r="BG212" i="2"/>
  <c r="BF212" i="2"/>
  <c r="T212" i="2"/>
  <c r="R212" i="2"/>
  <c r="P212" i="2"/>
  <c r="BK212" i="2"/>
  <c r="J212" i="2"/>
  <c r="BE212" i="2" s="1"/>
  <c r="BI211" i="2"/>
  <c r="BH211" i="2"/>
  <c r="BG211" i="2"/>
  <c r="BF211" i="2"/>
  <c r="T211" i="2"/>
  <c r="R211" i="2"/>
  <c r="P211" i="2"/>
  <c r="BK211" i="2"/>
  <c r="J211" i="2"/>
  <c r="BE211" i="2" s="1"/>
  <c r="BI210" i="2"/>
  <c r="BH210" i="2"/>
  <c r="BG210" i="2"/>
  <c r="BF210" i="2"/>
  <c r="T210" i="2"/>
  <c r="R210" i="2"/>
  <c r="P210" i="2"/>
  <c r="BK210" i="2"/>
  <c r="J210" i="2"/>
  <c r="BE210" i="2" s="1"/>
  <c r="BI209" i="2"/>
  <c r="BH209" i="2"/>
  <c r="BG209" i="2"/>
  <c r="BF209" i="2"/>
  <c r="T209" i="2"/>
  <c r="R209" i="2"/>
  <c r="P209" i="2"/>
  <c r="BK209" i="2"/>
  <c r="J209" i="2"/>
  <c r="BE209" i="2" s="1"/>
  <c r="BI208" i="2"/>
  <c r="BH208" i="2"/>
  <c r="BG208" i="2"/>
  <c r="BF208" i="2"/>
  <c r="T208" i="2"/>
  <c r="R208" i="2"/>
  <c r="P208" i="2"/>
  <c r="BK208" i="2"/>
  <c r="J208" i="2"/>
  <c r="BE208" i="2" s="1"/>
  <c r="BI207" i="2"/>
  <c r="BH207" i="2"/>
  <c r="BG207" i="2"/>
  <c r="BF207" i="2"/>
  <c r="T207" i="2"/>
  <c r="R207" i="2"/>
  <c r="P207" i="2"/>
  <c r="BK207" i="2"/>
  <c r="J207" i="2"/>
  <c r="BE207" i="2" s="1"/>
  <c r="BI206" i="2"/>
  <c r="BH206" i="2"/>
  <c r="BG206" i="2"/>
  <c r="BF206" i="2"/>
  <c r="T206" i="2"/>
  <c r="R206" i="2"/>
  <c r="P206" i="2"/>
  <c r="BK206" i="2"/>
  <c r="J206" i="2"/>
  <c r="BE206" i="2" s="1"/>
  <c r="BI205" i="2"/>
  <c r="BH205" i="2"/>
  <c r="BG205" i="2"/>
  <c r="BF205" i="2"/>
  <c r="T205" i="2"/>
  <c r="R205" i="2"/>
  <c r="P205" i="2"/>
  <c r="BK205" i="2"/>
  <c r="J205" i="2"/>
  <c r="BE205" i="2" s="1"/>
  <c r="BI204" i="2"/>
  <c r="BH204" i="2"/>
  <c r="BG204" i="2"/>
  <c r="BF204" i="2"/>
  <c r="T204" i="2"/>
  <c r="R204" i="2"/>
  <c r="P204" i="2"/>
  <c r="BK204" i="2"/>
  <c r="J204" i="2"/>
  <c r="BE204" i="2" s="1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T202" i="2"/>
  <c r="R202" i="2"/>
  <c r="P202" i="2"/>
  <c r="BK202" i="2"/>
  <c r="J202" i="2"/>
  <c r="BE202" i="2" s="1"/>
  <c r="BI201" i="2"/>
  <c r="BH201" i="2"/>
  <c r="BG201" i="2"/>
  <c r="BF201" i="2"/>
  <c r="T201" i="2"/>
  <c r="R201" i="2"/>
  <c r="P201" i="2"/>
  <c r="BK201" i="2"/>
  <c r="J201" i="2"/>
  <c r="BE201" i="2" s="1"/>
  <c r="BI200" i="2"/>
  <c r="BH200" i="2"/>
  <c r="BG200" i="2"/>
  <c r="BF200" i="2"/>
  <c r="T200" i="2"/>
  <c r="R200" i="2"/>
  <c r="P200" i="2"/>
  <c r="BK200" i="2"/>
  <c r="J200" i="2"/>
  <c r="BE200" i="2" s="1"/>
  <c r="BI199" i="2"/>
  <c r="BH199" i="2"/>
  <c r="BG199" i="2"/>
  <c r="BF199" i="2"/>
  <c r="T199" i="2"/>
  <c r="R199" i="2"/>
  <c r="P199" i="2"/>
  <c r="BK199" i="2"/>
  <c r="J199" i="2"/>
  <c r="BE199" i="2" s="1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R196" i="2"/>
  <c r="P196" i="2"/>
  <c r="BK196" i="2"/>
  <c r="J196" i="2"/>
  <c r="BE196" i="2" s="1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 s="1"/>
  <c r="BI193" i="2"/>
  <c r="BH193" i="2"/>
  <c r="BG193" i="2"/>
  <c r="BF193" i="2"/>
  <c r="T193" i="2"/>
  <c r="R193" i="2"/>
  <c r="P193" i="2"/>
  <c r="BK193" i="2"/>
  <c r="J193" i="2"/>
  <c r="BE193" i="2" s="1"/>
  <c r="BI192" i="2"/>
  <c r="BH192" i="2"/>
  <c r="BG192" i="2"/>
  <c r="BF192" i="2"/>
  <c r="T192" i="2"/>
  <c r="R192" i="2"/>
  <c r="P192" i="2"/>
  <c r="BK192" i="2"/>
  <c r="J192" i="2"/>
  <c r="BE192" i="2" s="1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 s="1"/>
  <c r="BI189" i="2"/>
  <c r="BH189" i="2"/>
  <c r="BG189" i="2"/>
  <c r="BF189" i="2"/>
  <c r="T189" i="2"/>
  <c r="R189" i="2"/>
  <c r="P189" i="2"/>
  <c r="BK189" i="2"/>
  <c r="J189" i="2"/>
  <c r="BE189" i="2" s="1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 s="1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 s="1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T177" i="2"/>
  <c r="R177" i="2"/>
  <c r="P177" i="2"/>
  <c r="BK177" i="2"/>
  <c r="J177" i="2"/>
  <c r="BE177" i="2" s="1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R166" i="2"/>
  <c r="P166" i="2"/>
  <c r="BK166" i="2"/>
  <c r="J166" i="2"/>
  <c r="BE166" i="2" s="1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 s="1"/>
  <c r="BI163" i="2"/>
  <c r="BH163" i="2"/>
  <c r="BG163" i="2"/>
  <c r="BF163" i="2"/>
  <c r="T163" i="2"/>
  <c r="R163" i="2"/>
  <c r="P163" i="2"/>
  <c r="BK163" i="2"/>
  <c r="J163" i="2"/>
  <c r="BE163" i="2" s="1"/>
  <c r="BI162" i="2"/>
  <c r="BH162" i="2"/>
  <c r="BG162" i="2"/>
  <c r="BF162" i="2"/>
  <c r="T162" i="2"/>
  <c r="R162" i="2"/>
  <c r="P162" i="2"/>
  <c r="BK162" i="2"/>
  <c r="J162" i="2"/>
  <c r="BE162" i="2" s="1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R160" i="2"/>
  <c r="P160" i="2"/>
  <c r="BK160" i="2"/>
  <c r="J160" i="2"/>
  <c r="BE160" i="2" s="1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R145" i="2"/>
  <c r="P145" i="2"/>
  <c r="BK145" i="2"/>
  <c r="J145" i="2"/>
  <c r="BE145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 s="1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 s="1"/>
  <c r="BI119" i="2"/>
  <c r="BH119" i="2"/>
  <c r="BG119" i="2"/>
  <c r="BF119" i="2"/>
  <c r="T119" i="2"/>
  <c r="R119" i="2"/>
  <c r="P119" i="2"/>
  <c r="BK119" i="2"/>
  <c r="J119" i="2"/>
  <c r="BE119" i="2" s="1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 s="1"/>
  <c r="BI102" i="2"/>
  <c r="BH102" i="2"/>
  <c r="BG102" i="2"/>
  <c r="BF102" i="2"/>
  <c r="T102" i="2"/>
  <c r="R102" i="2"/>
  <c r="P102" i="2"/>
  <c r="BK102" i="2"/>
  <c r="J102" i="2"/>
  <c r="BE102" i="2" s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BG90" i="2"/>
  <c r="BF90" i="2"/>
  <c r="T90" i="2"/>
  <c r="R90" i="2"/>
  <c r="P90" i="2"/>
  <c r="BK90" i="2"/>
  <c r="J90" i="2"/>
  <c r="BE90" i="2" s="1"/>
  <c r="J84" i="2"/>
  <c r="J83" i="2"/>
  <c r="F83" i="2"/>
  <c r="F81" i="2"/>
  <c r="E79" i="2"/>
  <c r="J51" i="2"/>
  <c r="J50" i="2"/>
  <c r="F50" i="2"/>
  <c r="F48" i="2"/>
  <c r="E46" i="2"/>
  <c r="J16" i="2"/>
  <c r="E16" i="2"/>
  <c r="F84" i="2" s="1"/>
  <c r="J15" i="2"/>
  <c r="J10" i="2"/>
  <c r="J81" i="2" s="1"/>
  <c r="AS54" i="1"/>
  <c r="L50" i="1"/>
  <c r="AM50" i="1"/>
  <c r="AM49" i="1"/>
  <c r="L49" i="1"/>
  <c r="AM47" i="1"/>
  <c r="L47" i="1"/>
  <c r="L45" i="1"/>
  <c r="L44" i="1"/>
  <c r="BK221" i="2" l="1"/>
  <c r="J221" i="2" s="1"/>
  <c r="J58" i="2" s="1"/>
  <c r="R232" i="2"/>
  <c r="R255" i="2"/>
  <c r="R254" i="2" s="1"/>
  <c r="P221" i="2"/>
  <c r="BK225" i="2"/>
  <c r="J225" i="2" s="1"/>
  <c r="J60" i="2" s="1"/>
  <c r="T225" i="2"/>
  <c r="P255" i="2"/>
  <c r="P254" i="2" s="1"/>
  <c r="BK232" i="2"/>
  <c r="J232" i="2" s="1"/>
  <c r="J61" i="2" s="1"/>
  <c r="F51" i="2"/>
  <c r="BK255" i="2"/>
  <c r="J255" i="2" s="1"/>
  <c r="J66" i="2" s="1"/>
  <c r="T262" i="2"/>
  <c r="T261" i="2" s="1"/>
  <c r="R89" i="2"/>
  <c r="BK262" i="2"/>
  <c r="J262" i="2" s="1"/>
  <c r="R262" i="2"/>
  <c r="R261" i="2" s="1"/>
  <c r="T221" i="2"/>
  <c r="P225" i="2"/>
  <c r="R235" i="2"/>
  <c r="R251" i="2"/>
  <c r="R225" i="2"/>
  <c r="T232" i="2"/>
  <c r="J48" i="2"/>
  <c r="P89" i="2"/>
  <c r="F33" i="2"/>
  <c r="BB55" i="1" s="1"/>
  <c r="BB54" i="1" s="1"/>
  <c r="W31" i="1" s="1"/>
  <c r="F34" i="2"/>
  <c r="BC55" i="1" s="1"/>
  <c r="BC54" i="1" s="1"/>
  <c r="W32" i="1" s="1"/>
  <c r="R221" i="2"/>
  <c r="P232" i="2"/>
  <c r="BK235" i="2"/>
  <c r="J235" i="2" s="1"/>
  <c r="J62" i="2" s="1"/>
  <c r="BK251" i="2"/>
  <c r="J251" i="2" s="1"/>
  <c r="J64" i="2" s="1"/>
  <c r="J31" i="2"/>
  <c r="AV55" i="1" s="1"/>
  <c r="F31" i="2"/>
  <c r="AZ55" i="1" s="1"/>
  <c r="AZ54" i="1" s="1"/>
  <c r="W29" i="1" s="1"/>
  <c r="T89" i="2"/>
  <c r="T88" i="2" s="1"/>
  <c r="BK89" i="2"/>
  <c r="F35" i="2"/>
  <c r="BD55" i="1" s="1"/>
  <c r="BD54" i="1" s="1"/>
  <c r="W33" i="1" s="1"/>
  <c r="F32" i="2"/>
  <c r="BA55" i="1" s="1"/>
  <c r="BA54" i="1" s="1"/>
  <c r="W30" i="1" s="1"/>
  <c r="T255" i="2"/>
  <c r="T254" i="2" s="1"/>
  <c r="P262" i="2"/>
  <c r="P261" i="2" s="1"/>
  <c r="J32" i="2"/>
  <c r="AW55" i="1" s="1"/>
  <c r="T235" i="2"/>
  <c r="P235" i="2"/>
  <c r="T251" i="2"/>
  <c r="P251" i="2"/>
  <c r="BK88" i="2" l="1"/>
  <c r="J69" i="2"/>
  <c r="J261" i="2"/>
  <c r="AV54" i="1"/>
  <c r="AK29" i="1" s="1"/>
  <c r="AX54" i="1"/>
  <c r="T224" i="2"/>
  <c r="T87" i="2" s="1"/>
  <c r="AT55" i="1"/>
  <c r="P88" i="2"/>
  <c r="BK254" i="2"/>
  <c r="J254" i="2" s="1"/>
  <c r="J65" i="2" s="1"/>
  <c r="BK261" i="2"/>
  <c r="BK224" i="2"/>
  <c r="J224" i="2" s="1"/>
  <c r="AY54" i="1"/>
  <c r="P224" i="2"/>
  <c r="R88" i="2"/>
  <c r="R224" i="2"/>
  <c r="AW54" i="1"/>
  <c r="AK30" i="1" s="1"/>
  <c r="J89" i="2"/>
  <c r="J57" i="2" s="1"/>
  <c r="J88" i="2"/>
  <c r="J56" i="2" s="1"/>
  <c r="J68" i="2" l="1"/>
  <c r="J59" i="2"/>
  <c r="J87" i="2"/>
  <c r="P87" i="2"/>
  <c r="AU55" i="1" s="1"/>
  <c r="AU54" i="1" s="1"/>
  <c r="AT54" i="1"/>
  <c r="BK87" i="2"/>
  <c r="R87" i="2"/>
  <c r="J28" i="2" l="1"/>
  <c r="J37" i="2" s="1"/>
  <c r="J55" i="2"/>
  <c r="AG55" i="1" l="1"/>
  <c r="AN55" i="1" s="1"/>
  <c r="AG54" i="1" l="1"/>
  <c r="AN54" i="1" s="1"/>
  <c r="AK26" i="1" l="1"/>
  <c r="AK35" i="1" s="1"/>
</calcChain>
</file>

<file path=xl/sharedStrings.xml><?xml version="1.0" encoding="utf-8"?>
<sst xmlns="http://schemas.openxmlformats.org/spreadsheetml/2006/main" count="3081" uniqueCount="832">
  <si>
    <t>Export Komplet</t>
  </si>
  <si>
    <t>VZ</t>
  </si>
  <si>
    <t>2.0</t>
  </si>
  <si>
    <t>ZAMOK</t>
  </si>
  <si>
    <t>False</t>
  </si>
  <si>
    <t>{ec0fa1b2-679c-4b5c-a9d0-c15aa159e14f}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</si>
  <si>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</si>
  <si>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</si>
  <si>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</si>
  <si>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</si>
  <si>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</si>
  <si>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</si>
  <si>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</si>
  <si>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</si>
  <si>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2019_05_10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</si>
  <si>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</si>
  <si>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</si>
  <si>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MŠ Ignáce Šustaly - rekonstrukce elektroinstalace,č.p.1120, Kopřivnice,</t>
  </si>
  <si>
    <t>KSO:</t>
  </si>
  <si>
    <t/>
  </si>
  <si>
    <t>CC-CZ:</t>
  </si>
  <si>
    <t>Místo:</t>
  </si>
  <si>
    <t>Kopřivnice</t>
  </si>
  <si>
    <t>Datum:</t>
  </si>
  <si>
    <t>11. 5. 2019</t>
  </si>
  <si>
    <t>Zadavatel:</t>
  </si>
  <si>
    <t>IČ:</t>
  </si>
  <si>
    <t>Město Kopřivnice, Štefánikova 1163, 742 21 Kopřivn</t>
  </si>
  <si>
    <t>DIČ:</t>
  </si>
  <si>
    <t>Uchazeč:</t>
  </si>
  <si>
    <t>Vyplň údaj</t>
  </si>
  <si>
    <t>Projektant:</t>
  </si>
  <si>
    <t>Milan Vician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</si>
  <si>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</si>
  <si>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</si>
  <si>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</si>
  <si>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</si>
  <si>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</si>
  <si>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</si>
  <si>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</si>
  <si>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</si>
  <si>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</si>
  <si>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</si>
  <si>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</si>
  <si>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</si>
  <si>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</si>
  <si>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</si>
  <si>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</si>
  <si>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</si>
  <si>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</si>
  <si>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</si>
  <si>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</si>
  <si>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</si>
  <si>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</si>
  <si>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</si>
  <si>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</si>
  <si>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</si>
  <si>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</si>
  <si>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</si>
  <si>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</si>
  <si>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</si>
  <si>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</si>
  <si>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</si>
  <si>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</si>
  <si>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</si>
  <si>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</si>
  <si>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</si>
  <si>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</si>
  <si>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</si>
  <si>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</si>
  <si>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</si>
  <si>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</si>
  <si>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</si>
  <si>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</si>
  <si>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</si>
  <si>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</si>
  <si>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</si>
  <si>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</si>
  <si>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</si>
  <si>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</si>
  <si>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</si>
  <si>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</si>
  <si>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</si>
  <si>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</si>
  <si>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</si>
  <si>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</si>
  <si>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 xml:space="preserve">    749 - Elektromontáže - součásti elektrozařízení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</si>
  <si>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</si>
  <si>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</si>
  <si>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</si>
  <si>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</si>
  <si>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</si>
  <si>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OST - Ostatní</t>
  </si>
  <si>
    <t>Ostatní - Ostatní</t>
  </si>
  <si>
    <t xml:space="preserve">    N - Náklady</t>
  </si>
  <si>
    <t>R - Revize</t>
  </si>
  <si>
    <t>VRN - 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</si>
  <si>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</si>
  <si>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</si>
  <si>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</si>
  <si>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</si>
  <si>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</si>
  <si>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</si>
  <si>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</si>
  <si>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</si>
  <si>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</si>
  <si>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</si>
  <si>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</si>
  <si>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</si>
  <si>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</si>
  <si>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</si>
  <si>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</si>
  <si>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</si>
  <si>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</si>
  <si>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</si>
  <si>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</si>
  <si>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M</t>
  </si>
  <si>
    <t>R.201</t>
  </si>
  <si>
    <t>kus</t>
  </si>
  <si>
    <t>32</t>
  </si>
  <si>
    <t>16</t>
  </si>
  <si>
    <t>892840083</t>
  </si>
  <si>
    <t>K</t>
  </si>
  <si>
    <t>210290751</t>
  </si>
  <si>
    <t>Zpětná montáž motorických spotřebičů s usazením a upevněním na stávající nosnou konstrukci nebo podklad, vyrovnání řemene a vyvážení, bez zapojení ventilátorů do 1,5 kW</t>
  </si>
  <si>
    <t>CS ÚRS 2017 01</t>
  </si>
  <si>
    <t>64</t>
  </si>
  <si>
    <t>2050924436</t>
  </si>
  <si>
    <t>3</t>
  </si>
  <si>
    <t>741110022</t>
  </si>
  <si>
    <t>Montáž trubek elektroinstalačních s nasunutím nebo našroubováním do krabic plastových tuhých, uložených pod omítku, vnější Ø přes 23 do 35 mm</t>
  </si>
  <si>
    <t>m</t>
  </si>
  <si>
    <t>CS ÚRS 2019 01</t>
  </si>
  <si>
    <t>-1973348515</t>
  </si>
  <si>
    <t>4</t>
  </si>
  <si>
    <t>741110043</t>
  </si>
  <si>
    <t>Montáž trubek elektroinstalačních s nasunutím nebo našroubováním do krabic plastových ohebných, uložených pevně, vnější Ø přes 35 mm</t>
  </si>
  <si>
    <t>379020542</t>
  </si>
  <si>
    <t>5</t>
  </si>
  <si>
    <t>34571354</t>
  </si>
  <si>
    <t>trubka elektroinstalační ohebná dvouplášťová korugovaná D 75/90 mm, HDPE+LDPE</t>
  </si>
  <si>
    <t>287900267</t>
  </si>
  <si>
    <t>34571073</t>
  </si>
  <si>
    <t>trubka elektroinstalační ohebná z PVC (EN) 2325</t>
  </si>
  <si>
    <t>1407328418</t>
  </si>
  <si>
    <t>741110511</t>
  </si>
  <si>
    <t>Montáž lišt a kanálků elektroinstalačních se spojkami, ohyby a rohy a s nasunutím do krabic vkládacích s víčkem, šířky do 60 mm</t>
  </si>
  <si>
    <t>-897990009</t>
  </si>
  <si>
    <t>34571002</t>
  </si>
  <si>
    <t>lišta elektroinstalační hranatá 60 x 40</t>
  </si>
  <si>
    <t>273701735</t>
  </si>
  <si>
    <t>34571005</t>
  </si>
  <si>
    <t>lišta elektroinstalační hranatá bílá 25 x 20</t>
  </si>
  <si>
    <t>-137938315</t>
  </si>
  <si>
    <t>-1661198097</t>
  </si>
  <si>
    <t>741110513</t>
  </si>
  <si>
    <t>Montáž lišt a kanálků elektroinstalačních se spojkami, ohyby a rohy a s nasunutím do krabic vkládacích s víčkem, šířky do přes 120 do 180 mm</t>
  </si>
  <si>
    <t>1324180285</t>
  </si>
  <si>
    <t>R345_104</t>
  </si>
  <si>
    <t>SK 40X33_S Stínicí kanál do parapetního kanálu</t>
  </si>
  <si>
    <t>-1800975263</t>
  </si>
  <si>
    <t>R345_102</t>
  </si>
  <si>
    <t>kabelový žlab drátěný pozink. šíře 300mm výška 60mm,     položka včetně příslušného spojovacího a uchycovacího materiálu</t>
  </si>
  <si>
    <t>lus</t>
  </si>
  <si>
    <t>-34804602</t>
  </si>
  <si>
    <t>R345_103</t>
  </si>
  <si>
    <t xml:space="preserve">kabelový žlab drátěný pozink. šíře 60mm výška 60mm,     položka včetně příslušného spojovacího a uchycovacího materiálu </t>
  </si>
  <si>
    <t>-1038776289</t>
  </si>
  <si>
    <t>741112051</t>
  </si>
  <si>
    <t>Montáž krabic elektroinstalačních bez napojení na trubky a lišty, demontáže a montáže víčka a přístroje protahovacích nebo odbočných lištových plastových odbočných</t>
  </si>
  <si>
    <t>139261784</t>
  </si>
  <si>
    <t>R345_1012</t>
  </si>
  <si>
    <t>Parapetní žlab 140x70 se stínícím kanálem včetně montážního příslušenství jako rohy, ohyby, přechody, T-kusy, konce, příchytky, lanka pospojení, a pod</t>
  </si>
  <si>
    <t>-64932949</t>
  </si>
  <si>
    <t>741112061</t>
  </si>
  <si>
    <t>Montáž krabic elektroinstalačních bez napojení na trubky a lišty, demontáže a montáže víčka a přístroje přístrojových zapuštěných plastových kruhových</t>
  </si>
  <si>
    <t>1731063969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</si>
  <si>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</si>
  <si>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</si>
  <si>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-1764280399</t>
  </si>
  <si>
    <t>R233</t>
  </si>
  <si>
    <t>přístrojová krabice KU68/2 1901</t>
  </si>
  <si>
    <t>252545404</t>
  </si>
  <si>
    <t>R00202</t>
  </si>
  <si>
    <t>Krabice do parapetního žlabu KP PK</t>
  </si>
  <si>
    <t>1901472037</t>
  </si>
  <si>
    <t>R234</t>
  </si>
  <si>
    <t>krabice KU68/2 1903-s víčkem a svorkovnicí</t>
  </si>
  <si>
    <t>1488561484</t>
  </si>
  <si>
    <t>741120001</t>
  </si>
  <si>
    <t>Montáž vodičů izolovaných měděných bez ukončení uložených pod omítku plných a laněných (CY), průřezu žíly 0,35 až 6 mm2</t>
  </si>
  <si>
    <t>-1756601939</t>
  </si>
  <si>
    <t>741120003</t>
  </si>
  <si>
    <t>Montáž vodičů izolovaných měděných bez ukončení uložených pod omítku plných a laněných (CY), průřezu žíly 10 až 16 mm2</t>
  </si>
  <si>
    <t>1586558977</t>
  </si>
  <si>
    <t>741120005</t>
  </si>
  <si>
    <t>Montáž vodičů izolovaných měděných bez ukončení uložených pod omítku plných a laněných (CY), průřezu žíly 25 až 35 mm2</t>
  </si>
  <si>
    <t>-1733401403</t>
  </si>
  <si>
    <t>8500057980</t>
  </si>
  <si>
    <t>Vodič zelenožlutý H07V-U (CY) 4 (100m/bal)</t>
  </si>
  <si>
    <t>1086763182</t>
  </si>
  <si>
    <t>8500058060</t>
  </si>
  <si>
    <t>Vodič zelenožlutý H07V-U (CY) 6 (100m/bal)</t>
  </si>
  <si>
    <t>-340900446</t>
  </si>
  <si>
    <t>8500059000</t>
  </si>
  <si>
    <t>Vodič (H07V-K) CYA 10, zelenožlutá (100 m/bal)</t>
  </si>
  <si>
    <t>362235319</t>
  </si>
  <si>
    <t>P</t>
  </si>
  <si>
    <t>Poznámka k položce:_x000D_
jmenovité napětí: U0 /U 450/750 V, poloměr ohybu: 4×průměr vodiče, hmotnost: 105 kg/km, izolace žil: PVC, jmenovitý průřez vodiče: 10 mm2, průměr vodiče: 6 mm, průměr kabelu: 6 mm, odpor smyčky: 1,91 ohm/km, zkušební napětí: 2,5 kV/50 Hz, rozsah teplot při pokládce: min. +5°C, rozsah teplot při provozu: -30°C až +70°C, požární charakteristika: ČSN EN 60332-1-2</t>
  </si>
  <si>
    <t>8500057760</t>
  </si>
  <si>
    <t>Vodič zelenožlutý H07V-U (CY) 16 (metráž)</t>
  </si>
  <si>
    <t>-777871119</t>
  </si>
  <si>
    <t>10.050.773</t>
  </si>
  <si>
    <t>H07V-R 25 zž (CY)</t>
  </si>
  <si>
    <t>453679654</t>
  </si>
  <si>
    <t>Poznámka k položce:_x000D_
"Propojovací jednožilové vodiče pro pevné uložení, Použití:Pevné instalace v trubkách nebo obdobných uzavřených systémech. Vhodné p ro pevné uložení světelných nebo ovládacích obvodů."</t>
  </si>
  <si>
    <t>34111005</t>
  </si>
  <si>
    <t>kabel silový s Cu jádrem 1 kV 2x1,5mm2</t>
  </si>
  <si>
    <t>85269251</t>
  </si>
  <si>
    <t>34111030</t>
  </si>
  <si>
    <t>kabel silový s Cu jádrem 1 kV 3x1,5mm2</t>
  </si>
  <si>
    <t>827062557</t>
  </si>
  <si>
    <t>-2144644989</t>
  </si>
  <si>
    <t>33</t>
  </si>
  <si>
    <t>34111036</t>
  </si>
  <si>
    <t>kabel silový s Cu jádrem 1 kV 3x2,5mm2</t>
  </si>
  <si>
    <t>-1824293609</t>
  </si>
  <si>
    <t>34</t>
  </si>
  <si>
    <t>34111090</t>
  </si>
  <si>
    <t>kabel silový s Cu jádrem 1 kV 5x1,5mm2</t>
  </si>
  <si>
    <t>549270480</t>
  </si>
  <si>
    <t>35</t>
  </si>
  <si>
    <t>34111094</t>
  </si>
  <si>
    <t>kabel silový s Cu jádrem 1 kV 5x2,5mm2</t>
  </si>
  <si>
    <t>2125747987</t>
  </si>
  <si>
    <t>36</t>
  </si>
  <si>
    <t>34111098</t>
  </si>
  <si>
    <t>kabel silový s Cu jádrem 1 kV 5x4mm2</t>
  </si>
  <si>
    <t>-78074594</t>
  </si>
  <si>
    <t>37</t>
  </si>
  <si>
    <t>R_355_21</t>
  </si>
  <si>
    <t>kabel silový CYKY 5x10</t>
  </si>
  <si>
    <t>-1465325241</t>
  </si>
  <si>
    <t>38</t>
  </si>
  <si>
    <t>1257431002</t>
  </si>
  <si>
    <t>KABEL CYKY-J 5x16, BUBEN</t>
  </si>
  <si>
    <t>-1398767159</t>
  </si>
  <si>
    <t>39</t>
  </si>
  <si>
    <t>R_00201</t>
  </si>
  <si>
    <t>1-CHKE-V-O 3x1,5</t>
  </si>
  <si>
    <t>1197404025</t>
  </si>
  <si>
    <t>40</t>
  </si>
  <si>
    <t>741120503</t>
  </si>
  <si>
    <t>Montáž šňůr měděných bez ukončení uložených volně lehkých a středních (CGSG), počtu žil do 37</t>
  </si>
  <si>
    <t>-1281792496</t>
  </si>
  <si>
    <t>41</t>
  </si>
  <si>
    <t>10.051.103</t>
  </si>
  <si>
    <t>H05VV-F 5G2,5B  (CYSY 5Cx2,5)</t>
  </si>
  <si>
    <t>-1367006369</t>
  </si>
  <si>
    <t>Poznámka k položce:_x000D_
Propojovací vodič s konstrukcí dovolující snadný opakovatelný pohyb. Tuto vlastnost lze s úspěchem využít zejména pro pohyblivé el. snímače, měřící vodiče apod. Výrobek je odolný proti šíření plamene podle požadavku požárně technických charakteristi</t>
  </si>
  <si>
    <t>741122011</t>
  </si>
  <si>
    <t>Montáž kabelů měděných bez ukončení uložených pod omítku plných kulatých (CYKY), počtu a průřezu žil 2x1,5 až 2,5 mm2</t>
  </si>
  <si>
    <t>673689157</t>
  </si>
  <si>
    <t>741122015</t>
  </si>
  <si>
    <t>Montáž kabelů měděných bez ukončení uložených pod omítku plných kulatých (CYKY), počtu a průřezu žil 3x1,5 mm2</t>
  </si>
  <si>
    <t>380793561</t>
  </si>
  <si>
    <t>741122016</t>
  </si>
  <si>
    <t>Montáž kabelů měděných bez ukončení uložených pod omítku plných kulatých (CYKY), počtu a průřezu žil 3x2,5 až 6 mm2</t>
  </si>
  <si>
    <t>1268152767</t>
  </si>
  <si>
    <t>741122031</t>
  </si>
  <si>
    <t>Montáž kabelů měděných bez ukončení uložených pod omítku plných kulatých (CYKY), počtu a průřezu žil 5x1,5 až 2,5 mm2</t>
  </si>
  <si>
    <t>-1651534866</t>
  </si>
  <si>
    <t>741122032</t>
  </si>
  <si>
    <t>Montáž kabelů měděných bez ukončení uložených pod omítku plných kulatých (CYKY), počtu a průřezu žil 5x4 až 6 mm2</t>
  </si>
  <si>
    <t>-694380184</t>
  </si>
  <si>
    <t>741122033</t>
  </si>
  <si>
    <t>Montáž kabelů měděných bez ukončení uložených pod omítku plných kulatých (CYKY), počtu a průřezu žil 5x10mm2</t>
  </si>
  <si>
    <t>15955941</t>
  </si>
  <si>
    <t>741122145</t>
  </si>
  <si>
    <t>Montáž kabelů měděných bez ukončení uložených v trubkách zatažených plných kulatých nebo bezhalogenových (CYKY) počtu a průřezu žil 5x16 mm2</t>
  </si>
  <si>
    <t>-111721351</t>
  </si>
  <si>
    <t>741130144</t>
  </si>
  <si>
    <t>Ukončení šnůř se zapojením počtu a průřezu žil 5x0,5 až 4 mm2</t>
  </si>
  <si>
    <t>2007066634</t>
  </si>
  <si>
    <t>741132103</t>
  </si>
  <si>
    <t>Ukončení kabelů smršťovací záklopkou nebo páskou se zapojením bez letování, počtu a průřezu žil 3x1,5 až 4 mm2</t>
  </si>
  <si>
    <t>-951669369</t>
  </si>
  <si>
    <t>741132145</t>
  </si>
  <si>
    <t>Ukončení kabelů smršťovací záklopkou nebo páskou se zapojením bez letování, počtu a průřezu žil 5x1,5 až 4 mm2</t>
  </si>
  <si>
    <t>-39266800</t>
  </si>
  <si>
    <t>741132147</t>
  </si>
  <si>
    <t>Ukončení kabelů smršťovací záklopkou nebo páskou se zapojením bez letování, počtu a průřezu žil 5x10 mm2</t>
  </si>
  <si>
    <t>-109278734</t>
  </si>
  <si>
    <t>741132148</t>
  </si>
  <si>
    <t>Ukončení kabelů smršťovací záklopkou nebo páskou se zapojením bez letování, počtu a průřezu žil 5x16 mm2</t>
  </si>
  <si>
    <t>-716409271</t>
  </si>
  <si>
    <t>741210001</t>
  </si>
  <si>
    <t>Montáž rozvodnic oceloplechových nebo plastových bez zapojení vodičů běžných, hmotnosti do 20 kg</t>
  </si>
  <si>
    <t>351285613</t>
  </si>
  <si>
    <t>R100.1</t>
  </si>
  <si>
    <t>Hlavní ochranná přípojnice - HOP</t>
  </si>
  <si>
    <t>833131700</t>
  </si>
  <si>
    <t>R7412_1012</t>
  </si>
  <si>
    <t>1201322196</t>
  </si>
  <si>
    <t>R7412_1021</t>
  </si>
  <si>
    <t>1559430063</t>
  </si>
  <si>
    <t>R7412_1031</t>
  </si>
  <si>
    <t>-916193140</t>
  </si>
  <si>
    <t>R7412_104</t>
  </si>
  <si>
    <t>-705918568</t>
  </si>
  <si>
    <t>R7412_1051</t>
  </si>
  <si>
    <t>-554701823</t>
  </si>
  <si>
    <t>R7412_1061</t>
  </si>
  <si>
    <t>1721763397</t>
  </si>
  <si>
    <t>R7412_1071</t>
  </si>
  <si>
    <t>-978264413</t>
  </si>
  <si>
    <t>741210002</t>
  </si>
  <si>
    <t>Montáž rozvodnic oceloplechových nebo plastových bez zapojení vodičů běžných, hmotnosti do 50 kg</t>
  </si>
  <si>
    <t>683534158</t>
  </si>
  <si>
    <t>741210003</t>
  </si>
  <si>
    <t>Montáž rozvodnic oceloplechových nebo plastových bez zapojení vodičů běžných, hmotnosti do 100 kg</t>
  </si>
  <si>
    <t>1733009489</t>
  </si>
  <si>
    <t>741210201</t>
  </si>
  <si>
    <t>Montáž rozváděčů skříňových nebo panelových bez zapojení vodičů dělitelných, hmotnosti jednoho pole do 200 kg</t>
  </si>
  <si>
    <t>1908453191</t>
  </si>
  <si>
    <t>R722_102</t>
  </si>
  <si>
    <t>NOUZOVÁ VYPÍNACÍ TLAČÍTKO-ČERVENÉ HŘIBOVÉ S ARETACÍ, ŽLUTÝ KRYT 230V~ (STYLE 5, XAL-K174)</t>
  </si>
  <si>
    <t>494644073</t>
  </si>
  <si>
    <t>R722_103</t>
  </si>
  <si>
    <t>Tlač. (v červené skříňce pod sklíčkem) - Centrál stop objektu se sign.LED 230 pod omítku s nápisem "Central stop"</t>
  </si>
  <si>
    <t>-1980873413</t>
  </si>
  <si>
    <t>741310201</t>
  </si>
  <si>
    <t>Montáž spínačů jedno nebo dvoupólových polozapuštěných nebo zapuštěných se zapojením vodičů šroubové připojení vypínačů, řazení 1-jednopólových</t>
  </si>
  <si>
    <t>-2085572060</t>
  </si>
  <si>
    <t>741310212</t>
  </si>
  <si>
    <t>Montáž spínačů jedno nebo dvoupólových polozapuštěných nebo zapuštěných se zapojením vodičů šroubové připojení, pro prostředí normální ovladačů, řazení 1/0-tlačítkových zapínacích</t>
  </si>
  <si>
    <t>-764220354</t>
  </si>
  <si>
    <t>741310231</t>
  </si>
  <si>
    <t>Montáž spínačů jedno nebo dvoupólových polozapuštěných nebo zapuštěných se zapojením vodičů šroubové připojení přepínačů, řazení 5-sériových</t>
  </si>
  <si>
    <t>-12073202</t>
  </si>
  <si>
    <t>741310233</t>
  </si>
  <si>
    <t>Montáž spínačů jedno nebo dvoupólových polozapuštěných nebo zapuštěných se zapojením vodičů šroubové připojení přepínačů, řazení 6-střídavých</t>
  </si>
  <si>
    <t>356401057</t>
  </si>
  <si>
    <t>741310238</t>
  </si>
  <si>
    <t>Montáž spínačů jedno nebo dvoupólových polozapuštěných nebo zapuštěných se zapojením vodičů šroubové připojení přepínačů, řazení 6+6-dvojitých střídavých</t>
  </si>
  <si>
    <t>-244386914</t>
  </si>
  <si>
    <t>741310239</t>
  </si>
  <si>
    <t>Montáž spínačů jedno nebo dvoupólových polozapuštěných nebo zapuštěných se zapojením vodičů šroubové připojení přepínačů, řazení 7-křížových</t>
  </si>
  <si>
    <t>874630173</t>
  </si>
  <si>
    <t>R221</t>
  </si>
  <si>
    <t>1722968014</t>
  </si>
  <si>
    <t>R221.1</t>
  </si>
  <si>
    <t>Spínač řaz.1. komplet, pod omítku, IP44, Bílá</t>
  </si>
  <si>
    <t>870676267</t>
  </si>
  <si>
    <t>R222</t>
  </si>
  <si>
    <t>658722613</t>
  </si>
  <si>
    <t>222.1</t>
  </si>
  <si>
    <t>-1040056520</t>
  </si>
  <si>
    <t>R223</t>
  </si>
  <si>
    <t>1529468312</t>
  </si>
  <si>
    <t>R223.1</t>
  </si>
  <si>
    <t>-865815008</t>
  </si>
  <si>
    <t>R225</t>
  </si>
  <si>
    <t>-903234851</t>
  </si>
  <si>
    <t>R225.1</t>
  </si>
  <si>
    <t>69549902</t>
  </si>
  <si>
    <t>R223.66</t>
  </si>
  <si>
    <t>SPÍNAČ řaz.6+6; POD OMÍTKU, BÍLÁ - komplet</t>
  </si>
  <si>
    <t>42727587</t>
  </si>
  <si>
    <t>741310411</t>
  </si>
  <si>
    <t>Montáž spínačů tří nebo čtyřpólových nástěnných se zapojením vodičů, pro prostředí venkovní nebo mokré do 16 A</t>
  </si>
  <si>
    <t>-1337327669</t>
  </si>
  <si>
    <t>R741_101</t>
  </si>
  <si>
    <t>3pól. VYPÍNAČ V KRABICI, IP65, 400V, ZAPUŠTĚNÝ, 16A</t>
  </si>
  <si>
    <t>-630838973</t>
  </si>
  <si>
    <t>741311021</t>
  </si>
  <si>
    <t>Montáž spínačů speciálních se zapojením vodičů sporákových přípojek s doutnavkou</t>
  </si>
  <si>
    <t>602278955</t>
  </si>
  <si>
    <t>345363980</t>
  </si>
  <si>
    <t>spínač páčkový 25A zapuštěná montáž se signální doutnavkou 39563-23C</t>
  </si>
  <si>
    <t>1973501391</t>
  </si>
  <si>
    <t>741313002</t>
  </si>
  <si>
    <t>Montáž zásuvek domovních se zapojením vodičů bezšroubové připojení polozapuštěných nebo zapuštěných 10/16 A, provedení 2P + PE dvojí zapojení pro průběžnou montáž</t>
  </si>
  <si>
    <t>-501579732</t>
  </si>
  <si>
    <t>R227</t>
  </si>
  <si>
    <t>1413142481</t>
  </si>
  <si>
    <t>R228</t>
  </si>
  <si>
    <t>2142105298</t>
  </si>
  <si>
    <t>R228.22</t>
  </si>
  <si>
    <t>-131338504</t>
  </si>
  <si>
    <t>R230</t>
  </si>
  <si>
    <t>1247029684</t>
  </si>
  <si>
    <t>R228.33</t>
  </si>
  <si>
    <t>2143195426</t>
  </si>
  <si>
    <t>741313251</t>
  </si>
  <si>
    <t>Montáž zásuvek průmyslových se zapojením vodičů nástěnných, provedení IP 44 3P+N+PE 16 A</t>
  </si>
  <si>
    <t>-942538556</t>
  </si>
  <si>
    <t>R227.22</t>
  </si>
  <si>
    <t>D4105 Zásuvka průmysl. IP44 nást.,s víčkem a inst. krab. ABB</t>
  </si>
  <si>
    <t>1688753316</t>
  </si>
  <si>
    <t>741330731</t>
  </si>
  <si>
    <t>Montáž relé pomocných se zapojením vodičů ostatních ventilátorových</t>
  </si>
  <si>
    <t>-1846142701</t>
  </si>
  <si>
    <t>R231</t>
  </si>
  <si>
    <t>ČASOVÉ RELÉ POD VYPÍNAČ-ZPOŽDĚNÉ ZAP. A VYP. VENTILÁTORU,V ZÁVISLOSTI NA OSVĚTLENÍ (1 s až 90 min)</t>
  </si>
  <si>
    <t>-1760756468</t>
  </si>
  <si>
    <t>R232</t>
  </si>
  <si>
    <t>ODTAHOVÝ VENTILÁTOR 230V, 30W, 90m3/hod, IP44</t>
  </si>
  <si>
    <t>207343681</t>
  </si>
  <si>
    <t>741372021</t>
  </si>
  <si>
    <t>Montáž svítidel LED se zapojením vodičů bytových nebo společenských místností přisazených nástěnných panelových, obsahu do 0,09 m2</t>
  </si>
  <si>
    <t>1268065018</t>
  </si>
  <si>
    <t>741372022</t>
  </si>
  <si>
    <t>Montáž svítidel LED se zapojením vodičů bytových nebo společenských místností přisazených nástěnných panelových, obsahu přes 0,09 do 0,36 m2</t>
  </si>
  <si>
    <t>1037346826</t>
  </si>
  <si>
    <t>741372112</t>
  </si>
  <si>
    <t>Montáž svítidel LED se zapojením vodičů bytových nebo společenských místností vestavných podhledových čtvercových nebo obdélníkových, obsahu přes 0,09 do 0,36 m2</t>
  </si>
  <si>
    <t>349370164</t>
  </si>
  <si>
    <t>741372151</t>
  </si>
  <si>
    <t>Montáž svítidel LED se zapojením vodičů průmyslových závěsných lamp</t>
  </si>
  <si>
    <t>-1219852717</t>
  </si>
  <si>
    <t>R749_01</t>
  </si>
  <si>
    <t>A - PŘISAZENÉ LED SVÍTIDLO, TĚLESO-hliníkový plech, bílá barva, difuzér-opálový PMMA, mikroprizmatický 33W, IP40, 4300lm, Ra&gt;80, LED DRIVER, vč. ADAPTÉRU PRO MONTÁŽ NA STROP 33W, IP40, 4300lm, Ra&gt;80, LED DRIVER, vč. ADAPTÉRU PRO MONTÁŽ NA STROP</t>
  </si>
  <si>
    <t>-1666774029</t>
  </si>
  <si>
    <t>R749_021</t>
  </si>
  <si>
    <t>B - Vestavné LED svítidlo do podhledových systémů M600, těleso: hliníkový rámeček, difuzér: opálový PMMA,36W, IP40, 3300lm, Ra&gt;80, LED DRIVER</t>
  </si>
  <si>
    <t>-899005209</t>
  </si>
  <si>
    <t>R749_032</t>
  </si>
  <si>
    <t>C - Přisazené LED svítidlo, těleso: hliníkový rámeček, difuzér: opálový PMMA,45W, IP40, 4200lm, Ra&gt;80, LED DRIVER, vč. BOXU PRO MONTÁŽ NA STROP</t>
  </si>
  <si>
    <t>1635544060</t>
  </si>
  <si>
    <t>R749_052</t>
  </si>
  <si>
    <t>E - Průmyslové LED svítidlo, těleso: vyrobeno vstřikovací technologií z polykarbonátu, reflektor: bílý ocelový plech,difuzér: polykarbonátový, 34W, IP65, 4400lm, Ra&gt;80, LED DRIVER</t>
  </si>
  <si>
    <t>1123107131</t>
  </si>
  <si>
    <t>R749_08</t>
  </si>
  <si>
    <t>H - Kruhové stropní a nástěnné LED svítidlo, těleso: polykarbonát, bílá barva, difuzér: polykarbonát,24W, IP54, 2160lm, Ra&gt;80</t>
  </si>
  <si>
    <t>-815181047</t>
  </si>
  <si>
    <t>R749_09</t>
  </si>
  <si>
    <t>P - LED svítidlo pod kuchyňskou linku 10W, 58cm, IP20, 800lm, Ra=80, denní bílá</t>
  </si>
  <si>
    <t>-1015595904</t>
  </si>
  <si>
    <t>R749_11</t>
  </si>
  <si>
    <t>N - NOUZOVÉ PŘISAZENÉ LED SVÍTIDLO (S AKUMULÁTOREM, NOUZ.SVÍTÍCÍ), 7,5W, AUTONOMNOST 1h, IP65</t>
  </si>
  <si>
    <t>251447234</t>
  </si>
  <si>
    <t>R749_12</t>
  </si>
  <si>
    <t>N1 - NOUZOVÉ PŘISAZENÉ LED SVÍTIDLO (S AKUMULÁTOREM, NOUZ.SVÍTÍCÍ) S PIKTOGRAMEM, 7,5W, AUTONOMNOST 1h, IP40</t>
  </si>
  <si>
    <t>-1739358598</t>
  </si>
  <si>
    <t>R749_13</t>
  </si>
  <si>
    <t>-1502564056</t>
  </si>
  <si>
    <t>R749_14</t>
  </si>
  <si>
    <t>EL1</t>
  </si>
  <si>
    <t>-961941077</t>
  </si>
  <si>
    <t>R749_15</t>
  </si>
  <si>
    <t>EL_2</t>
  </si>
  <si>
    <t>75405613</t>
  </si>
  <si>
    <t>R749_16</t>
  </si>
  <si>
    <t>EL3</t>
  </si>
  <si>
    <t>-413694540</t>
  </si>
  <si>
    <t>R.501</t>
  </si>
  <si>
    <t>RECYKLACE SVÍTIDEL</t>
  </si>
  <si>
    <t>-1152950240</t>
  </si>
  <si>
    <t>R.502</t>
  </si>
  <si>
    <t>RECYKLACE ZDROJŮ</t>
  </si>
  <si>
    <t>1666915864</t>
  </si>
  <si>
    <t>R.503</t>
  </si>
  <si>
    <t>kabelovy stitek</t>
  </si>
  <si>
    <t>993417770</t>
  </si>
  <si>
    <t>741910412</t>
  </si>
  <si>
    <t>Montáž žlabů bez stojiny a výložníků kovových s podpěrkami a příslušenstvím bez víka, šířky do 100 mm</t>
  </si>
  <si>
    <t>1815894411</t>
  </si>
  <si>
    <t>741910415</t>
  </si>
  <si>
    <t>Montáž žlabů bez stojiny a výložníků kovových s podpěrkami a příslušenstvím bez víka, šířky do 500 mm</t>
  </si>
  <si>
    <t>516219651</t>
  </si>
  <si>
    <t>741910501</t>
  </si>
  <si>
    <t>Montáž kovových nosných a doplňkových konstrukcí se zhotovením pro rozvodny z profilů ocelových válcovaných</t>
  </si>
  <si>
    <t>kg</t>
  </si>
  <si>
    <t>-1799582173</t>
  </si>
  <si>
    <t>15411140</t>
  </si>
  <si>
    <t>profil ocelový L ohýbaný rovnoramenný 30x30x3mm</t>
  </si>
  <si>
    <t>t</t>
  </si>
  <si>
    <t>885274658</t>
  </si>
  <si>
    <t>R_605.1</t>
  </si>
  <si>
    <t>Pásovina 30x2mm (obecně pro NK)</t>
  </si>
  <si>
    <t>-896586918</t>
  </si>
  <si>
    <t>R_605.3</t>
  </si>
  <si>
    <t>Ředidlo S6006</t>
  </si>
  <si>
    <t>-1869716740</t>
  </si>
  <si>
    <t>R_605.4</t>
  </si>
  <si>
    <t>Barva syn.krycí</t>
  </si>
  <si>
    <t>-441641981</t>
  </si>
  <si>
    <t>R_605.2</t>
  </si>
  <si>
    <t>Barva syn.základní</t>
  </si>
  <si>
    <t>-1200591617</t>
  </si>
  <si>
    <t>R922.12</t>
  </si>
  <si>
    <t>Protipožární ucpávka typ CP671-HILTI vč. montáže</t>
  </si>
  <si>
    <t>m2</t>
  </si>
  <si>
    <t>512</t>
  </si>
  <si>
    <t>-1013373291</t>
  </si>
  <si>
    <t>R_101</t>
  </si>
  <si>
    <t>-1869210026</t>
  </si>
  <si>
    <t>R_102_101</t>
  </si>
  <si>
    <t>Demontáž a zpětná montáž stávajících podhledů na chodbách(cca 128 hod)</t>
  </si>
  <si>
    <t>-1694484065</t>
  </si>
  <si>
    <t>R2010</t>
  </si>
  <si>
    <t>Montáž požárního hlásiče - autonomní</t>
  </si>
  <si>
    <t>-1724399417</t>
  </si>
  <si>
    <t>749</t>
  </si>
  <si>
    <t>Elektromontáže - součásti elektrozařízení</t>
  </si>
  <si>
    <t>RK-010</t>
  </si>
  <si>
    <t>Podružný materiál</t>
  </si>
  <si>
    <t>-1421613508</t>
  </si>
  <si>
    <t>RK-011</t>
  </si>
  <si>
    <t>Prořez</t>
  </si>
  <si>
    <t>815642924</t>
  </si>
  <si>
    <t>Práce a dodávky M</t>
  </si>
  <si>
    <t>21-M</t>
  </si>
  <si>
    <t>Elektromontáže</t>
  </si>
  <si>
    <t>210021354</t>
  </si>
  <si>
    <t>Montáž ocelových konstrukcí rozvoden vvn nátěry v rozvodnách vvn nátěr jednosložkový základní</t>
  </si>
  <si>
    <t>772487103</t>
  </si>
  <si>
    <t>210021355</t>
  </si>
  <si>
    <t>Montáž ocelových konstrukcí rozvoden vvn nátěry v rozvodnách vvn nátěr jednosložkový vrchní</t>
  </si>
  <si>
    <t>865038720</t>
  </si>
  <si>
    <t>210220002</t>
  </si>
  <si>
    <t>Montáž uzemňovacího vedení s upevněním, propojením a připojením pomocí svorek na povrchu vodičů FeZn drátem nebo lanem průměru do 10 mm</t>
  </si>
  <si>
    <t>673160552</t>
  </si>
  <si>
    <t>35441073</t>
  </si>
  <si>
    <t>drát D 10mm FeZn</t>
  </si>
  <si>
    <t>-198165559</t>
  </si>
  <si>
    <t>R210</t>
  </si>
  <si>
    <t>CYKY-O 2x1,5</t>
  </si>
  <si>
    <t>-716647914</t>
  </si>
  <si>
    <t>210220321</t>
  </si>
  <si>
    <t>Montáž hromosvodného vedení svorek na potrubí se zhotovením pásku</t>
  </si>
  <si>
    <t>1113712778</t>
  </si>
  <si>
    <t>22-M</t>
  </si>
  <si>
    <t>Montáže technologických zařízení pro dopravní stavby</t>
  </si>
  <si>
    <t>220260103</t>
  </si>
  <si>
    <t>Montáž krabicové rozvodky včetně upevnění, úpravy otvoru, zavedení vodičů do krabice, utěsnění otvorů, zapojení vodičů na věstavěnou svorkovnici, odvíčkování a zavíčkování se 4 vývody</t>
  </si>
  <si>
    <t>-1164118052</t>
  </si>
  <si>
    <t>1392709</t>
  </si>
  <si>
    <t>KRABICE ACIDUR 6455-11 P/S CZ 5P SV.SEDA</t>
  </si>
  <si>
    <t>256</t>
  </si>
  <si>
    <t>1424807815</t>
  </si>
  <si>
    <t>46-M</t>
  </si>
  <si>
    <t>Zemní práce při extr.mont.pracích</t>
  </si>
  <si>
    <t>460600041</t>
  </si>
  <si>
    <t>Přemístění (odvoz) horniny, suti a vybouraných hmot svislá doprava suti a vybouraných hmot za první podlaží</t>
  </si>
  <si>
    <t>-1067685644</t>
  </si>
  <si>
    <t>460600051</t>
  </si>
  <si>
    <t>Přemístění (odvoz) horniny, suti a vybouraných hmot svislá doprava suti a vybouraných hmot Příplatek k ceně za každé další podlaží</t>
  </si>
  <si>
    <t>654880309</t>
  </si>
  <si>
    <t>460600061</t>
  </si>
  <si>
    <t>Přemístění (odvoz) horniny, suti a vybouraných hmot odvoz suti a vybouraných hmot do 1 km</t>
  </si>
  <si>
    <t>1584112447</t>
  </si>
  <si>
    <t>460680162</t>
  </si>
  <si>
    <t>Prorážení otvorů a ostatní bourací práce vybourání otvoru ve zdivu cihelném plochy do 0,0225 m2 a tloušťky přes 15 do 30 cm</t>
  </si>
  <si>
    <t>-1278385059</t>
  </si>
  <si>
    <t>R460_101</t>
  </si>
  <si>
    <t>Zazdívka otvorů cihlami pálenými plochy do 0,09 m2 a tloušťky do 30 cm</t>
  </si>
  <si>
    <t>-1745788366</t>
  </si>
  <si>
    <t>R460_102</t>
  </si>
  <si>
    <t>-698706497</t>
  </si>
  <si>
    <t>460680401</t>
  </si>
  <si>
    <t>Prorážení otvorů a ostatní bourací práce vysekání kapes nebo výklenků ve zdivu z lehkých betonů, dutých cihel nebo tvárnic pro osazení špalíků, kotevních prvků nebo krabic, velikosti 7x7x5 cm</t>
  </si>
  <si>
    <t>-1073634076</t>
  </si>
  <si>
    <t>460680611</t>
  </si>
  <si>
    <t>Prorážení otvorů a ostatní bourací práce vysekání rýh pro montáž trubek a kabelů v omítce vápenné nebo vápenocementové stěn, šířky rýhy do 3 cm</t>
  </si>
  <si>
    <t>908100171</t>
  </si>
  <si>
    <t>460680613</t>
  </si>
  <si>
    <t>Prorážení otvorů a ostatní bourací práce vysekání rýh pro montáž trubek a kabelů v omítce vápenné nebo vápenocementové stěn, šířky rýhy přes 5 do 7 cm</t>
  </si>
  <si>
    <t>408549984</t>
  </si>
  <si>
    <t>460680615</t>
  </si>
  <si>
    <t>Prorážení otvorů a ostatní bourací práce vysekání rýh pro montáž trubek a kabelů v omítce vápenné nebo vápenocementové stěn, šířky rýhy přes 10 do 15 cm</t>
  </si>
  <si>
    <t>-1891628856</t>
  </si>
  <si>
    <t>460710001</t>
  </si>
  <si>
    <t>Vyplnění rýh a otvorů vyplnění a omítnutí rýh ve stropech hloubky do 3 cm a šířky do 3 cm</t>
  </si>
  <si>
    <t>2009008792</t>
  </si>
  <si>
    <t>460710003</t>
  </si>
  <si>
    <t>Vyplnění rýh a otvorů vyplnění a omítnutí rýh ve stropech hloubky do 3 cm a šířky přes 5 do 7 cm</t>
  </si>
  <si>
    <t>973474107</t>
  </si>
  <si>
    <t>460710015</t>
  </si>
  <si>
    <t>Vyplnění rýh a otvorů vyplnění a omítnutí rýh ve stropech hloubky přes 3 do 5 cm a šířky přes 10 do 15 cm</t>
  </si>
  <si>
    <t>-1453025676</t>
  </si>
  <si>
    <t>HZS</t>
  </si>
  <si>
    <t>Hodinové zúčtovací sazby</t>
  </si>
  <si>
    <t>RK-013</t>
  </si>
  <si>
    <t>hod</t>
  </si>
  <si>
    <t>1502546310</t>
  </si>
  <si>
    <t>OST</t>
  </si>
  <si>
    <t>Ostatní</t>
  </si>
  <si>
    <t>R_301</t>
  </si>
  <si>
    <t>778866375</t>
  </si>
  <si>
    <t>R305.101</t>
  </si>
  <si>
    <t>184133465</t>
  </si>
  <si>
    <t>N</t>
  </si>
  <si>
    <t>Náklady</t>
  </si>
  <si>
    <t>N-001</t>
  </si>
  <si>
    <t>Mimostaveništní doprava dodávek</t>
  </si>
  <si>
    <t>Kč</t>
  </si>
  <si>
    <t>-1328003868</t>
  </si>
  <si>
    <t>N-002</t>
  </si>
  <si>
    <t>Přesun dodávek</t>
  </si>
  <si>
    <t>-169951888</t>
  </si>
  <si>
    <t>N-003</t>
  </si>
  <si>
    <t>Podíl přidružených výkonů PPV</t>
  </si>
  <si>
    <t>1987312553</t>
  </si>
  <si>
    <t>R</t>
  </si>
  <si>
    <t>Revize</t>
  </si>
  <si>
    <t>RK-012</t>
  </si>
  <si>
    <t>-666155860</t>
  </si>
  <si>
    <t>VRN</t>
  </si>
  <si>
    <t xml:space="preserve"> Vedlejší rozpočtové náklady</t>
  </si>
  <si>
    <t>VRN1</t>
  </si>
  <si>
    <t>Průzkumné, geodetické a projektové práce</t>
  </si>
  <si>
    <t>013254000</t>
  </si>
  <si>
    <t>1024</t>
  </si>
  <si>
    <t>-1302943453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</si>
  <si>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</si>
  <si>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</si>
  <si>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</si>
  <si>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</si>
  <si>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</si>
  <si>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</si>
  <si>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</si>
  <si>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</si>
  <si>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</si>
  <si>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</si>
  <si>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</si>
  <si>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</si>
  <si>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</si>
  <si>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</si>
  <si>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</si>
  <si>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</si>
  <si>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</si>
  <si>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</si>
  <si>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</si>
  <si>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</si>
  <si>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</si>
  <si>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</si>
  <si>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</si>
  <si>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</si>
  <si>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</si>
  <si>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</si>
  <si>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</si>
  <si>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</si>
  <si>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</si>
  <si>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</si>
  <si>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</si>
  <si>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</si>
  <si>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</si>
  <si>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</si>
  <si>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</si>
  <si>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</si>
  <si>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</si>
  <si>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</si>
  <si>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</si>
  <si>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</si>
  <si>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</si>
  <si>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</si>
  <si>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</si>
  <si>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</si>
  <si>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</si>
  <si>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</si>
  <si>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</si>
  <si>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</si>
  <si>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</si>
  <si>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</si>
  <si>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</si>
  <si>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</si>
  <si>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</si>
  <si>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</si>
  <si>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</si>
  <si>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</si>
  <si>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</si>
  <si>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</si>
  <si>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</si>
  <si>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</si>
  <si>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</si>
  <si>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</si>
  <si>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</si>
  <si>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</si>
  <si>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</si>
  <si>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</si>
  <si>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</si>
  <si>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</si>
  <si>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</si>
  <si>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</si>
  <si>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</si>
  <si>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</si>
  <si>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</si>
  <si>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</si>
  <si>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</si>
  <si>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</si>
  <si>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</si>
  <si>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</si>
  <si>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</si>
  <si>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</si>
  <si>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</si>
  <si>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</si>
  <si>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</si>
  <si>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</si>
  <si>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</si>
  <si>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</si>
  <si>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</si>
  <si>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</si>
  <si>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</si>
  <si>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</si>
  <si>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</si>
  <si>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</si>
  <si>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</si>
  <si>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</si>
  <si>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</si>
  <si>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</si>
  <si>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</si>
  <si>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</si>
  <si>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</si>
  <si>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</si>
  <si>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</si>
  <si>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</si>
  <si>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</si>
  <si>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</si>
  <si>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</si>
  <si>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</si>
  <si>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</si>
  <si>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</si>
  <si>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</si>
  <si>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</si>
  <si>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</si>
  <si>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</si>
  <si>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</si>
  <si>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</si>
  <si>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</si>
  <si>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</si>
  <si>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</si>
  <si>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</si>
  <si>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</si>
  <si>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</si>
  <si>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</si>
  <si>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</si>
  <si>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</si>
  <si>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</si>
  <si>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</si>
  <si>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</si>
  <si>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</si>
  <si>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</si>
  <si>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</si>
  <si>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</si>
  <si>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</si>
  <si>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</si>
  <si>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</si>
  <si>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</si>
  <si>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</si>
  <si>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</si>
  <si>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</si>
  <si>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</si>
  <si>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</si>
  <si>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</si>
  <si>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</si>
  <si>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</si>
  <si>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</si>
  <si>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</si>
  <si>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</si>
  <si>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</si>
  <si>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</si>
  <si>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</si>
  <si>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</si>
  <si>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</si>
  <si>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</si>
  <si>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</si>
  <si>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</si>
  <si>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</si>
  <si>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</si>
  <si>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</si>
  <si>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</si>
  <si>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</si>
  <si>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</si>
  <si>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</si>
  <si>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</si>
  <si>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</si>
  <si>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</si>
  <si>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</si>
  <si>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</si>
  <si>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</si>
  <si>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</si>
  <si>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</si>
  <si>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</si>
  <si>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</si>
  <si>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</si>
  <si>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</si>
  <si>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</si>
  <si>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</si>
  <si>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</si>
  <si>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</si>
  <si>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</si>
  <si>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</si>
  <si>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</si>
  <si>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</si>
  <si>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</si>
  <si>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</si>
  <si>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</si>
  <si>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SPÍNAČ řaz.1; POD OMÍTKU, BÍLÁ-komplet</t>
  </si>
  <si>
    <t xml:space="preserve">Rozváděč ER3, HR2, 1RMS1-nové přístrojové rámy, krycí plechy, repase (nátěr) dveří), přístr.výzbroj-vč.montáže a kusové zkoušky </t>
  </si>
  <si>
    <t>Rozváděč 1RMS2-komplet (skříň, přístr.výzbroj, kusová zkouška,…)</t>
  </si>
  <si>
    <t>Rozváděč 1RMS3-komplet (skříň, přístr.výzbroj, kusová zkouška,…)</t>
  </si>
  <si>
    <t>Rozváděč 2RMS1-komplet (skříň, přístr.výzbroj, kusová zkouška,…)</t>
  </si>
  <si>
    <t>Rozváděč 2RMS2-komplet (skříň, přístr.výzbroj, kusová zkouška,…)</t>
  </si>
  <si>
    <t>Rozváděč 1RMS-1.3-komplet (skříň, přístr.výzbroj, kusová zkouška,…)</t>
  </si>
  <si>
    <t>Rozváděč 2RMS-1-komplet (skříň, přístr.výzbroj, kusová zkouška,…)</t>
  </si>
  <si>
    <t>SPÍNAČ řaz.5; komplet, POD OMÍTKU, BÍLÁ</t>
  </si>
  <si>
    <t>SPÍNAČ řaz.6; komplet,POD OMÍTKU, BÍLÁ</t>
  </si>
  <si>
    <t>SPÍNAČ řaz.6; komplet, POD OMÍTKU, BÍLÁ, IP44</t>
  </si>
  <si>
    <t>SPÍNAČ řaz.7;komplet,  POD OMÍTKU, BÍLÁ</t>
  </si>
  <si>
    <t>SPÍNAČ řaz.7; komplet, POD OMÍTKU, BÍLÁ</t>
  </si>
  <si>
    <t>ZÁSUVKA JEDN. POD OMÍTKU S OCHR.CLONKAMI, 16A,250V~,BÍLÁ-komplet</t>
  </si>
  <si>
    <t>ZÁS.DVOJ. POD OMÍTKU S OCHR.CLONKAMI,S NATOČENOU DUTINKOU 16A,250V~,bílá-komplet</t>
  </si>
  <si>
    <t>ZÁSUVKA JEDN. POD OMÍTKU S OCHR.CLONKAMI, 16A,250V~,BORDÓ (HNĚDÁ), S PŘEPĚŤ.OCHR.-komplet</t>
  </si>
  <si>
    <t>ZÁS.DVOJ. POD OMÍTKU S OCHR.CLONK.S NAT.DUT.16A,250V~,HNĚDÁ, S PŘEPĚŤ.OCHR.-komplet</t>
  </si>
  <si>
    <t>ZÁSUVKA JEDN. POD OMÍTKU S VÍČKEM, 16A,250V~, IP 44, BÍLÁ-komplet</t>
  </si>
  <si>
    <t>Demontáž stávající elektroinstalace vč. rozvaděčů (cca 160 hod) vč. zajištění likvidace a odvozu na skládku</t>
  </si>
  <si>
    <t>Práce související s napojení z rozvodny (RH-73) a jiné nepředvídatelné práce</t>
  </si>
  <si>
    <t xml:space="preserve">příprava pracoviště a materiálu( zakrytí ploch, nábytku, oblepení…) a případné přemístění nabytku </t>
  </si>
  <si>
    <t>kompletní vymalování objektu MŠ-malba bílá, případné sv. tón ( dle dohody s provozovatelem) - 2 vrstvy</t>
  </si>
  <si>
    <t>soub.</t>
  </si>
  <si>
    <t>Průzkumné, geodetické a projektové práce projektové práce dokumentace stavby (výkresová a textová) skutečného provedení stavby -1x v elektronické podobě, 2x tištěné provedení</t>
  </si>
  <si>
    <t xml:space="preserve">POZNÁMKA K ZADÁVACÍ DOKUMENTACI : </t>
  </si>
  <si>
    <t xml:space="preserve">ZADAVATEL VÝSLOVNĚ UMOŽŇUJE NABÍDNOUT ROVNOCENNÉ ŘEŠENÍ. </t>
  </si>
  <si>
    <t>TZN . NAPŘ. - NENÍ NUTNO DODRŽET NAVRŽENÝ TYP OSVĚTLENÍ , JE MOŽNO POUŽÍT SVÍTIDLA OD JINÝCH VÝROBCŮ SE STEJNÝMI NEBO LEPŠÍMI PARAMETRY.</t>
  </si>
  <si>
    <t>PŘI ZÁMĚMĚ SVÍTIDEL BUDE NUTNO DOLOŽIT VÝPOČET UMĚLÉHO OSVĚTLENÍ  - PŘEDEVŠÍM SE JEDNÁ O POBYTOVÉ MÍSTNOSTI - UČEBNY DĚTÍ, LOŽNICE,</t>
  </si>
  <si>
    <t>KANCELÁŘE, KUCHYŇ, PŘÍPRAVNÉ KUCHYNĚ.</t>
  </si>
  <si>
    <t>VÝPOČET UMĚLÉHO OSVĚTLENÍ ZAJISTÍ ZHOTOVITEL NA SVOJE NÁKLADY.</t>
  </si>
  <si>
    <t xml:space="preserve">NAVRŽENÝ TYP SVÍTIDEL MUSÍ BÝT PROJEDNÁN A ODSOUHLASEN ZADAVATELEM. </t>
  </si>
  <si>
    <t>oprava stáv.rekonstrukcí dotčených keramických, dřevěných obkladů (umývárny, kuchyň apod.) vč.materiálu</t>
  </si>
  <si>
    <t xml:space="preserve">Požární hlásič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</si>
</sst>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6" fillId="4" borderId="9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5" fillId="0" borderId="15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4" fontId="22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4" fillId="0" borderId="13" xfId="0" applyNumberFormat="1" applyFont="1" applyBorder="1" applyAlignment="1" applyProtection="1"/>
    <xf numFmtId="166" fontId="24" fillId="0" borderId="14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25" fillId="0" borderId="23" xfId="0" applyFont="1" applyBorder="1" applyAlignment="1" applyProtection="1">
      <alignment horizontal="center" vertical="center"/>
    </xf>
    <xf numFmtId="49" fontId="25" fillId="0" borderId="23" xfId="0" applyNumberFormat="1" applyFont="1" applyBorder="1" applyAlignment="1" applyProtection="1">
      <alignment horizontal="left" vertical="center" wrapText="1"/>
    </xf>
    <xf numFmtId="0" fontId="25" fillId="0" borderId="23" xfId="0" applyFont="1" applyBorder="1" applyAlignment="1" applyProtection="1">
      <alignment horizontal="left" vertical="center" wrapText="1"/>
    </xf>
    <xf numFmtId="0" fontId="25" fillId="0" borderId="23" xfId="0" applyFont="1" applyBorder="1" applyAlignment="1" applyProtection="1">
      <alignment horizontal="center" vertical="center" wrapText="1"/>
    </xf>
    <xf numFmtId="167" fontId="25" fillId="0" borderId="23" xfId="0" applyNumberFormat="1" applyFont="1" applyBorder="1" applyAlignment="1" applyProtection="1">
      <alignment vertical="center"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</xf>
    <xf numFmtId="0" fontId="25" fillId="0" borderId="4" xfId="0" applyFont="1" applyBorder="1" applyAlignment="1">
      <alignment vertical="center"/>
    </xf>
    <xf numFmtId="0" fontId="25" fillId="2" borderId="15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28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7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49" fontId="31" fillId="0" borderId="1" xfId="0" applyNumberFormat="1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8" fillId="0" borderId="1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center" vertical="top"/>
    </xf>
    <xf numFmtId="0" fontId="31" fillId="0" borderId="30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0" fillId="0" borderId="29" xfId="0" applyFont="1" applyBorder="1" applyAlignment="1">
      <alignment horizontal="left"/>
    </xf>
    <xf numFmtId="0" fontId="33" fillId="0" borderId="29" xfId="0" applyFont="1" applyBorder="1" applyAlignment="1"/>
    <xf numFmtId="0" fontId="28" fillId="0" borderId="27" xfId="0" applyFont="1" applyBorder="1" applyAlignment="1">
      <alignment vertical="top"/>
    </xf>
    <xf numFmtId="0" fontId="28" fillId="0" borderId="28" xfId="0" applyFont="1" applyBorder="1" applyAlignment="1">
      <alignment vertical="top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/>
    </xf>
    <xf numFmtId="0" fontId="28" fillId="0" borderId="30" xfId="0" applyFont="1" applyBorder="1" applyAlignment="1">
      <alignment vertical="top"/>
    </xf>
    <xf numFmtId="0" fontId="28" fillId="0" borderId="29" xfId="0" applyFont="1" applyBorder="1" applyAlignment="1">
      <alignment vertical="top"/>
    </xf>
    <xf numFmtId="0" fontId="28" fillId="0" borderId="31" xfId="0" applyFont="1" applyBorder="1" applyAlignment="1">
      <alignment vertical="top"/>
    </xf>
    <xf numFmtId="0" fontId="0" fillId="0" borderId="0" xfId="0"/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12" fillId="0" borderId="0" xfId="0" applyNumberFormat="1" applyFont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center"/>
    </xf>
    <xf numFmtId="0" fontId="30" fillId="0" borderId="29" xfId="0" applyFont="1" applyBorder="1" applyAlignment="1">
      <alignment horizontal="left"/>
    </xf>
    <xf numFmtId="0" fontId="37" fillId="0" borderId="0" xfId="0" applyFont="1"/>
    <xf numFmtId="0" fontId="38" fillId="0" borderId="0" xfId="0" applyFont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topLeftCell="A34" workbookViewId="0">
      <selection activeCell="C62" sqref="C62:I70"/>
    </sheetView>
  </sheetViews>
  <sheetFormatPr defaultRowHeight="11.25"/>
  <cols>
    <col min="1" max="1" width="8.33203125" customWidth="1" collapsed="1"/>
    <col min="2" max="2" width="1.6640625" customWidth="1" collapsed="1"/>
    <col min="3" max="3" width="4.1640625" customWidth="1" collapsed="1"/>
    <col min="4" max="33" width="2.6640625" customWidth="1" collapsed="1"/>
    <col min="34" max="34" width="3.33203125" customWidth="1" collapsed="1"/>
    <col min="35" max="35" width="31.6640625" customWidth="1" collapsed="1"/>
    <col min="36" max="37" width="2.5" customWidth="1" collapsed="1"/>
    <col min="38" max="38" width="8.33203125" customWidth="1" collapsed="1"/>
    <col min="39" max="39" width="3.33203125" customWidth="1" collapsed="1"/>
    <col min="40" max="40" width="13.33203125" customWidth="1" collapsed="1"/>
    <col min="41" max="41" width="7.5" customWidth="1" collapsed="1"/>
    <col min="42" max="42" width="4.1640625" customWidth="1" collapsed="1"/>
    <col min="43" max="43" width="15.6640625" customWidth="1" collapsed="1"/>
    <col min="44" max="44" width="13.6640625" customWidth="1" collapsed="1"/>
    <col min="45" max="47" width="25.83203125" hidden="1" customWidth="1" collapsed="1"/>
    <col min="48" max="49" width="21.6640625" hidden="1" customWidth="1" collapsed="1"/>
    <col min="50" max="51" width="25" hidden="1" customWidth="1" collapsed="1"/>
    <col min="52" max="52" width="21.6640625" hidden="1" customWidth="1" collapsed="1"/>
    <col min="53" max="53" width="19.1640625" hidden="1" customWidth="1" collapsed="1"/>
    <col min="54" max="54" width="25" hidden="1" customWidth="1" collapsed="1"/>
    <col min="55" max="55" width="21.6640625" hidden="1" customWidth="1" collapsed="1"/>
    <col min="56" max="56" width="19.1640625" hidden="1" customWidth="1" collapsed="1"/>
    <col min="57" max="57" width="66.5" customWidth="1" collapsed="1"/>
    <col min="71" max="91" width="9.33203125" hidden="1" collapsed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18"/>
      <c r="AQ5" s="18"/>
      <c r="AR5" s="16"/>
      <c r="BE5" s="304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18"/>
      <c r="AQ6" s="18"/>
      <c r="AR6" s="16"/>
      <c r="BE6" s="305"/>
      <c r="BS6" s="13" t="s">
        <v>6</v>
      </c>
    </row>
    <row r="7" spans="1:74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19</v>
      </c>
      <c r="AO7" s="18"/>
      <c r="AP7" s="18"/>
      <c r="AQ7" s="18"/>
      <c r="AR7" s="16"/>
      <c r="BE7" s="305"/>
      <c r="BS7" s="13" t="s">
        <v>6</v>
      </c>
    </row>
    <row r="8" spans="1:74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8"/>
      <c r="AR8" s="16"/>
      <c r="BE8" s="305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305"/>
      <c r="BS9" s="13" t="s">
        <v>6</v>
      </c>
    </row>
    <row r="10" spans="1:74" ht="12" customHeight="1">
      <c r="B10" s="17"/>
      <c r="C10" s="18"/>
      <c r="D10" s="25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26</v>
      </c>
      <c r="AL10" s="18"/>
      <c r="AM10" s="18"/>
      <c r="AN10" s="23" t="s">
        <v>19</v>
      </c>
      <c r="AO10" s="18"/>
      <c r="AP10" s="18"/>
      <c r="AQ10" s="18"/>
      <c r="AR10" s="16"/>
      <c r="BE10" s="305"/>
      <c r="BS10" s="13" t="s">
        <v>6</v>
      </c>
    </row>
    <row r="11" spans="1:74" ht="18.399999999999999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28</v>
      </c>
      <c r="AL11" s="18"/>
      <c r="AM11" s="18"/>
      <c r="AN11" s="23" t="s">
        <v>19</v>
      </c>
      <c r="AO11" s="18"/>
      <c r="AP11" s="18"/>
      <c r="AQ11" s="18"/>
      <c r="AR11" s="16"/>
      <c r="BE11" s="305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305"/>
      <c r="BS12" s="13" t="s">
        <v>6</v>
      </c>
    </row>
    <row r="13" spans="1:74" ht="12" customHeight="1">
      <c r="B13" s="17"/>
      <c r="C13" s="18"/>
      <c r="D13" s="25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26</v>
      </c>
      <c r="AL13" s="18"/>
      <c r="AM13" s="18"/>
      <c r="AN13" s="27" t="s">
        <v>30</v>
      </c>
      <c r="AO13" s="18"/>
      <c r="AP13" s="18"/>
      <c r="AQ13" s="18"/>
      <c r="AR13" s="16"/>
      <c r="BE13" s="305"/>
      <c r="BS13" s="13" t="s">
        <v>6</v>
      </c>
    </row>
    <row r="14" spans="1:74">
      <c r="B14" s="17"/>
      <c r="C14" s="18"/>
      <c r="D14" s="18"/>
      <c r="E14" s="300" t="s">
        <v>30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5" t="s">
        <v>28</v>
      </c>
      <c r="AL14" s="18"/>
      <c r="AM14" s="18"/>
      <c r="AN14" s="27" t="s">
        <v>30</v>
      </c>
      <c r="AO14" s="18"/>
      <c r="AP14" s="18"/>
      <c r="AQ14" s="18"/>
      <c r="AR14" s="16"/>
      <c r="BE14" s="305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305"/>
      <c r="BS15" s="13" t="s">
        <v>4</v>
      </c>
    </row>
    <row r="16" spans="1:74" ht="12" customHeight="1">
      <c r="B16" s="17"/>
      <c r="C16" s="18"/>
      <c r="D16" s="25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26</v>
      </c>
      <c r="AL16" s="18"/>
      <c r="AM16" s="18"/>
      <c r="AN16" s="23" t="s">
        <v>19</v>
      </c>
      <c r="AO16" s="18"/>
      <c r="AP16" s="18"/>
      <c r="AQ16" s="18"/>
      <c r="AR16" s="16"/>
      <c r="BE16" s="305"/>
      <c r="BS16" s="13" t="s">
        <v>4</v>
      </c>
    </row>
    <row r="17" spans="2:71" ht="18.399999999999999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28</v>
      </c>
      <c r="AL17" s="18"/>
      <c r="AM17" s="18"/>
      <c r="AN17" s="23" t="s">
        <v>19</v>
      </c>
      <c r="AO17" s="18"/>
      <c r="AP17" s="18"/>
      <c r="AQ17" s="18"/>
      <c r="AR17" s="16"/>
      <c r="BE17" s="305"/>
      <c r="BS17" s="13" t="s">
        <v>33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305"/>
      <c r="BS18" s="13" t="s">
        <v>6</v>
      </c>
    </row>
    <row r="19" spans="2:71" ht="12" customHeight="1">
      <c r="B19" s="17"/>
      <c r="C19" s="18"/>
      <c r="D19" s="25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26</v>
      </c>
      <c r="AL19" s="18"/>
      <c r="AM19" s="18"/>
      <c r="AN19" s="23" t="s">
        <v>19</v>
      </c>
      <c r="AO19" s="18"/>
      <c r="AP19" s="18"/>
      <c r="AQ19" s="18"/>
      <c r="AR19" s="16"/>
      <c r="BE19" s="305"/>
      <c r="BS19" s="13" t="s">
        <v>6</v>
      </c>
    </row>
    <row r="20" spans="2:71" ht="18.399999999999999" customHeight="1">
      <c r="B20" s="17"/>
      <c r="C20" s="18"/>
      <c r="D20" s="18"/>
      <c r="E20" s="23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28</v>
      </c>
      <c r="AL20" s="18"/>
      <c r="AM20" s="18"/>
      <c r="AN20" s="23" t="s">
        <v>19</v>
      </c>
      <c r="AO20" s="18"/>
      <c r="AP20" s="18"/>
      <c r="AQ20" s="18"/>
      <c r="AR20" s="16"/>
      <c r="BE20" s="305"/>
      <c r="BS20" s="13" t="s">
        <v>4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305"/>
    </row>
    <row r="22" spans="2:71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305"/>
    </row>
    <row r="23" spans="2:71" ht="45" customHeight="1">
      <c r="B23" s="17"/>
      <c r="C23" s="18"/>
      <c r="D23" s="18"/>
      <c r="E23" s="302" t="s">
        <v>36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18"/>
      <c r="AP23" s="18"/>
      <c r="AQ23" s="18"/>
      <c r="AR23" s="16"/>
      <c r="BE23" s="305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305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305"/>
    </row>
    <row r="26" spans="2:71" s="1" customFormat="1" ht="25.9" customHeight="1">
      <c r="B26" s="30"/>
      <c r="C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06">
        <f>ROUND(AG54,2)</f>
        <v>0</v>
      </c>
      <c r="AL26" s="307"/>
      <c r="AM26" s="307"/>
      <c r="AN26" s="307"/>
      <c r="AO26" s="307"/>
      <c r="AP26" s="31"/>
      <c r="AQ26" s="31"/>
      <c r="AR26" s="34"/>
      <c r="BE26" s="305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305"/>
    </row>
    <row r="28" spans="2:71" s="1" customForma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03" t="s">
        <v>38</v>
      </c>
      <c r="M28" s="303"/>
      <c r="N28" s="303"/>
      <c r="O28" s="303"/>
      <c r="P28" s="303"/>
      <c r="Q28" s="31"/>
      <c r="R28" s="31"/>
      <c r="S28" s="31"/>
      <c r="T28" s="31"/>
      <c r="U28" s="31"/>
      <c r="V28" s="31"/>
      <c r="W28" s="303" t="s">
        <v>39</v>
      </c>
      <c r="X28" s="303"/>
      <c r="Y28" s="303"/>
      <c r="Z28" s="303"/>
      <c r="AA28" s="303"/>
      <c r="AB28" s="303"/>
      <c r="AC28" s="303"/>
      <c r="AD28" s="303"/>
      <c r="AE28" s="303"/>
      <c r="AF28" s="31"/>
      <c r="AG28" s="31"/>
      <c r="AH28" s="31"/>
      <c r="AI28" s="31"/>
      <c r="AJ28" s="31"/>
      <c r="AK28" s="303" t="s">
        <v>40</v>
      </c>
      <c r="AL28" s="303"/>
      <c r="AM28" s="303"/>
      <c r="AN28" s="303"/>
      <c r="AO28" s="303"/>
      <c r="AP28" s="31"/>
      <c r="AQ28" s="31"/>
      <c r="AR28" s="34"/>
      <c r="BE28" s="305"/>
    </row>
    <row r="29" spans="2:71" s="2" customFormat="1" ht="14.45" customHeight="1">
      <c r="B29" s="35"/>
      <c r="C29" s="36"/>
      <c r="D29" s="25" t="s">
        <v>41</v>
      </c>
      <c r="E29" s="36"/>
      <c r="F29" s="25" t="s">
        <v>42</v>
      </c>
      <c r="G29" s="36"/>
      <c r="H29" s="36"/>
      <c r="I29" s="36"/>
      <c r="J29" s="36"/>
      <c r="K29" s="36"/>
      <c r="L29" s="269">
        <v>0.21</v>
      </c>
      <c r="M29" s="270"/>
      <c r="N29" s="270"/>
      <c r="O29" s="270"/>
      <c r="P29" s="270"/>
      <c r="Q29" s="36"/>
      <c r="R29" s="36"/>
      <c r="S29" s="36"/>
      <c r="T29" s="36"/>
      <c r="U29" s="36"/>
      <c r="V29" s="36"/>
      <c r="W29" s="291">
        <f>ROUND(AZ54, 2)</f>
        <v>0</v>
      </c>
      <c r="X29" s="270"/>
      <c r="Y29" s="270"/>
      <c r="Z29" s="270"/>
      <c r="AA29" s="270"/>
      <c r="AB29" s="270"/>
      <c r="AC29" s="270"/>
      <c r="AD29" s="270"/>
      <c r="AE29" s="270"/>
      <c r="AF29" s="36"/>
      <c r="AG29" s="36"/>
      <c r="AH29" s="36"/>
      <c r="AI29" s="36"/>
      <c r="AJ29" s="36"/>
      <c r="AK29" s="291">
        <f>ROUND(AV54, 2)</f>
        <v>0</v>
      </c>
      <c r="AL29" s="270"/>
      <c r="AM29" s="270"/>
      <c r="AN29" s="270"/>
      <c r="AO29" s="270"/>
      <c r="AP29" s="36"/>
      <c r="AQ29" s="36"/>
      <c r="AR29" s="37"/>
      <c r="BE29" s="305"/>
    </row>
    <row r="30" spans="2:71" s="2" customFormat="1" ht="14.45" customHeight="1">
      <c r="B30" s="35"/>
      <c r="C30" s="36"/>
      <c r="D30" s="36"/>
      <c r="E30" s="36"/>
      <c r="F30" s="25" t="s">
        <v>43</v>
      </c>
      <c r="G30" s="36"/>
      <c r="H30" s="36"/>
      <c r="I30" s="36"/>
      <c r="J30" s="36"/>
      <c r="K30" s="36"/>
      <c r="L30" s="269">
        <v>0.15</v>
      </c>
      <c r="M30" s="270"/>
      <c r="N30" s="270"/>
      <c r="O30" s="270"/>
      <c r="P30" s="270"/>
      <c r="Q30" s="36"/>
      <c r="R30" s="36"/>
      <c r="S30" s="36"/>
      <c r="T30" s="36"/>
      <c r="U30" s="36"/>
      <c r="V30" s="36"/>
      <c r="W30" s="291">
        <f>ROUND(BA54, 2)</f>
        <v>0</v>
      </c>
      <c r="X30" s="270"/>
      <c r="Y30" s="270"/>
      <c r="Z30" s="270"/>
      <c r="AA30" s="270"/>
      <c r="AB30" s="270"/>
      <c r="AC30" s="270"/>
      <c r="AD30" s="270"/>
      <c r="AE30" s="270"/>
      <c r="AF30" s="36"/>
      <c r="AG30" s="36"/>
      <c r="AH30" s="36"/>
      <c r="AI30" s="36"/>
      <c r="AJ30" s="36"/>
      <c r="AK30" s="291">
        <f>ROUND(AW54, 2)</f>
        <v>0</v>
      </c>
      <c r="AL30" s="270"/>
      <c r="AM30" s="270"/>
      <c r="AN30" s="270"/>
      <c r="AO30" s="270"/>
      <c r="AP30" s="36"/>
      <c r="AQ30" s="36"/>
      <c r="AR30" s="37"/>
      <c r="BE30" s="305"/>
    </row>
    <row r="31" spans="2:71" s="2" customFormat="1" ht="14.45" hidden="1" customHeight="1">
      <c r="B31" s="35"/>
      <c r="C31" s="36"/>
      <c r="D31" s="36"/>
      <c r="E31" s="36"/>
      <c r="F31" s="25" t="s">
        <v>44</v>
      </c>
      <c r="G31" s="36"/>
      <c r="H31" s="36"/>
      <c r="I31" s="36"/>
      <c r="J31" s="36"/>
      <c r="K31" s="36"/>
      <c r="L31" s="269">
        <v>0.21</v>
      </c>
      <c r="M31" s="270"/>
      <c r="N31" s="270"/>
      <c r="O31" s="270"/>
      <c r="P31" s="270"/>
      <c r="Q31" s="36"/>
      <c r="R31" s="36"/>
      <c r="S31" s="36"/>
      <c r="T31" s="36"/>
      <c r="U31" s="36"/>
      <c r="V31" s="36"/>
      <c r="W31" s="291">
        <f>ROUND(BB54, 2)</f>
        <v>0</v>
      </c>
      <c r="X31" s="270"/>
      <c r="Y31" s="270"/>
      <c r="Z31" s="270"/>
      <c r="AA31" s="270"/>
      <c r="AB31" s="270"/>
      <c r="AC31" s="270"/>
      <c r="AD31" s="270"/>
      <c r="AE31" s="270"/>
      <c r="AF31" s="36"/>
      <c r="AG31" s="36"/>
      <c r="AH31" s="36"/>
      <c r="AI31" s="36"/>
      <c r="AJ31" s="36"/>
      <c r="AK31" s="291">
        <v>0</v>
      </c>
      <c r="AL31" s="270"/>
      <c r="AM31" s="270"/>
      <c r="AN31" s="270"/>
      <c r="AO31" s="270"/>
      <c r="AP31" s="36"/>
      <c r="AQ31" s="36"/>
      <c r="AR31" s="37"/>
      <c r="BE31" s="305"/>
    </row>
    <row r="32" spans="2:71" s="2" customFormat="1" ht="14.45" hidden="1" customHeight="1">
      <c r="B32" s="35"/>
      <c r="C32" s="36"/>
      <c r="D32" s="36"/>
      <c r="E32" s="36"/>
      <c r="F32" s="25" t="s">
        <v>45</v>
      </c>
      <c r="G32" s="36"/>
      <c r="H32" s="36"/>
      <c r="I32" s="36"/>
      <c r="J32" s="36"/>
      <c r="K32" s="36"/>
      <c r="L32" s="269">
        <v>0.15</v>
      </c>
      <c r="M32" s="270"/>
      <c r="N32" s="270"/>
      <c r="O32" s="270"/>
      <c r="P32" s="270"/>
      <c r="Q32" s="36"/>
      <c r="R32" s="36"/>
      <c r="S32" s="36"/>
      <c r="T32" s="36"/>
      <c r="U32" s="36"/>
      <c r="V32" s="36"/>
      <c r="W32" s="291">
        <f>ROUND(BC54, 2)</f>
        <v>0</v>
      </c>
      <c r="X32" s="270"/>
      <c r="Y32" s="270"/>
      <c r="Z32" s="270"/>
      <c r="AA32" s="270"/>
      <c r="AB32" s="270"/>
      <c r="AC32" s="270"/>
      <c r="AD32" s="270"/>
      <c r="AE32" s="270"/>
      <c r="AF32" s="36"/>
      <c r="AG32" s="36"/>
      <c r="AH32" s="36"/>
      <c r="AI32" s="36"/>
      <c r="AJ32" s="36"/>
      <c r="AK32" s="291">
        <v>0</v>
      </c>
      <c r="AL32" s="270"/>
      <c r="AM32" s="270"/>
      <c r="AN32" s="270"/>
      <c r="AO32" s="270"/>
      <c r="AP32" s="36"/>
      <c r="AQ32" s="36"/>
      <c r="AR32" s="37"/>
      <c r="BE32" s="305"/>
    </row>
    <row r="33" spans="2:44" s="2" customFormat="1" ht="14.45" hidden="1" customHeight="1">
      <c r="B33" s="35"/>
      <c r="C33" s="36"/>
      <c r="D33" s="36"/>
      <c r="E33" s="36"/>
      <c r="F33" s="25" t="s">
        <v>46</v>
      </c>
      <c r="G33" s="36"/>
      <c r="H33" s="36"/>
      <c r="I33" s="36"/>
      <c r="J33" s="36"/>
      <c r="K33" s="36"/>
      <c r="L33" s="269">
        <v>0</v>
      </c>
      <c r="M33" s="270"/>
      <c r="N33" s="270"/>
      <c r="O33" s="270"/>
      <c r="P33" s="270"/>
      <c r="Q33" s="36"/>
      <c r="R33" s="36"/>
      <c r="S33" s="36"/>
      <c r="T33" s="36"/>
      <c r="U33" s="36"/>
      <c r="V33" s="36"/>
      <c r="W33" s="291">
        <f>ROUND(BD54, 2)</f>
        <v>0</v>
      </c>
      <c r="X33" s="270"/>
      <c r="Y33" s="270"/>
      <c r="Z33" s="270"/>
      <c r="AA33" s="270"/>
      <c r="AB33" s="270"/>
      <c r="AC33" s="270"/>
      <c r="AD33" s="270"/>
      <c r="AE33" s="270"/>
      <c r="AF33" s="36"/>
      <c r="AG33" s="36"/>
      <c r="AH33" s="36"/>
      <c r="AI33" s="36"/>
      <c r="AJ33" s="36"/>
      <c r="AK33" s="291">
        <v>0</v>
      </c>
      <c r="AL33" s="270"/>
      <c r="AM33" s="270"/>
      <c r="AN33" s="270"/>
      <c r="AO33" s="270"/>
      <c r="AP33" s="36"/>
      <c r="AQ33" s="36"/>
      <c r="AR33" s="37"/>
    </row>
    <row r="34" spans="2:44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2:44" s="1" customFormat="1" ht="25.9" customHeight="1"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92" t="s">
        <v>49</v>
      </c>
      <c r="Y35" s="293"/>
      <c r="Z35" s="293"/>
      <c r="AA35" s="293"/>
      <c r="AB35" s="293"/>
      <c r="AC35" s="40"/>
      <c r="AD35" s="40"/>
      <c r="AE35" s="40"/>
      <c r="AF35" s="40"/>
      <c r="AG35" s="40"/>
      <c r="AH35" s="40"/>
      <c r="AI35" s="40"/>
      <c r="AJ35" s="40"/>
      <c r="AK35" s="294">
        <f>SUM(AK26:AK33)</f>
        <v>0</v>
      </c>
      <c r="AL35" s="293"/>
      <c r="AM35" s="293"/>
      <c r="AN35" s="293"/>
      <c r="AO35" s="295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5" customHeight="1">
      <c r="B42" s="30"/>
      <c r="C42" s="19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1" customFormat="1" ht="12" customHeight="1">
      <c r="B44" s="30"/>
      <c r="C44" s="25" t="s">
        <v>13</v>
      </c>
      <c r="D44" s="31"/>
      <c r="E44" s="31"/>
      <c r="F44" s="31"/>
      <c r="G44" s="31"/>
      <c r="H44" s="31"/>
      <c r="I44" s="31"/>
      <c r="J44" s="31"/>
      <c r="K44" s="31"/>
      <c r="L44" s="31" t="str">
        <f>K5</f>
        <v>2019_05_10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2:44" s="3" customFormat="1" ht="36.950000000000003" customHeight="1">
      <c r="B45" s="46"/>
      <c r="C45" s="47" t="s">
        <v>16</v>
      </c>
      <c r="D45" s="48"/>
      <c r="E45" s="48"/>
      <c r="F45" s="48"/>
      <c r="G45" s="48"/>
      <c r="H45" s="48"/>
      <c r="I45" s="48"/>
      <c r="J45" s="48"/>
      <c r="K45" s="48"/>
      <c r="L45" s="282" t="str">
        <f>K6</f>
        <v>MŠ Ignáce Šustaly - rekonstrukce elektroinstalace,č.p.1120, Kopřivnice,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48"/>
      <c r="AQ45" s="48"/>
      <c r="AR45" s="49"/>
    </row>
    <row r="46" spans="2:44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21</v>
      </c>
      <c r="D47" s="31"/>
      <c r="E47" s="31"/>
      <c r="F47" s="31"/>
      <c r="G47" s="31"/>
      <c r="H47" s="31"/>
      <c r="I47" s="31"/>
      <c r="J47" s="31"/>
      <c r="K47" s="31"/>
      <c r="L47" s="50" t="str">
        <f>IF(K8="","",K8)</f>
        <v>Kopřivnice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23</v>
      </c>
      <c r="AJ47" s="31"/>
      <c r="AK47" s="31"/>
      <c r="AL47" s="31"/>
      <c r="AM47" s="284" t="str">
        <f>IF(AN8= "","",AN8)</f>
        <v>11. 5. 2019</v>
      </c>
      <c r="AN47" s="284"/>
      <c r="AO47" s="31"/>
      <c r="AP47" s="31"/>
      <c r="AQ47" s="31"/>
      <c r="AR47" s="34"/>
    </row>
    <row r="48" spans="2:44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1:90" s="1" customFormat="1" ht="13.7" customHeight="1">
      <c r="B49" s="30"/>
      <c r="C49" s="25" t="s">
        <v>25</v>
      </c>
      <c r="D49" s="31"/>
      <c r="E49" s="31"/>
      <c r="F49" s="31"/>
      <c r="G49" s="31"/>
      <c r="H49" s="31"/>
      <c r="I49" s="31"/>
      <c r="J49" s="31"/>
      <c r="K49" s="31"/>
      <c r="L49" s="31" t="str">
        <f>IF(E11= "","",E11)</f>
        <v>Město Kopřivnice, Štefánikova 1163, 742 21 Kopřivn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31</v>
      </c>
      <c r="AJ49" s="31"/>
      <c r="AK49" s="31"/>
      <c r="AL49" s="31"/>
      <c r="AM49" s="280" t="str">
        <f>IF(E17="","",E17)</f>
        <v>Milan Vician</v>
      </c>
      <c r="AN49" s="281"/>
      <c r="AO49" s="281"/>
      <c r="AP49" s="281"/>
      <c r="AQ49" s="31"/>
      <c r="AR49" s="34"/>
      <c r="AS49" s="285" t="s">
        <v>51</v>
      </c>
      <c r="AT49" s="28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1:90" s="1" customFormat="1" ht="13.7" customHeight="1">
      <c r="B50" s="30"/>
      <c r="C50" s="25" t="s">
        <v>29</v>
      </c>
      <c r="D50" s="31"/>
      <c r="E50" s="31"/>
      <c r="F50" s="31"/>
      <c r="G50" s="31"/>
      <c r="H50" s="31"/>
      <c r="I50" s="31"/>
      <c r="J50" s="31"/>
      <c r="K50" s="31"/>
      <c r="L50" s="31" t="str">
        <f>IF(E14= 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34</v>
      </c>
      <c r="AJ50" s="31"/>
      <c r="AK50" s="31"/>
      <c r="AL50" s="31"/>
      <c r="AM50" s="280" t="str">
        <f>IF(E20="","",E20)</f>
        <v>Milan Vician</v>
      </c>
      <c r="AN50" s="281"/>
      <c r="AO50" s="281"/>
      <c r="AP50" s="281"/>
      <c r="AQ50" s="31"/>
      <c r="AR50" s="34"/>
      <c r="AS50" s="287"/>
      <c r="AT50" s="288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1:90" s="1" customFormat="1" ht="10.9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89"/>
      <c r="AT51" s="290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1:90" s="1" customFormat="1" ht="29.25" customHeight="1">
      <c r="B52" s="30"/>
      <c r="C52" s="271" t="s">
        <v>52</v>
      </c>
      <c r="D52" s="272"/>
      <c r="E52" s="272"/>
      <c r="F52" s="272"/>
      <c r="G52" s="272"/>
      <c r="H52" s="58"/>
      <c r="I52" s="273" t="s">
        <v>53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54</v>
      </c>
      <c r="AH52" s="272"/>
      <c r="AI52" s="272"/>
      <c r="AJ52" s="272"/>
      <c r="AK52" s="272"/>
      <c r="AL52" s="272"/>
      <c r="AM52" s="272"/>
      <c r="AN52" s="273" t="s">
        <v>55</v>
      </c>
      <c r="AO52" s="272"/>
      <c r="AP52" s="272"/>
      <c r="AQ52" s="59" t="s">
        <v>56</v>
      </c>
      <c r="AR52" s="34"/>
      <c r="AS52" s="60" t="s">
        <v>57</v>
      </c>
      <c r="AT52" s="61" t="s">
        <v>58</v>
      </c>
      <c r="AU52" s="61" t="s">
        <v>59</v>
      </c>
      <c r="AV52" s="61" t="s">
        <v>60</v>
      </c>
      <c r="AW52" s="61" t="s">
        <v>61</v>
      </c>
      <c r="AX52" s="61" t="s">
        <v>62</v>
      </c>
      <c r="AY52" s="61" t="s">
        <v>63</v>
      </c>
      <c r="AZ52" s="61" t="s">
        <v>64</v>
      </c>
      <c r="BA52" s="61" t="s">
        <v>65</v>
      </c>
      <c r="BB52" s="61" t="s">
        <v>66</v>
      </c>
      <c r="BC52" s="61" t="s">
        <v>67</v>
      </c>
      <c r="BD52" s="62" t="s">
        <v>68</v>
      </c>
    </row>
    <row r="53" spans="1:90" s="1" customFormat="1" ht="10.9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1:90" s="4" customFormat="1" ht="32.450000000000003" customHeight="1">
      <c r="B54" s="66"/>
      <c r="C54" s="67" t="s">
        <v>69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78">
        <f>ROUND(AG55,2)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70" t="s">
        <v>19</v>
      </c>
      <c r="AR54" s="71"/>
      <c r="AS54" s="72">
        <f>ROUND(AS55,2)</f>
        <v>0</v>
      </c>
      <c r="AT54" s="73">
        <f>ROUND(SUM(AV54:AW54),2)</f>
        <v>0</v>
      </c>
      <c r="AU54" s="74" t="e">
        <f>ROUND(AU55,5)</f>
        <v>#REF!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ROUND(AZ55,2)</f>
        <v>0</v>
      </c>
      <c r="BA54" s="73">
        <f>ROUND(BA55,2)</f>
        <v>0</v>
      </c>
      <c r="BB54" s="73">
        <f>ROUND(BB55,2)</f>
        <v>0</v>
      </c>
      <c r="BC54" s="73">
        <f>ROUND(BC55,2)</f>
        <v>0</v>
      </c>
      <c r="BD54" s="75">
        <f>ROUND(BD55,2)</f>
        <v>0</v>
      </c>
      <c r="BS54" s="76" t="s">
        <v>70</v>
      </c>
      <c r="BT54" s="76" t="s">
        <v>71</v>
      </c>
      <c r="BV54" s="76" t="s">
        <v>72</v>
      </c>
      <c r="BW54" s="76" t="s">
        <v>5</v>
      </c>
      <c r="BX54" s="76" t="s">
        <v>73</v>
      </c>
      <c r="CL54" s="76" t="s">
        <v>19</v>
      </c>
    </row>
    <row r="55" spans="1:90" s="5" customFormat="1" ht="27" customHeight="1">
      <c r="A55" s="77" t="s">
        <v>74</v>
      </c>
      <c r="B55" s="78"/>
      <c r="C55" s="79"/>
      <c r="D55" s="277" t="s">
        <v>14</v>
      </c>
      <c r="E55" s="277"/>
      <c r="F55" s="277"/>
      <c r="G55" s="277"/>
      <c r="H55" s="277"/>
      <c r="I55" s="80"/>
      <c r="J55" s="277" t="s">
        <v>17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5">
        <f>'2019_05_10 - MŠ Ignáce Šu...'!J28</f>
        <v>0</v>
      </c>
      <c r="AH55" s="276"/>
      <c r="AI55" s="276"/>
      <c r="AJ55" s="276"/>
      <c r="AK55" s="276"/>
      <c r="AL55" s="276"/>
      <c r="AM55" s="276"/>
      <c r="AN55" s="275">
        <f>SUM(AG55,AT55)</f>
        <v>0</v>
      </c>
      <c r="AO55" s="276"/>
      <c r="AP55" s="276"/>
      <c r="AQ55" s="81" t="s">
        <v>75</v>
      </c>
      <c r="AR55" s="82"/>
      <c r="AS55" s="83">
        <v>0</v>
      </c>
      <c r="AT55" s="84">
        <f>ROUND(SUM(AV55:AW55),2)</f>
        <v>0</v>
      </c>
      <c r="AU55" s="85" t="e">
        <f>'2019_05_10 - MŠ Ignáce Šu...'!P87</f>
        <v>#REF!</v>
      </c>
      <c r="AV55" s="84">
        <f>'2019_05_10 - MŠ Ignáce Šu...'!J31</f>
        <v>0</v>
      </c>
      <c r="AW55" s="84">
        <f>'2019_05_10 - MŠ Ignáce Šu...'!J32</f>
        <v>0</v>
      </c>
      <c r="AX55" s="84">
        <f>'2019_05_10 - MŠ Ignáce Šu...'!J33</f>
        <v>0</v>
      </c>
      <c r="AY55" s="84">
        <f>'2019_05_10 - MŠ Ignáce Šu...'!J34</f>
        <v>0</v>
      </c>
      <c r="AZ55" s="84">
        <f>'2019_05_10 - MŠ Ignáce Šu...'!F31</f>
        <v>0</v>
      </c>
      <c r="BA55" s="84">
        <f>'2019_05_10 - MŠ Ignáce Šu...'!F32</f>
        <v>0</v>
      </c>
      <c r="BB55" s="84">
        <f>'2019_05_10 - MŠ Ignáce Šu...'!F33</f>
        <v>0</v>
      </c>
      <c r="BC55" s="84">
        <f>'2019_05_10 - MŠ Ignáce Šu...'!F34</f>
        <v>0</v>
      </c>
      <c r="BD55" s="86">
        <f>'2019_05_10 - MŠ Ignáce Šu...'!F35</f>
        <v>0</v>
      </c>
      <c r="BT55" s="87" t="s">
        <v>76</v>
      </c>
      <c r="BU55" s="87" t="s">
        <v>77</v>
      </c>
      <c r="BV55" s="87" t="s">
        <v>72</v>
      </c>
      <c r="BW55" s="87" t="s">
        <v>5</v>
      </c>
      <c r="BX55" s="87" t="s">
        <v>73</v>
      </c>
      <c r="CL55" s="87" t="s">
        <v>19</v>
      </c>
    </row>
    <row r="56" spans="1:90" s="1" customFormat="1" ht="30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</row>
    <row r="57" spans="1:90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4"/>
    </row>
    <row r="62" spans="1:90" ht="12.75">
      <c r="C62" s="321" t="s">
        <v>823</v>
      </c>
      <c r="D62" s="322"/>
      <c r="E62" s="322"/>
      <c r="F62" s="268"/>
      <c r="G62" s="268"/>
      <c r="H62" s="268"/>
      <c r="I62" s="268"/>
    </row>
    <row r="63" spans="1:90" ht="12.75">
      <c r="C63" s="322" t="s">
        <v>824</v>
      </c>
      <c r="D63" s="322"/>
      <c r="E63" s="322"/>
      <c r="F63" s="268"/>
      <c r="G63" s="268"/>
      <c r="H63" s="268"/>
      <c r="I63" s="268"/>
    </row>
    <row r="64" spans="1:90" ht="12.75">
      <c r="C64" s="322" t="s">
        <v>825</v>
      </c>
      <c r="D64" s="322"/>
      <c r="E64" s="322"/>
      <c r="F64" s="268"/>
      <c r="G64" s="268"/>
      <c r="H64" s="268"/>
      <c r="I64" s="268"/>
    </row>
    <row r="65" spans="3:9" ht="12.75">
      <c r="C65" s="322" t="s">
        <v>826</v>
      </c>
      <c r="D65" s="322"/>
      <c r="E65" s="322"/>
      <c r="F65" s="268"/>
      <c r="G65" s="268"/>
      <c r="H65" s="268"/>
      <c r="I65" s="268"/>
    </row>
    <row r="66" spans="3:9" ht="12.75">
      <c r="C66" s="322" t="s">
        <v>827</v>
      </c>
      <c r="D66" s="322"/>
      <c r="E66" s="322"/>
      <c r="F66" s="268"/>
      <c r="G66" s="268"/>
      <c r="H66" s="268"/>
      <c r="I66" s="268"/>
    </row>
    <row r="67" spans="3:9" ht="12.75">
      <c r="C67" s="322" t="s">
        <v>828</v>
      </c>
      <c r="D67" s="322"/>
      <c r="E67" s="322"/>
      <c r="F67" s="268"/>
      <c r="G67" s="268"/>
      <c r="H67" s="268"/>
      <c r="I67" s="268"/>
    </row>
    <row r="68" spans="3:9" ht="12.75">
      <c r="C68" s="322" t="s">
        <v>829</v>
      </c>
      <c r="D68" s="268"/>
      <c r="E68" s="268"/>
      <c r="F68" s="268"/>
      <c r="G68" s="268"/>
      <c r="H68" s="268"/>
      <c r="I68" s="268"/>
    </row>
    <row r="69" spans="3:9">
      <c r="C69" s="268"/>
      <c r="D69" s="268"/>
      <c r="E69" s="268"/>
      <c r="F69" s="268"/>
      <c r="G69" s="268"/>
      <c r="H69" s="88"/>
      <c r="I69" s="268"/>
    </row>
    <row r="70" spans="3:9">
      <c r="C70" s="268"/>
      <c r="D70" s="268"/>
      <c r="E70" s="268"/>
      <c r="F70" s="268"/>
      <c r="G70" s="268"/>
      <c r="H70" s="88"/>
      <c r="I70" s="268"/>
    </row>
  </sheetData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2019_05_10 - MŠ Ignáce Šu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6"/>
  <sheetViews>
    <sheetView showGridLines="0" tabSelected="1" topLeftCell="A239" workbookViewId="0">
      <selection activeCell="C264" sqref="C264"/>
    </sheetView>
  </sheetViews>
  <sheetFormatPr defaultRowHeight="11.25"/>
  <cols>
    <col min="1" max="1" width="8.33203125" customWidth="1" collapsed="1"/>
    <col min="2" max="2" width="1.6640625" customWidth="1" collapsed="1"/>
    <col min="3" max="3" width="4.1640625" customWidth="1" collapsed="1"/>
    <col min="4" max="4" width="4.33203125" customWidth="1" collapsed="1"/>
    <col min="5" max="5" width="17.1640625" customWidth="1" collapsed="1"/>
    <col min="6" max="6" width="100.83203125" customWidth="1" collapsed="1"/>
    <col min="7" max="7" width="8.6640625" customWidth="1" collapsed="1"/>
    <col min="8" max="8" width="11.1640625" customWidth="1" collapsed="1"/>
    <col min="9" max="9" width="14.1640625" style="88" customWidth="1" collapsed="1"/>
    <col min="10" max="10" width="23.5" customWidth="1" collapsed="1"/>
    <col min="11" max="11" width="15.5" customWidth="1" collapsed="1"/>
    <col min="12" max="12" width="9.33203125" customWidth="1" collapsed="1"/>
    <col min="13" max="13" width="10.83203125" hidden="1" customWidth="1" collapsed="1"/>
    <col min="14" max="14" width="9.33203125" hidden="1" collapsed="1"/>
    <col min="15" max="20" width="14.1640625" hidden="1" customWidth="1" collapsed="1"/>
    <col min="21" max="21" width="16.33203125" hidden="1" customWidth="1" collapsed="1"/>
    <col min="22" max="22" width="12.33203125" customWidth="1" collapsed="1"/>
    <col min="23" max="23" width="16.33203125" customWidth="1" collapsed="1"/>
    <col min="24" max="24" width="12.33203125" customWidth="1" collapsed="1"/>
    <col min="25" max="25" width="15" customWidth="1" collapsed="1"/>
    <col min="26" max="26" width="11" customWidth="1" collapsed="1"/>
    <col min="27" max="27" width="15" customWidth="1" collapsed="1"/>
    <col min="28" max="28" width="16.33203125" customWidth="1" collapsed="1"/>
    <col min="29" max="29" width="11" customWidth="1" collapsed="1"/>
    <col min="30" max="30" width="15" customWidth="1" collapsed="1"/>
    <col min="31" max="31" width="16.33203125" customWidth="1" collapsed="1"/>
    <col min="44" max="65" width="9.33203125" hidden="1" collapsed="1"/>
  </cols>
  <sheetData>
    <row r="2" spans="2:46" ht="36.950000000000003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3" t="s">
        <v>5</v>
      </c>
    </row>
    <row r="3" spans="2:46" ht="6.95" customHeight="1">
      <c r="B3" s="89"/>
      <c r="C3" s="90"/>
      <c r="D3" s="90"/>
      <c r="E3" s="90"/>
      <c r="F3" s="90"/>
      <c r="G3" s="90"/>
      <c r="H3" s="90"/>
      <c r="I3" s="91"/>
      <c r="J3" s="90"/>
      <c r="K3" s="90"/>
      <c r="L3" s="16"/>
      <c r="AT3" s="13" t="s">
        <v>78</v>
      </c>
    </row>
    <row r="4" spans="2:46" ht="24.95" customHeight="1">
      <c r="B4" s="16"/>
      <c r="D4" s="92" t="s">
        <v>79</v>
      </c>
      <c r="L4" s="16"/>
      <c r="M4" s="20" t="s">
        <v>10</v>
      </c>
      <c r="AT4" s="13" t="s">
        <v>4</v>
      </c>
    </row>
    <row r="5" spans="2:46" ht="6.95" customHeight="1">
      <c r="B5" s="16"/>
      <c r="L5" s="16"/>
    </row>
    <row r="6" spans="2:46" s="1" customFormat="1" ht="12" customHeight="1">
      <c r="B6" s="34"/>
      <c r="D6" s="93" t="s">
        <v>16</v>
      </c>
      <c r="I6" s="94"/>
      <c r="L6" s="34"/>
    </row>
    <row r="7" spans="2:46" s="1" customFormat="1" ht="36.950000000000003" customHeight="1">
      <c r="B7" s="34"/>
      <c r="E7" s="308" t="s">
        <v>17</v>
      </c>
      <c r="F7" s="309"/>
      <c r="G7" s="309"/>
      <c r="H7" s="309"/>
      <c r="I7" s="94"/>
      <c r="L7" s="34"/>
    </row>
    <row r="8" spans="2:46" s="1" customFormat="1">
      <c r="B8" s="34"/>
      <c r="I8" s="94"/>
      <c r="L8" s="34"/>
    </row>
    <row r="9" spans="2:46" s="1" customFormat="1" ht="12" customHeight="1">
      <c r="B9" s="34"/>
      <c r="D9" s="93" t="s">
        <v>18</v>
      </c>
      <c r="F9" s="13" t="s">
        <v>19</v>
      </c>
      <c r="I9" s="95" t="s">
        <v>20</v>
      </c>
      <c r="J9" s="13" t="s">
        <v>19</v>
      </c>
      <c r="L9" s="34"/>
    </row>
    <row r="10" spans="2:46" s="1" customFormat="1" ht="12" customHeight="1">
      <c r="B10" s="34"/>
      <c r="D10" s="93" t="s">
        <v>21</v>
      </c>
      <c r="F10" s="13" t="s">
        <v>22</v>
      </c>
      <c r="I10" s="95" t="s">
        <v>23</v>
      </c>
      <c r="J10" s="96" t="str">
        <f>'Rekapitulace stavby'!AN8</f>
        <v>11. 5. 2019</v>
      </c>
      <c r="L10" s="34"/>
    </row>
    <row r="11" spans="2:46" s="1" customFormat="1" ht="10.9" customHeight="1">
      <c r="B11" s="34"/>
      <c r="I11" s="94"/>
      <c r="L11" s="34"/>
    </row>
    <row r="12" spans="2:46" s="1" customFormat="1" ht="12" customHeight="1">
      <c r="B12" s="34"/>
      <c r="D12" s="93" t="s">
        <v>25</v>
      </c>
      <c r="I12" s="95" t="s">
        <v>26</v>
      </c>
      <c r="J12" s="13" t="s">
        <v>19</v>
      </c>
      <c r="L12" s="34"/>
    </row>
    <row r="13" spans="2:46" s="1" customFormat="1" ht="18" customHeight="1">
      <c r="B13" s="34"/>
      <c r="E13" s="13" t="s">
        <v>27</v>
      </c>
      <c r="I13" s="95" t="s">
        <v>28</v>
      </c>
      <c r="J13" s="13" t="s">
        <v>19</v>
      </c>
      <c r="L13" s="34"/>
    </row>
    <row r="14" spans="2:46" s="1" customFormat="1" ht="6.95" customHeight="1">
      <c r="B14" s="34"/>
      <c r="I14" s="94"/>
      <c r="L14" s="34"/>
    </row>
    <row r="15" spans="2:46" s="1" customFormat="1" ht="12" customHeight="1">
      <c r="B15" s="34"/>
      <c r="D15" s="93" t="s">
        <v>29</v>
      </c>
      <c r="I15" s="95" t="s">
        <v>26</v>
      </c>
      <c r="J15" s="26" t="str">
        <f>'Rekapitulace stavby'!AN13</f>
        <v>Vyplň údaj</v>
      </c>
      <c r="L15" s="34"/>
    </row>
    <row r="16" spans="2:46" s="1" customFormat="1" ht="18" customHeight="1">
      <c r="B16" s="34"/>
      <c r="E16" s="310" t="str">
        <f>'Rekapitulace stavby'!E14</f>
        <v>Vyplň údaj</v>
      </c>
      <c r="F16" s="311"/>
      <c r="G16" s="311"/>
      <c r="H16" s="311"/>
      <c r="I16" s="95" t="s">
        <v>28</v>
      </c>
      <c r="J16" s="26" t="str">
        <f>'Rekapitulace stavby'!AN14</f>
        <v>Vyplň údaj</v>
      </c>
      <c r="L16" s="34"/>
    </row>
    <row r="17" spans="2:12" s="1" customFormat="1" ht="6.95" customHeight="1">
      <c r="B17" s="34"/>
      <c r="I17" s="94"/>
      <c r="L17" s="34"/>
    </row>
    <row r="18" spans="2:12" s="1" customFormat="1" ht="12" customHeight="1">
      <c r="B18" s="34"/>
      <c r="D18" s="93" t="s">
        <v>31</v>
      </c>
      <c r="I18" s="95" t="s">
        <v>26</v>
      </c>
      <c r="J18" s="13" t="s">
        <v>19</v>
      </c>
      <c r="L18" s="34"/>
    </row>
    <row r="19" spans="2:12" s="1" customFormat="1" ht="18" customHeight="1">
      <c r="B19" s="34"/>
      <c r="E19" s="13" t="s">
        <v>32</v>
      </c>
      <c r="I19" s="95" t="s">
        <v>28</v>
      </c>
      <c r="J19" s="13" t="s">
        <v>19</v>
      </c>
      <c r="L19" s="34"/>
    </row>
    <row r="20" spans="2:12" s="1" customFormat="1" ht="6.95" customHeight="1">
      <c r="B20" s="34"/>
      <c r="I20" s="94"/>
      <c r="L20" s="34"/>
    </row>
    <row r="21" spans="2:12" s="1" customFormat="1" ht="12" customHeight="1">
      <c r="B21" s="34"/>
      <c r="D21" s="93" t="s">
        <v>34</v>
      </c>
      <c r="I21" s="95" t="s">
        <v>26</v>
      </c>
      <c r="J21" s="13" t="s">
        <v>19</v>
      </c>
      <c r="L21" s="34"/>
    </row>
    <row r="22" spans="2:12" s="1" customFormat="1" ht="18" customHeight="1">
      <c r="B22" s="34"/>
      <c r="E22" s="13" t="s">
        <v>32</v>
      </c>
      <c r="I22" s="95" t="s">
        <v>28</v>
      </c>
      <c r="J22" s="13" t="s">
        <v>19</v>
      </c>
      <c r="L22" s="34"/>
    </row>
    <row r="23" spans="2:12" s="1" customFormat="1" ht="6.95" customHeight="1">
      <c r="B23" s="34"/>
      <c r="I23" s="94"/>
      <c r="L23" s="34"/>
    </row>
    <row r="24" spans="2:12" s="1" customFormat="1" ht="12" customHeight="1">
      <c r="B24" s="34"/>
      <c r="D24" s="93" t="s">
        <v>35</v>
      </c>
      <c r="I24" s="94"/>
      <c r="L24" s="34"/>
    </row>
    <row r="25" spans="2:12" s="6" customFormat="1" ht="45" customHeight="1">
      <c r="B25" s="97"/>
      <c r="E25" s="312" t="s">
        <v>36</v>
      </c>
      <c r="F25" s="312"/>
      <c r="G25" s="312"/>
      <c r="H25" s="312"/>
      <c r="I25" s="98"/>
      <c r="L25" s="97"/>
    </row>
    <row r="26" spans="2:12" s="1" customFormat="1" ht="6.95" customHeight="1">
      <c r="B26" s="34"/>
      <c r="I26" s="94"/>
      <c r="L26" s="34"/>
    </row>
    <row r="27" spans="2:12" s="1" customFormat="1" ht="6.95" customHeight="1">
      <c r="B27" s="34"/>
      <c r="D27" s="52"/>
      <c r="E27" s="52"/>
      <c r="F27" s="52"/>
      <c r="G27" s="52"/>
      <c r="H27" s="52"/>
      <c r="I27" s="99"/>
      <c r="J27" s="52"/>
      <c r="K27" s="52"/>
      <c r="L27" s="34"/>
    </row>
    <row r="28" spans="2:12" s="1" customFormat="1" ht="25.35" customHeight="1">
      <c r="B28" s="34"/>
      <c r="D28" s="100" t="s">
        <v>37</v>
      </c>
      <c r="I28" s="94"/>
      <c r="J28" s="101">
        <f>ROUND(J87, 2)</f>
        <v>0</v>
      </c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99"/>
      <c r="J29" s="52"/>
      <c r="K29" s="52"/>
      <c r="L29" s="34"/>
    </row>
    <row r="30" spans="2:12" s="1" customFormat="1" ht="14.45" customHeight="1">
      <c r="B30" s="34"/>
      <c r="F30" s="102" t="s">
        <v>39</v>
      </c>
      <c r="I30" s="103" t="s">
        <v>38</v>
      </c>
      <c r="J30" s="102" t="s">
        <v>40</v>
      </c>
      <c r="L30" s="34"/>
    </row>
    <row r="31" spans="2:12" s="1" customFormat="1" ht="14.45" customHeight="1">
      <c r="B31" s="34"/>
      <c r="D31" s="93" t="s">
        <v>41</v>
      </c>
      <c r="E31" s="93" t="s">
        <v>42</v>
      </c>
      <c r="F31" s="104">
        <f>ROUND((SUM(BE87:BE263)),  2)</f>
        <v>0</v>
      </c>
      <c r="I31" s="105">
        <v>0.21</v>
      </c>
      <c r="J31" s="104">
        <f>ROUND(((SUM(BE87:BE263))*I31),  2)</f>
        <v>0</v>
      </c>
      <c r="L31" s="34"/>
    </row>
    <row r="32" spans="2:12" s="1" customFormat="1" ht="14.45" customHeight="1">
      <c r="B32" s="34"/>
      <c r="E32" s="93" t="s">
        <v>43</v>
      </c>
      <c r="F32" s="104">
        <f>ROUND((SUM(BF87:BF263)),  2)</f>
        <v>0</v>
      </c>
      <c r="I32" s="105">
        <v>0.15</v>
      </c>
      <c r="J32" s="104">
        <f>ROUND(((SUM(BF87:BF263))*I32),  2)</f>
        <v>0</v>
      </c>
      <c r="L32" s="34"/>
    </row>
    <row r="33" spans="2:12" s="1" customFormat="1" ht="14.45" hidden="1" customHeight="1">
      <c r="B33" s="34"/>
      <c r="E33" s="93" t="s">
        <v>44</v>
      </c>
      <c r="F33" s="104">
        <f>ROUND((SUM(BG87:BG263)),  2)</f>
        <v>0</v>
      </c>
      <c r="I33" s="105">
        <v>0.21</v>
      </c>
      <c r="J33" s="104">
        <f>0</f>
        <v>0</v>
      </c>
      <c r="L33" s="34"/>
    </row>
    <row r="34" spans="2:12" s="1" customFormat="1" ht="14.45" hidden="1" customHeight="1">
      <c r="B34" s="34"/>
      <c r="E34" s="93" t="s">
        <v>45</v>
      </c>
      <c r="F34" s="104">
        <f>ROUND((SUM(BH87:BH263)),  2)</f>
        <v>0</v>
      </c>
      <c r="I34" s="105">
        <v>0.15</v>
      </c>
      <c r="J34" s="104">
        <f>0</f>
        <v>0</v>
      </c>
      <c r="L34" s="34"/>
    </row>
    <row r="35" spans="2:12" s="1" customFormat="1" ht="14.45" hidden="1" customHeight="1">
      <c r="B35" s="34"/>
      <c r="E35" s="93" t="s">
        <v>46</v>
      </c>
      <c r="F35" s="104">
        <f>ROUND((SUM(BI87:BI263)),  2)</f>
        <v>0</v>
      </c>
      <c r="I35" s="105">
        <v>0</v>
      </c>
      <c r="J35" s="104">
        <f>0</f>
        <v>0</v>
      </c>
      <c r="L35" s="34"/>
    </row>
    <row r="36" spans="2:12" s="1" customFormat="1" ht="6.95" customHeight="1">
      <c r="B36" s="34"/>
      <c r="I36" s="94"/>
      <c r="L36" s="34"/>
    </row>
    <row r="37" spans="2:12" s="1" customFormat="1" ht="25.35" customHeight="1">
      <c r="B37" s="34"/>
      <c r="C37" s="106"/>
      <c r="D37" s="107" t="s">
        <v>47</v>
      </c>
      <c r="E37" s="108"/>
      <c r="F37" s="108"/>
      <c r="G37" s="109" t="s">
        <v>48</v>
      </c>
      <c r="H37" s="110" t="s">
        <v>49</v>
      </c>
      <c r="I37" s="111"/>
      <c r="J37" s="112">
        <f>SUM(J28:J35)</f>
        <v>0</v>
      </c>
      <c r="K37" s="113"/>
      <c r="L37" s="34"/>
    </row>
    <row r="38" spans="2:12" s="1" customFormat="1" ht="14.45" customHeight="1">
      <c r="B38" s="114"/>
      <c r="C38" s="115"/>
      <c r="D38" s="115"/>
      <c r="E38" s="115"/>
      <c r="F38" s="115"/>
      <c r="G38" s="115"/>
      <c r="H38" s="115"/>
      <c r="I38" s="116"/>
      <c r="J38" s="115"/>
      <c r="K38" s="115"/>
      <c r="L38" s="34"/>
    </row>
    <row r="42" spans="2:12" s="1" customFormat="1" ht="6.95" customHeight="1">
      <c r="B42" s="117"/>
      <c r="C42" s="118"/>
      <c r="D42" s="118"/>
      <c r="E42" s="118"/>
      <c r="F42" s="118"/>
      <c r="G42" s="118"/>
      <c r="H42" s="118"/>
      <c r="I42" s="119"/>
      <c r="J42" s="118"/>
      <c r="K42" s="118"/>
      <c r="L42" s="34"/>
    </row>
    <row r="43" spans="2:12" s="1" customFormat="1" ht="24.95" customHeight="1">
      <c r="B43" s="30"/>
      <c r="C43" s="19" t="s">
        <v>80</v>
      </c>
      <c r="D43" s="31"/>
      <c r="E43" s="31"/>
      <c r="F43" s="31"/>
      <c r="G43" s="31"/>
      <c r="H43" s="31"/>
      <c r="I43" s="94"/>
      <c r="J43" s="31"/>
      <c r="K43" s="31"/>
      <c r="L43" s="34"/>
    </row>
    <row r="44" spans="2:12" s="1" customFormat="1" ht="6.95" customHeight="1">
      <c r="B44" s="30"/>
      <c r="C44" s="31"/>
      <c r="D44" s="31"/>
      <c r="E44" s="31"/>
      <c r="F44" s="31"/>
      <c r="G44" s="31"/>
      <c r="H44" s="31"/>
      <c r="I44" s="94"/>
      <c r="J44" s="31"/>
      <c r="K44" s="31"/>
      <c r="L44" s="34"/>
    </row>
    <row r="45" spans="2:12" s="1" customFormat="1" ht="12" customHeight="1">
      <c r="B45" s="30"/>
      <c r="C45" s="25" t="s">
        <v>16</v>
      </c>
      <c r="D45" s="31"/>
      <c r="E45" s="31"/>
      <c r="F45" s="31"/>
      <c r="G45" s="31"/>
      <c r="H45" s="31"/>
      <c r="I45" s="94"/>
      <c r="J45" s="31"/>
      <c r="K45" s="31"/>
      <c r="L45" s="34"/>
    </row>
    <row r="46" spans="2:12" s="1" customFormat="1" ht="16.5" customHeight="1">
      <c r="B46" s="30"/>
      <c r="C46" s="31"/>
      <c r="D46" s="31"/>
      <c r="E46" s="282" t="str">
        <f>E7</f>
        <v>MŠ Ignáce Šustaly - rekonstrukce elektroinstalace,č.p.1120, Kopřivnice,</v>
      </c>
      <c r="F46" s="281"/>
      <c r="G46" s="281"/>
      <c r="H46" s="281"/>
      <c r="I46" s="94"/>
      <c r="J46" s="31"/>
      <c r="K46" s="31"/>
      <c r="L46" s="34"/>
    </row>
    <row r="47" spans="2:12" s="1" customFormat="1" ht="6.95" customHeight="1">
      <c r="B47" s="30"/>
      <c r="C47" s="31"/>
      <c r="D47" s="31"/>
      <c r="E47" s="31"/>
      <c r="F47" s="31"/>
      <c r="G47" s="31"/>
      <c r="H47" s="31"/>
      <c r="I47" s="94"/>
      <c r="J47" s="31"/>
      <c r="K47" s="31"/>
      <c r="L47" s="34"/>
    </row>
    <row r="48" spans="2:12" s="1" customFormat="1" ht="12" customHeight="1">
      <c r="B48" s="30"/>
      <c r="C48" s="25" t="s">
        <v>21</v>
      </c>
      <c r="D48" s="31"/>
      <c r="E48" s="31"/>
      <c r="F48" s="23" t="str">
        <f>F10</f>
        <v>Kopřivnice</v>
      </c>
      <c r="G48" s="31"/>
      <c r="H48" s="31"/>
      <c r="I48" s="95" t="s">
        <v>23</v>
      </c>
      <c r="J48" s="51" t="str">
        <f>IF(J10="","",J10)</f>
        <v>11. 5. 2019</v>
      </c>
      <c r="K48" s="31"/>
      <c r="L48" s="34"/>
    </row>
    <row r="49" spans="2:47" s="1" customFormat="1" ht="6.95" customHeight="1">
      <c r="B49" s="30"/>
      <c r="C49" s="31"/>
      <c r="D49" s="31"/>
      <c r="E49" s="31"/>
      <c r="F49" s="31"/>
      <c r="G49" s="31"/>
      <c r="H49" s="31"/>
      <c r="I49" s="94"/>
      <c r="J49" s="31"/>
      <c r="K49" s="31"/>
      <c r="L49" s="34"/>
    </row>
    <row r="50" spans="2:47" s="1" customFormat="1" ht="13.7" customHeight="1">
      <c r="B50" s="30"/>
      <c r="C50" s="25" t="s">
        <v>25</v>
      </c>
      <c r="D50" s="31"/>
      <c r="E50" s="31"/>
      <c r="F50" s="23" t="str">
        <f>E13</f>
        <v>Město Kopřivnice, Štefánikova 1163, 742 21 Kopřivn</v>
      </c>
      <c r="G50" s="31"/>
      <c r="H50" s="31"/>
      <c r="I50" s="95" t="s">
        <v>31</v>
      </c>
      <c r="J50" s="28" t="str">
        <f>E19</f>
        <v>Milan Vician</v>
      </c>
      <c r="K50" s="31"/>
      <c r="L50" s="34"/>
    </row>
    <row r="51" spans="2:47" s="1" customFormat="1" ht="13.7" customHeight="1">
      <c r="B51" s="30"/>
      <c r="C51" s="25" t="s">
        <v>29</v>
      </c>
      <c r="D51" s="31"/>
      <c r="E51" s="31"/>
      <c r="F51" s="23" t="str">
        <f>IF(E16="","",E16)</f>
        <v>Vyplň údaj</v>
      </c>
      <c r="G51" s="31"/>
      <c r="H51" s="31"/>
      <c r="I51" s="95" t="s">
        <v>34</v>
      </c>
      <c r="J51" s="28" t="str">
        <f>E22</f>
        <v>Milan Vician</v>
      </c>
      <c r="K51" s="31"/>
      <c r="L51" s="34"/>
    </row>
    <row r="52" spans="2:47" s="1" customFormat="1" ht="10.35" customHeight="1">
      <c r="B52" s="30"/>
      <c r="C52" s="31"/>
      <c r="D52" s="31"/>
      <c r="E52" s="31"/>
      <c r="F52" s="31"/>
      <c r="G52" s="31"/>
      <c r="H52" s="31"/>
      <c r="I52" s="94"/>
      <c r="J52" s="31"/>
      <c r="K52" s="31"/>
      <c r="L52" s="34"/>
    </row>
    <row r="53" spans="2:47" s="1" customFormat="1" ht="29.25" customHeight="1">
      <c r="B53" s="30"/>
      <c r="C53" s="120" t="s">
        <v>81</v>
      </c>
      <c r="D53" s="121"/>
      <c r="E53" s="121"/>
      <c r="F53" s="121"/>
      <c r="G53" s="121"/>
      <c r="H53" s="121"/>
      <c r="I53" s="122"/>
      <c r="J53" s="123" t="s">
        <v>82</v>
      </c>
      <c r="K53" s="121"/>
      <c r="L53" s="34"/>
    </row>
    <row r="54" spans="2:47" s="1" customFormat="1" ht="10.35" customHeight="1">
      <c r="B54" s="30"/>
      <c r="C54" s="31"/>
      <c r="D54" s="31"/>
      <c r="E54" s="31"/>
      <c r="F54" s="31"/>
      <c r="G54" s="31"/>
      <c r="H54" s="31"/>
      <c r="I54" s="94"/>
      <c r="J54" s="31"/>
      <c r="K54" s="31"/>
      <c r="L54" s="34"/>
    </row>
    <row r="55" spans="2:47" s="1" customFormat="1" ht="22.9" customHeight="1">
      <c r="B55" s="30"/>
      <c r="C55" s="124" t="s">
        <v>69</v>
      </c>
      <c r="D55" s="31"/>
      <c r="E55" s="31"/>
      <c r="F55" s="31"/>
      <c r="G55" s="31"/>
      <c r="H55" s="31"/>
      <c r="I55" s="94"/>
      <c r="J55" s="69">
        <f>J87</f>
        <v>0</v>
      </c>
      <c r="K55" s="31"/>
      <c r="L55" s="34"/>
      <c r="AU55" s="13" t="s">
        <v>83</v>
      </c>
    </row>
    <row r="56" spans="2:47" s="7" customFormat="1" ht="24.95" customHeight="1">
      <c r="B56" s="125"/>
      <c r="C56" s="126"/>
      <c r="D56" s="127" t="s">
        <v>84</v>
      </c>
      <c r="E56" s="128"/>
      <c r="F56" s="128"/>
      <c r="G56" s="128"/>
      <c r="H56" s="128"/>
      <c r="I56" s="129"/>
      <c r="J56" s="130">
        <f>J88</f>
        <v>0</v>
      </c>
      <c r="K56" s="126"/>
      <c r="L56" s="131"/>
    </row>
    <row r="57" spans="2:47" s="8" customFormat="1" ht="19.899999999999999" customHeight="1">
      <c r="B57" s="132"/>
      <c r="C57" s="133"/>
      <c r="D57" s="134" t="s">
        <v>85</v>
      </c>
      <c r="E57" s="135"/>
      <c r="F57" s="135"/>
      <c r="G57" s="135"/>
      <c r="H57" s="135"/>
      <c r="I57" s="136"/>
      <c r="J57" s="137">
        <f>J89</f>
        <v>0</v>
      </c>
      <c r="K57" s="133"/>
      <c r="L57" s="138"/>
    </row>
    <row r="58" spans="2:47" s="8" customFormat="1" ht="19.899999999999999" customHeight="1">
      <c r="B58" s="132"/>
      <c r="C58" s="133"/>
      <c r="D58" s="134" t="s">
        <v>86</v>
      </c>
      <c r="E58" s="135"/>
      <c r="F58" s="135"/>
      <c r="G58" s="135"/>
      <c r="H58" s="135"/>
      <c r="I58" s="136"/>
      <c r="J58" s="137">
        <f>J221</f>
        <v>0</v>
      </c>
      <c r="K58" s="133"/>
      <c r="L58" s="138"/>
    </row>
    <row r="59" spans="2:47" s="7" customFormat="1" ht="24.95" customHeight="1">
      <c r="B59" s="125"/>
      <c r="C59" s="126"/>
      <c r="D59" s="127" t="s">
        <v>87</v>
      </c>
      <c r="E59" s="128"/>
      <c r="F59" s="128"/>
      <c r="G59" s="128"/>
      <c r="H59" s="128"/>
      <c r="I59" s="129"/>
      <c r="J59" s="130">
        <f>J224</f>
        <v>0</v>
      </c>
      <c r="K59" s="126"/>
      <c r="L59" s="131"/>
    </row>
    <row r="60" spans="2:47" s="8" customFormat="1" ht="19.899999999999999" customHeight="1">
      <c r="B60" s="132"/>
      <c r="C60" s="133"/>
      <c r="D60" s="134" t="s">
        <v>88</v>
      </c>
      <c r="E60" s="135"/>
      <c r="F60" s="135"/>
      <c r="G60" s="135"/>
      <c r="H60" s="135"/>
      <c r="I60" s="136"/>
      <c r="J60" s="137">
        <f>J225</f>
        <v>0</v>
      </c>
      <c r="K60" s="133"/>
      <c r="L60" s="138"/>
    </row>
    <row r="61" spans="2:47" s="8" customFormat="1" ht="19.899999999999999" customHeight="1">
      <c r="B61" s="132"/>
      <c r="C61" s="133"/>
      <c r="D61" s="134" t="s">
        <v>89</v>
      </c>
      <c r="E61" s="135"/>
      <c r="F61" s="135"/>
      <c r="G61" s="135"/>
      <c r="H61" s="135"/>
      <c r="I61" s="136"/>
      <c r="J61" s="137">
        <f>J232</f>
        <v>0</v>
      </c>
      <c r="K61" s="133"/>
      <c r="L61" s="138"/>
    </row>
    <row r="62" spans="2:47" s="8" customFormat="1" ht="19.899999999999999" customHeight="1">
      <c r="B62" s="132"/>
      <c r="C62" s="133"/>
      <c r="D62" s="134" t="s">
        <v>90</v>
      </c>
      <c r="E62" s="135"/>
      <c r="F62" s="135"/>
      <c r="G62" s="135"/>
      <c r="H62" s="135"/>
      <c r="I62" s="136"/>
      <c r="J62" s="137">
        <f>J235</f>
        <v>0</v>
      </c>
      <c r="K62" s="133"/>
      <c r="L62" s="138"/>
    </row>
    <row r="63" spans="2:47" s="7" customFormat="1" ht="24.95" customHeight="1">
      <c r="B63" s="125"/>
      <c r="C63" s="126"/>
      <c r="D63" s="127" t="s">
        <v>91</v>
      </c>
      <c r="E63" s="128"/>
      <c r="F63" s="128"/>
      <c r="G63" s="128"/>
      <c r="H63" s="128"/>
      <c r="I63" s="129"/>
      <c r="J63" s="130">
        <f>J249</f>
        <v>0</v>
      </c>
      <c r="K63" s="126"/>
      <c r="L63" s="131"/>
    </row>
    <row r="64" spans="2:47" s="7" customFormat="1" ht="24.95" customHeight="1">
      <c r="B64" s="125"/>
      <c r="C64" s="126"/>
      <c r="D64" s="127" t="s">
        <v>92</v>
      </c>
      <c r="E64" s="128"/>
      <c r="F64" s="128"/>
      <c r="G64" s="128"/>
      <c r="H64" s="128"/>
      <c r="I64" s="129"/>
      <c r="J64" s="130">
        <f>J251</f>
        <v>0</v>
      </c>
      <c r="K64" s="126"/>
      <c r="L64" s="131"/>
    </row>
    <row r="65" spans="2:12" s="7" customFormat="1" ht="24.95" customHeight="1">
      <c r="B65" s="125"/>
      <c r="C65" s="126"/>
      <c r="D65" s="127" t="s">
        <v>93</v>
      </c>
      <c r="E65" s="128"/>
      <c r="F65" s="128"/>
      <c r="G65" s="128"/>
      <c r="H65" s="128"/>
      <c r="I65" s="129"/>
      <c r="J65" s="130">
        <f>J254</f>
        <v>0</v>
      </c>
      <c r="K65" s="126"/>
      <c r="L65" s="131"/>
    </row>
    <row r="66" spans="2:12" s="8" customFormat="1" ht="19.899999999999999" customHeight="1">
      <c r="B66" s="132"/>
      <c r="C66" s="133"/>
      <c r="D66" s="134" t="s">
        <v>94</v>
      </c>
      <c r="E66" s="135"/>
      <c r="F66" s="135"/>
      <c r="G66" s="135"/>
      <c r="H66" s="135"/>
      <c r="I66" s="136"/>
      <c r="J66" s="137">
        <f>J255</f>
        <v>0</v>
      </c>
      <c r="K66" s="133"/>
      <c r="L66" s="138"/>
    </row>
    <row r="67" spans="2:12" s="7" customFormat="1" ht="24.95" customHeight="1">
      <c r="B67" s="125"/>
      <c r="C67" s="126"/>
      <c r="D67" s="127" t="s">
        <v>95</v>
      </c>
      <c r="E67" s="128"/>
      <c r="F67" s="128"/>
      <c r="G67" s="128"/>
      <c r="H67" s="128"/>
      <c r="I67" s="129"/>
      <c r="J67" s="130">
        <f>J259</f>
        <v>0</v>
      </c>
      <c r="K67" s="126"/>
      <c r="L67" s="131"/>
    </row>
    <row r="68" spans="2:12" s="7" customFormat="1" ht="24.95" customHeight="1">
      <c r="B68" s="125"/>
      <c r="C68" s="126"/>
      <c r="D68" s="127" t="s">
        <v>96</v>
      </c>
      <c r="E68" s="128"/>
      <c r="F68" s="128"/>
      <c r="G68" s="128"/>
      <c r="H68" s="128"/>
      <c r="I68" s="129"/>
      <c r="J68" s="130">
        <f>J261</f>
        <v>0</v>
      </c>
      <c r="K68" s="126"/>
      <c r="L68" s="131"/>
    </row>
    <row r="69" spans="2:12" s="8" customFormat="1" ht="19.899999999999999" customHeight="1">
      <c r="B69" s="132"/>
      <c r="C69" s="133"/>
      <c r="D69" s="134" t="s">
        <v>97</v>
      </c>
      <c r="E69" s="135"/>
      <c r="F69" s="135"/>
      <c r="G69" s="135"/>
      <c r="H69" s="135"/>
      <c r="I69" s="136"/>
      <c r="J69" s="137">
        <f>J262</f>
        <v>0</v>
      </c>
      <c r="K69" s="133"/>
      <c r="L69" s="138"/>
    </row>
    <row r="70" spans="2:12" s="1" customFormat="1" ht="21.75" customHeight="1">
      <c r="B70" s="30"/>
      <c r="C70" s="31"/>
      <c r="D70" s="31"/>
      <c r="E70" s="31"/>
      <c r="F70" s="31"/>
      <c r="G70" s="31"/>
      <c r="H70" s="31"/>
      <c r="I70" s="94"/>
      <c r="J70" s="31"/>
      <c r="K70" s="31"/>
      <c r="L70" s="34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116"/>
      <c r="J71" s="43"/>
      <c r="K71" s="43"/>
      <c r="L71" s="34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119"/>
      <c r="J75" s="45"/>
      <c r="K75" s="45"/>
      <c r="L75" s="34"/>
    </row>
    <row r="76" spans="2:12" s="1" customFormat="1" ht="24.95" customHeight="1">
      <c r="B76" s="30"/>
      <c r="C76" s="19" t="s">
        <v>98</v>
      </c>
      <c r="D76" s="31"/>
      <c r="E76" s="31"/>
      <c r="F76" s="31"/>
      <c r="G76" s="31"/>
      <c r="H76" s="31"/>
      <c r="I76" s="94"/>
      <c r="J76" s="31"/>
      <c r="K76" s="31"/>
      <c r="L76" s="34"/>
    </row>
    <row r="77" spans="2:12" s="1" customFormat="1" ht="6.95" customHeight="1">
      <c r="B77" s="30"/>
      <c r="C77" s="31"/>
      <c r="D77" s="31"/>
      <c r="E77" s="31"/>
      <c r="F77" s="31"/>
      <c r="G77" s="31"/>
      <c r="H77" s="31"/>
      <c r="I77" s="94"/>
      <c r="J77" s="31"/>
      <c r="K77" s="31"/>
      <c r="L77" s="34"/>
    </row>
    <row r="78" spans="2:12" s="1" customFormat="1" ht="12" customHeight="1">
      <c r="B78" s="30"/>
      <c r="C78" s="25" t="s">
        <v>16</v>
      </c>
      <c r="D78" s="31"/>
      <c r="E78" s="31"/>
      <c r="F78" s="31"/>
      <c r="G78" s="31"/>
      <c r="H78" s="31"/>
      <c r="I78" s="94"/>
      <c r="J78" s="31"/>
      <c r="K78" s="31"/>
      <c r="L78" s="34"/>
    </row>
    <row r="79" spans="2:12" s="1" customFormat="1" ht="16.5" customHeight="1">
      <c r="B79" s="30"/>
      <c r="C79" s="31"/>
      <c r="D79" s="31"/>
      <c r="E79" s="282" t="str">
        <f>E7</f>
        <v>MŠ Ignáce Šustaly - rekonstrukce elektroinstalace,č.p.1120, Kopřivnice,</v>
      </c>
      <c r="F79" s="281"/>
      <c r="G79" s="281"/>
      <c r="H79" s="281"/>
      <c r="I79" s="94"/>
      <c r="J79" s="31"/>
      <c r="K79" s="31"/>
      <c r="L79" s="34"/>
    </row>
    <row r="80" spans="2:12" s="1" customFormat="1" ht="6.95" customHeight="1">
      <c r="B80" s="30"/>
      <c r="C80" s="31"/>
      <c r="D80" s="31"/>
      <c r="E80" s="31"/>
      <c r="F80" s="31"/>
      <c r="G80" s="31"/>
      <c r="H80" s="31"/>
      <c r="I80" s="94"/>
      <c r="J80" s="31"/>
      <c r="K80" s="31"/>
      <c r="L80" s="34"/>
    </row>
    <row r="81" spans="2:65" s="1" customFormat="1" ht="12" customHeight="1">
      <c r="B81" s="30"/>
      <c r="C81" s="25" t="s">
        <v>21</v>
      </c>
      <c r="D81" s="31"/>
      <c r="E81" s="31"/>
      <c r="F81" s="23" t="str">
        <f>F10</f>
        <v>Kopřivnice</v>
      </c>
      <c r="G81" s="31"/>
      <c r="H81" s="31"/>
      <c r="I81" s="95" t="s">
        <v>23</v>
      </c>
      <c r="J81" s="51" t="str">
        <f>IF(J10="","",J10)</f>
        <v>11. 5. 2019</v>
      </c>
      <c r="K81" s="31"/>
      <c r="L81" s="34"/>
    </row>
    <row r="82" spans="2:65" s="1" customFormat="1" ht="6.95" customHeight="1">
      <c r="B82" s="30"/>
      <c r="C82" s="31"/>
      <c r="D82" s="31"/>
      <c r="E82" s="31"/>
      <c r="F82" s="31"/>
      <c r="G82" s="31"/>
      <c r="H82" s="31"/>
      <c r="I82" s="94"/>
      <c r="J82" s="31"/>
      <c r="K82" s="31"/>
      <c r="L82" s="34"/>
    </row>
    <row r="83" spans="2:65" s="1" customFormat="1" ht="13.7" customHeight="1">
      <c r="B83" s="30"/>
      <c r="C83" s="25" t="s">
        <v>25</v>
      </c>
      <c r="D83" s="31"/>
      <c r="E83" s="31"/>
      <c r="F83" s="23" t="str">
        <f>E13</f>
        <v>Město Kopřivnice, Štefánikova 1163, 742 21 Kopřivn</v>
      </c>
      <c r="G83" s="31"/>
      <c r="H83" s="31"/>
      <c r="I83" s="95" t="s">
        <v>31</v>
      </c>
      <c r="J83" s="28" t="str">
        <f>E19</f>
        <v>Milan Vician</v>
      </c>
      <c r="K83" s="31"/>
      <c r="L83" s="34"/>
    </row>
    <row r="84" spans="2:65" s="1" customFormat="1" ht="13.7" customHeight="1">
      <c r="B84" s="30"/>
      <c r="C84" s="25" t="s">
        <v>29</v>
      </c>
      <c r="D84" s="31"/>
      <c r="E84" s="31"/>
      <c r="F84" s="23" t="str">
        <f>IF(E16="","",E16)</f>
        <v>Vyplň údaj</v>
      </c>
      <c r="G84" s="31"/>
      <c r="H84" s="31"/>
      <c r="I84" s="95" t="s">
        <v>34</v>
      </c>
      <c r="J84" s="28" t="str">
        <f>E22</f>
        <v>Milan Vician</v>
      </c>
      <c r="K84" s="31"/>
      <c r="L84" s="34"/>
    </row>
    <row r="85" spans="2:65" s="1" customFormat="1" ht="10.35" customHeight="1">
      <c r="B85" s="30"/>
      <c r="C85" s="31"/>
      <c r="D85" s="31"/>
      <c r="E85" s="31"/>
      <c r="F85" s="31"/>
      <c r="G85" s="31"/>
      <c r="H85" s="31"/>
      <c r="I85" s="94"/>
      <c r="J85" s="31"/>
      <c r="K85" s="31"/>
      <c r="L85" s="34"/>
    </row>
    <row r="86" spans="2:65" s="9" customFormat="1" ht="29.25" customHeight="1">
      <c r="B86" s="139"/>
      <c r="C86" s="140" t="s">
        <v>99</v>
      </c>
      <c r="D86" s="141" t="s">
        <v>56</v>
      </c>
      <c r="E86" s="141" t="s">
        <v>52</v>
      </c>
      <c r="F86" s="141" t="s">
        <v>53</v>
      </c>
      <c r="G86" s="141" t="s">
        <v>100</v>
      </c>
      <c r="H86" s="141" t="s">
        <v>101</v>
      </c>
      <c r="I86" s="142" t="s">
        <v>102</v>
      </c>
      <c r="J86" s="141" t="s">
        <v>82</v>
      </c>
      <c r="K86" s="143" t="s">
        <v>103</v>
      </c>
      <c r="L86" s="144"/>
      <c r="M86" s="60" t="s">
        <v>19</v>
      </c>
      <c r="N86" s="61" t="s">
        <v>41</v>
      </c>
      <c r="O86" s="61" t="s">
        <v>104</v>
      </c>
      <c r="P86" s="61" t="s">
        <v>105</v>
      </c>
      <c r="Q86" s="61" t="s">
        <v>106</v>
      </c>
      <c r="R86" s="61" t="s">
        <v>107</v>
      </c>
      <c r="S86" s="61" t="s">
        <v>108</v>
      </c>
      <c r="T86" s="62" t="s">
        <v>109</v>
      </c>
    </row>
    <row r="87" spans="2:65" s="1" customFormat="1" ht="22.9" customHeight="1">
      <c r="B87" s="30"/>
      <c r="C87" s="67" t="s">
        <v>110</v>
      </c>
      <c r="D87" s="31"/>
      <c r="E87" s="31"/>
      <c r="F87" s="31"/>
      <c r="G87" s="31"/>
      <c r="H87" s="31"/>
      <c r="I87" s="94"/>
      <c r="J87" s="145">
        <f>J88+J224+J249+J251+J254+J259+J261</f>
        <v>0</v>
      </c>
      <c r="K87" s="31"/>
      <c r="L87" s="34"/>
      <c r="M87" s="63"/>
      <c r="N87" s="64"/>
      <c r="O87" s="64"/>
      <c r="P87" s="146" t="e">
        <f>P88+P224+P249+P251+P254+P259+P261</f>
        <v>#REF!</v>
      </c>
      <c r="Q87" s="64"/>
      <c r="R87" s="146" t="e">
        <f>R88+R224+R249+R251+R254+R259+R261</f>
        <v>#REF!</v>
      </c>
      <c r="S87" s="64"/>
      <c r="T87" s="147" t="e">
        <f>T88+T224+T249+T251+T254+T259+T261</f>
        <v>#REF!</v>
      </c>
      <c r="AT87" s="13" t="s">
        <v>70</v>
      </c>
      <c r="AU87" s="13" t="s">
        <v>83</v>
      </c>
      <c r="BK87" s="148" t="e">
        <f>BK88+BK224+BK249+BK251+BK254+BK259+BK261</f>
        <v>#REF!</v>
      </c>
    </row>
    <row r="88" spans="2:65" s="10" customFormat="1" ht="25.9" customHeight="1">
      <c r="B88" s="149"/>
      <c r="C88" s="150"/>
      <c r="D88" s="151" t="s">
        <v>70</v>
      </c>
      <c r="E88" s="152" t="s">
        <v>111</v>
      </c>
      <c r="F88" s="152" t="s">
        <v>112</v>
      </c>
      <c r="G88" s="150"/>
      <c r="H88" s="150"/>
      <c r="I88" s="153"/>
      <c r="J88" s="154">
        <f>BK88</f>
        <v>0</v>
      </c>
      <c r="K88" s="150"/>
      <c r="L88" s="155"/>
      <c r="M88" s="156"/>
      <c r="N88" s="157"/>
      <c r="O88" s="157"/>
      <c r="P88" s="158">
        <f>P89+P221</f>
        <v>0</v>
      </c>
      <c r="Q88" s="157"/>
      <c r="R88" s="158">
        <f>R89+R221</f>
        <v>53.38064</v>
      </c>
      <c r="S88" s="157"/>
      <c r="T88" s="159">
        <f>T89+T221</f>
        <v>0</v>
      </c>
      <c r="AR88" s="160" t="s">
        <v>78</v>
      </c>
      <c r="AT88" s="161" t="s">
        <v>70</v>
      </c>
      <c r="AU88" s="161" t="s">
        <v>71</v>
      </c>
      <c r="AY88" s="160" t="s">
        <v>113</v>
      </c>
      <c r="BK88" s="162">
        <f>BK89+BK221</f>
        <v>0</v>
      </c>
    </row>
    <row r="89" spans="2:65" s="10" customFormat="1" ht="22.9" customHeight="1">
      <c r="B89" s="149"/>
      <c r="C89" s="150"/>
      <c r="D89" s="151" t="s">
        <v>70</v>
      </c>
      <c r="E89" s="163" t="s">
        <v>114</v>
      </c>
      <c r="F89" s="163" t="s">
        <v>115</v>
      </c>
      <c r="G89" s="150"/>
      <c r="H89" s="150"/>
      <c r="I89" s="153"/>
      <c r="J89" s="164">
        <f>BK89</f>
        <v>0</v>
      </c>
      <c r="K89" s="150"/>
      <c r="L89" s="155"/>
      <c r="M89" s="156"/>
      <c r="N89" s="157"/>
      <c r="O89" s="157"/>
      <c r="P89" s="158">
        <f>SUM(P90:P220)</f>
        <v>0</v>
      </c>
      <c r="Q89" s="157"/>
      <c r="R89" s="158">
        <f>SUM(R90:R220)</f>
        <v>53.38064</v>
      </c>
      <c r="S89" s="157"/>
      <c r="T89" s="159">
        <f>SUM(T90:T220)</f>
        <v>0</v>
      </c>
      <c r="AR89" s="160" t="s">
        <v>78</v>
      </c>
      <c r="AT89" s="161" t="s">
        <v>70</v>
      </c>
      <c r="AU89" s="161" t="s">
        <v>76</v>
      </c>
      <c r="AY89" s="160" t="s">
        <v>113</v>
      </c>
      <c r="BK89" s="162">
        <f>SUM(BK90:BK220)</f>
        <v>0</v>
      </c>
    </row>
    <row r="90" spans="2:65" s="1" customFormat="1" ht="16.5" customHeight="1">
      <c r="B90" s="30"/>
      <c r="C90" s="165" t="s">
        <v>76</v>
      </c>
      <c r="D90" s="165" t="s">
        <v>116</v>
      </c>
      <c r="E90" s="166" t="s">
        <v>117</v>
      </c>
      <c r="F90" s="167" t="s">
        <v>831</v>
      </c>
      <c r="G90" s="168" t="s">
        <v>118</v>
      </c>
      <c r="H90" s="169">
        <v>3</v>
      </c>
      <c r="I90" s="170"/>
      <c r="J90" s="171">
        <f t="shared" ref="J90:J116" si="0">ROUND(I90*H90,2)</f>
        <v>0</v>
      </c>
      <c r="K90" s="167" t="s">
        <v>19</v>
      </c>
      <c r="L90" s="172"/>
      <c r="M90" s="173" t="s">
        <v>19</v>
      </c>
      <c r="N90" s="174" t="s">
        <v>42</v>
      </c>
      <c r="O90" s="56"/>
      <c r="P90" s="175">
        <f t="shared" ref="P90:P116" si="1">O90*H90</f>
        <v>0</v>
      </c>
      <c r="Q90" s="175">
        <v>0</v>
      </c>
      <c r="R90" s="175">
        <f t="shared" ref="R90:R116" si="2">Q90*H90</f>
        <v>0</v>
      </c>
      <c r="S90" s="175">
        <v>0</v>
      </c>
      <c r="T90" s="176">
        <f t="shared" ref="T90:T116" si="3">S90*H90</f>
        <v>0</v>
      </c>
      <c r="AR90" s="13" t="s">
        <v>119</v>
      </c>
      <c r="AT90" s="13" t="s">
        <v>116</v>
      </c>
      <c r="AU90" s="13" t="s">
        <v>78</v>
      </c>
      <c r="AY90" s="13" t="s">
        <v>113</v>
      </c>
      <c r="BE90" s="177">
        <f t="shared" ref="BE90:BE116" si="4">IF(N90="základní",J90,0)</f>
        <v>0</v>
      </c>
      <c r="BF90" s="177">
        <f t="shared" ref="BF90:BF116" si="5">IF(N90="snížená",J90,0)</f>
        <v>0</v>
      </c>
      <c r="BG90" s="177">
        <f t="shared" ref="BG90:BG116" si="6">IF(N90="zákl. přenesená",J90,0)</f>
        <v>0</v>
      </c>
      <c r="BH90" s="177">
        <f t="shared" ref="BH90:BH116" si="7">IF(N90="sníž. přenesená",J90,0)</f>
        <v>0</v>
      </c>
      <c r="BI90" s="177">
        <f t="shared" ref="BI90:BI116" si="8">IF(N90="nulová",J90,0)</f>
        <v>0</v>
      </c>
      <c r="BJ90" s="13" t="s">
        <v>76</v>
      </c>
      <c r="BK90" s="177">
        <f t="shared" ref="BK90:BK116" si="9">ROUND(I90*H90,2)</f>
        <v>0</v>
      </c>
      <c r="BL90" s="13" t="s">
        <v>120</v>
      </c>
      <c r="BM90" s="13" t="s">
        <v>121</v>
      </c>
    </row>
    <row r="91" spans="2:65" s="1" customFormat="1" ht="22.5" customHeight="1">
      <c r="B91" s="30"/>
      <c r="C91" s="178">
        <f>C90+1</f>
        <v>2</v>
      </c>
      <c r="D91" s="178" t="s">
        <v>122</v>
      </c>
      <c r="E91" s="179" t="s">
        <v>123</v>
      </c>
      <c r="F91" s="180" t="s">
        <v>124</v>
      </c>
      <c r="G91" s="181" t="s">
        <v>118</v>
      </c>
      <c r="H91" s="182">
        <v>6</v>
      </c>
      <c r="I91" s="183"/>
      <c r="J91" s="184">
        <f t="shared" si="0"/>
        <v>0</v>
      </c>
      <c r="K91" s="180" t="s">
        <v>125</v>
      </c>
      <c r="L91" s="34"/>
      <c r="M91" s="185" t="s">
        <v>19</v>
      </c>
      <c r="N91" s="186" t="s">
        <v>42</v>
      </c>
      <c r="O91" s="56"/>
      <c r="P91" s="175">
        <f t="shared" si="1"/>
        <v>0</v>
      </c>
      <c r="Q91" s="175">
        <v>0</v>
      </c>
      <c r="R91" s="175">
        <f t="shared" si="2"/>
        <v>0</v>
      </c>
      <c r="S91" s="175">
        <v>0</v>
      </c>
      <c r="T91" s="176">
        <f t="shared" si="3"/>
        <v>0</v>
      </c>
      <c r="AR91" s="13" t="s">
        <v>126</v>
      </c>
      <c r="AT91" s="13" t="s">
        <v>122</v>
      </c>
      <c r="AU91" s="13" t="s">
        <v>78</v>
      </c>
      <c r="AY91" s="13" t="s">
        <v>113</v>
      </c>
      <c r="BE91" s="177">
        <f t="shared" si="4"/>
        <v>0</v>
      </c>
      <c r="BF91" s="177">
        <f t="shared" si="5"/>
        <v>0</v>
      </c>
      <c r="BG91" s="177">
        <f t="shared" si="6"/>
        <v>0</v>
      </c>
      <c r="BH91" s="177">
        <f t="shared" si="7"/>
        <v>0</v>
      </c>
      <c r="BI91" s="177">
        <f t="shared" si="8"/>
        <v>0</v>
      </c>
      <c r="BJ91" s="13" t="s">
        <v>76</v>
      </c>
      <c r="BK91" s="177">
        <f t="shared" si="9"/>
        <v>0</v>
      </c>
      <c r="BL91" s="13" t="s">
        <v>126</v>
      </c>
      <c r="BM91" s="13" t="s">
        <v>127</v>
      </c>
    </row>
    <row r="92" spans="2:65" s="1" customFormat="1" ht="22.5" customHeight="1">
      <c r="B92" s="30"/>
      <c r="C92" s="178">
        <f t="shared" ref="C92:C116" si="10">C91+1</f>
        <v>3</v>
      </c>
      <c r="D92" s="178" t="s">
        <v>122</v>
      </c>
      <c r="E92" s="179" t="s">
        <v>129</v>
      </c>
      <c r="F92" s="180" t="s">
        <v>130</v>
      </c>
      <c r="G92" s="181" t="s">
        <v>131</v>
      </c>
      <c r="H92" s="182">
        <v>80</v>
      </c>
      <c r="I92" s="183"/>
      <c r="J92" s="184">
        <f t="shared" si="0"/>
        <v>0</v>
      </c>
      <c r="K92" s="180" t="s">
        <v>132</v>
      </c>
      <c r="L92" s="34"/>
      <c r="M92" s="185" t="s">
        <v>19</v>
      </c>
      <c r="N92" s="186" t="s">
        <v>42</v>
      </c>
      <c r="O92" s="56"/>
      <c r="P92" s="175">
        <f t="shared" si="1"/>
        <v>0</v>
      </c>
      <c r="Q92" s="175">
        <v>0</v>
      </c>
      <c r="R92" s="175">
        <f t="shared" si="2"/>
        <v>0</v>
      </c>
      <c r="S92" s="175">
        <v>0</v>
      </c>
      <c r="T92" s="176">
        <f t="shared" si="3"/>
        <v>0</v>
      </c>
      <c r="AR92" s="13" t="s">
        <v>120</v>
      </c>
      <c r="AT92" s="13" t="s">
        <v>122</v>
      </c>
      <c r="AU92" s="13" t="s">
        <v>78</v>
      </c>
      <c r="AY92" s="13" t="s">
        <v>113</v>
      </c>
      <c r="BE92" s="177">
        <f t="shared" si="4"/>
        <v>0</v>
      </c>
      <c r="BF92" s="177">
        <f t="shared" si="5"/>
        <v>0</v>
      </c>
      <c r="BG92" s="177">
        <f t="shared" si="6"/>
        <v>0</v>
      </c>
      <c r="BH92" s="177">
        <f t="shared" si="7"/>
        <v>0</v>
      </c>
      <c r="BI92" s="177">
        <f t="shared" si="8"/>
        <v>0</v>
      </c>
      <c r="BJ92" s="13" t="s">
        <v>76</v>
      </c>
      <c r="BK92" s="177">
        <f t="shared" si="9"/>
        <v>0</v>
      </c>
      <c r="BL92" s="13" t="s">
        <v>120</v>
      </c>
      <c r="BM92" s="13" t="s">
        <v>133</v>
      </c>
    </row>
    <row r="93" spans="2:65" s="1" customFormat="1" ht="22.5" customHeight="1">
      <c r="B93" s="30"/>
      <c r="C93" s="178">
        <f t="shared" si="10"/>
        <v>4</v>
      </c>
      <c r="D93" s="178" t="s">
        <v>122</v>
      </c>
      <c r="E93" s="179" t="s">
        <v>135</v>
      </c>
      <c r="F93" s="180" t="s">
        <v>136</v>
      </c>
      <c r="G93" s="181" t="s">
        <v>131</v>
      </c>
      <c r="H93" s="182">
        <v>4</v>
      </c>
      <c r="I93" s="183"/>
      <c r="J93" s="184">
        <f t="shared" si="0"/>
        <v>0</v>
      </c>
      <c r="K93" s="180" t="s">
        <v>132</v>
      </c>
      <c r="L93" s="34"/>
      <c r="M93" s="185" t="s">
        <v>19</v>
      </c>
      <c r="N93" s="186" t="s">
        <v>42</v>
      </c>
      <c r="O93" s="56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13" t="s">
        <v>120</v>
      </c>
      <c r="AT93" s="13" t="s">
        <v>122</v>
      </c>
      <c r="AU93" s="13" t="s">
        <v>78</v>
      </c>
      <c r="AY93" s="13" t="s">
        <v>113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13" t="s">
        <v>76</v>
      </c>
      <c r="BK93" s="177">
        <f t="shared" si="9"/>
        <v>0</v>
      </c>
      <c r="BL93" s="13" t="s">
        <v>120</v>
      </c>
      <c r="BM93" s="13" t="s">
        <v>137</v>
      </c>
    </row>
    <row r="94" spans="2:65" s="1" customFormat="1" ht="16.5" customHeight="1">
      <c r="B94" s="30"/>
      <c r="C94" s="165">
        <f t="shared" si="10"/>
        <v>5</v>
      </c>
      <c r="D94" s="165" t="s">
        <v>116</v>
      </c>
      <c r="E94" s="166" t="s">
        <v>139</v>
      </c>
      <c r="F94" s="167" t="s">
        <v>140</v>
      </c>
      <c r="G94" s="168" t="s">
        <v>131</v>
      </c>
      <c r="H94" s="169">
        <v>4</v>
      </c>
      <c r="I94" s="170"/>
      <c r="J94" s="171">
        <f t="shared" si="0"/>
        <v>0</v>
      </c>
      <c r="K94" s="167" t="s">
        <v>132</v>
      </c>
      <c r="L94" s="172"/>
      <c r="M94" s="173" t="s">
        <v>19</v>
      </c>
      <c r="N94" s="174" t="s">
        <v>42</v>
      </c>
      <c r="O94" s="56"/>
      <c r="P94" s="175">
        <f t="shared" si="1"/>
        <v>0</v>
      </c>
      <c r="Q94" s="175">
        <v>5.5000000000000003E-4</v>
      </c>
      <c r="R94" s="175">
        <f t="shared" si="2"/>
        <v>2.2000000000000001E-3</v>
      </c>
      <c r="S94" s="175">
        <v>0</v>
      </c>
      <c r="T94" s="176">
        <f t="shared" si="3"/>
        <v>0</v>
      </c>
      <c r="AR94" s="13" t="s">
        <v>119</v>
      </c>
      <c r="AT94" s="13" t="s">
        <v>116</v>
      </c>
      <c r="AU94" s="13" t="s">
        <v>78</v>
      </c>
      <c r="AY94" s="13" t="s">
        <v>113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13" t="s">
        <v>76</v>
      </c>
      <c r="BK94" s="177">
        <f t="shared" si="9"/>
        <v>0</v>
      </c>
      <c r="BL94" s="13" t="s">
        <v>120</v>
      </c>
      <c r="BM94" s="13" t="s">
        <v>141</v>
      </c>
    </row>
    <row r="95" spans="2:65" s="1" customFormat="1" ht="16.5" customHeight="1">
      <c r="B95" s="30"/>
      <c r="C95" s="165">
        <f t="shared" si="10"/>
        <v>6</v>
      </c>
      <c r="D95" s="165" t="s">
        <v>116</v>
      </c>
      <c r="E95" s="166" t="s">
        <v>142</v>
      </c>
      <c r="F95" s="167" t="s">
        <v>143</v>
      </c>
      <c r="G95" s="168" t="s">
        <v>131</v>
      </c>
      <c r="H95" s="169">
        <v>80</v>
      </c>
      <c r="I95" s="170"/>
      <c r="J95" s="171">
        <f t="shared" si="0"/>
        <v>0</v>
      </c>
      <c r="K95" s="167" t="s">
        <v>132</v>
      </c>
      <c r="L95" s="172"/>
      <c r="M95" s="173" t="s">
        <v>19</v>
      </c>
      <c r="N95" s="174" t="s">
        <v>42</v>
      </c>
      <c r="O95" s="56"/>
      <c r="P95" s="175">
        <f t="shared" si="1"/>
        <v>0</v>
      </c>
      <c r="Q95" s="175">
        <v>6.9999999999999994E-5</v>
      </c>
      <c r="R95" s="175">
        <f t="shared" si="2"/>
        <v>5.5999999999999991E-3</v>
      </c>
      <c r="S95" s="175">
        <v>0</v>
      </c>
      <c r="T95" s="176">
        <f t="shared" si="3"/>
        <v>0</v>
      </c>
      <c r="AR95" s="13" t="s">
        <v>119</v>
      </c>
      <c r="AT95" s="13" t="s">
        <v>116</v>
      </c>
      <c r="AU95" s="13" t="s">
        <v>78</v>
      </c>
      <c r="AY95" s="13" t="s">
        <v>113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13" t="s">
        <v>76</v>
      </c>
      <c r="BK95" s="177">
        <f t="shared" si="9"/>
        <v>0</v>
      </c>
      <c r="BL95" s="13" t="s">
        <v>120</v>
      </c>
      <c r="BM95" s="13" t="s">
        <v>144</v>
      </c>
    </row>
    <row r="96" spans="2:65" s="1" customFormat="1" ht="22.5" customHeight="1">
      <c r="B96" s="30"/>
      <c r="C96" s="178">
        <f t="shared" si="10"/>
        <v>7</v>
      </c>
      <c r="D96" s="178" t="s">
        <v>122</v>
      </c>
      <c r="E96" s="179" t="s">
        <v>145</v>
      </c>
      <c r="F96" s="180" t="s">
        <v>146</v>
      </c>
      <c r="G96" s="181" t="s">
        <v>131</v>
      </c>
      <c r="H96" s="182">
        <v>60</v>
      </c>
      <c r="I96" s="183"/>
      <c r="J96" s="184">
        <f t="shared" si="0"/>
        <v>0</v>
      </c>
      <c r="K96" s="180" t="s">
        <v>132</v>
      </c>
      <c r="L96" s="34"/>
      <c r="M96" s="185" t="s">
        <v>19</v>
      </c>
      <c r="N96" s="186" t="s">
        <v>42</v>
      </c>
      <c r="O96" s="56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13" t="s">
        <v>120</v>
      </c>
      <c r="AT96" s="13" t="s">
        <v>122</v>
      </c>
      <c r="AU96" s="13" t="s">
        <v>78</v>
      </c>
      <c r="AY96" s="13" t="s">
        <v>113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13" t="s">
        <v>76</v>
      </c>
      <c r="BK96" s="177">
        <f t="shared" si="9"/>
        <v>0</v>
      </c>
      <c r="BL96" s="13" t="s">
        <v>120</v>
      </c>
      <c r="BM96" s="13" t="s">
        <v>147</v>
      </c>
    </row>
    <row r="97" spans="2:65" s="1" customFormat="1" ht="16.5" customHeight="1">
      <c r="B97" s="30"/>
      <c r="C97" s="165">
        <f t="shared" si="10"/>
        <v>8</v>
      </c>
      <c r="D97" s="165" t="s">
        <v>116</v>
      </c>
      <c r="E97" s="166" t="s">
        <v>148</v>
      </c>
      <c r="F97" s="167" t="s">
        <v>149</v>
      </c>
      <c r="G97" s="168" t="s">
        <v>131</v>
      </c>
      <c r="H97" s="169">
        <v>20</v>
      </c>
      <c r="I97" s="170"/>
      <c r="J97" s="171">
        <f t="shared" si="0"/>
        <v>0</v>
      </c>
      <c r="K97" s="167" t="s">
        <v>132</v>
      </c>
      <c r="L97" s="172"/>
      <c r="M97" s="173" t="s">
        <v>19</v>
      </c>
      <c r="N97" s="174" t="s">
        <v>42</v>
      </c>
      <c r="O97" s="56"/>
      <c r="P97" s="175">
        <f t="shared" si="1"/>
        <v>0</v>
      </c>
      <c r="Q97" s="175">
        <v>5.4000000000000001E-4</v>
      </c>
      <c r="R97" s="175">
        <f t="shared" si="2"/>
        <v>1.0800000000000001E-2</v>
      </c>
      <c r="S97" s="175">
        <v>0</v>
      </c>
      <c r="T97" s="176">
        <f t="shared" si="3"/>
        <v>0</v>
      </c>
      <c r="AR97" s="13" t="s">
        <v>119</v>
      </c>
      <c r="AT97" s="13" t="s">
        <v>116</v>
      </c>
      <c r="AU97" s="13" t="s">
        <v>78</v>
      </c>
      <c r="AY97" s="13" t="s">
        <v>113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13" t="s">
        <v>76</v>
      </c>
      <c r="BK97" s="177">
        <f t="shared" si="9"/>
        <v>0</v>
      </c>
      <c r="BL97" s="13" t="s">
        <v>120</v>
      </c>
      <c r="BM97" s="13" t="s">
        <v>150</v>
      </c>
    </row>
    <row r="98" spans="2:65" s="1" customFormat="1" ht="16.5" customHeight="1">
      <c r="B98" s="30"/>
      <c r="C98" s="165">
        <f t="shared" si="10"/>
        <v>9</v>
      </c>
      <c r="D98" s="165" t="s">
        <v>116</v>
      </c>
      <c r="E98" s="166" t="s">
        <v>151</v>
      </c>
      <c r="F98" s="167" t="s">
        <v>152</v>
      </c>
      <c r="G98" s="168" t="s">
        <v>131</v>
      </c>
      <c r="H98" s="169">
        <v>40</v>
      </c>
      <c r="I98" s="170"/>
      <c r="J98" s="171">
        <f t="shared" si="0"/>
        <v>0</v>
      </c>
      <c r="K98" s="167" t="s">
        <v>132</v>
      </c>
      <c r="L98" s="172"/>
      <c r="M98" s="173" t="s">
        <v>19</v>
      </c>
      <c r="N98" s="174" t="s">
        <v>42</v>
      </c>
      <c r="O98" s="56"/>
      <c r="P98" s="175">
        <f t="shared" si="1"/>
        <v>0</v>
      </c>
      <c r="Q98" s="175">
        <v>1.2999999999999999E-4</v>
      </c>
      <c r="R98" s="175">
        <f t="shared" si="2"/>
        <v>5.1999999999999998E-3</v>
      </c>
      <c r="S98" s="175">
        <v>0</v>
      </c>
      <c r="T98" s="176">
        <f t="shared" si="3"/>
        <v>0</v>
      </c>
      <c r="AR98" s="13" t="s">
        <v>119</v>
      </c>
      <c r="AT98" s="13" t="s">
        <v>116</v>
      </c>
      <c r="AU98" s="13" t="s">
        <v>78</v>
      </c>
      <c r="AY98" s="13" t="s">
        <v>113</v>
      </c>
      <c r="BE98" s="177">
        <f t="shared" si="4"/>
        <v>0</v>
      </c>
      <c r="BF98" s="177">
        <f t="shared" si="5"/>
        <v>0</v>
      </c>
      <c r="BG98" s="177">
        <f t="shared" si="6"/>
        <v>0</v>
      </c>
      <c r="BH98" s="177">
        <f t="shared" si="7"/>
        <v>0</v>
      </c>
      <c r="BI98" s="177">
        <f t="shared" si="8"/>
        <v>0</v>
      </c>
      <c r="BJ98" s="13" t="s">
        <v>76</v>
      </c>
      <c r="BK98" s="177">
        <f t="shared" si="9"/>
        <v>0</v>
      </c>
      <c r="BL98" s="13" t="s">
        <v>120</v>
      </c>
      <c r="BM98" s="13" t="s">
        <v>153</v>
      </c>
    </row>
    <row r="99" spans="2:65" s="1" customFormat="1" ht="22.5" customHeight="1">
      <c r="B99" s="30"/>
      <c r="C99" s="178">
        <f t="shared" si="10"/>
        <v>10</v>
      </c>
      <c r="D99" s="178" t="s">
        <v>122</v>
      </c>
      <c r="E99" s="179" t="s">
        <v>145</v>
      </c>
      <c r="F99" s="180" t="s">
        <v>146</v>
      </c>
      <c r="G99" s="181" t="s">
        <v>131</v>
      </c>
      <c r="H99" s="182">
        <v>4</v>
      </c>
      <c r="I99" s="183"/>
      <c r="J99" s="184">
        <f t="shared" si="0"/>
        <v>0</v>
      </c>
      <c r="K99" s="180" t="s">
        <v>132</v>
      </c>
      <c r="L99" s="34"/>
      <c r="M99" s="185" t="s">
        <v>19</v>
      </c>
      <c r="N99" s="186" t="s">
        <v>42</v>
      </c>
      <c r="O99" s="56"/>
      <c r="P99" s="175">
        <f t="shared" si="1"/>
        <v>0</v>
      </c>
      <c r="Q99" s="175">
        <v>0</v>
      </c>
      <c r="R99" s="175">
        <f t="shared" si="2"/>
        <v>0</v>
      </c>
      <c r="S99" s="175">
        <v>0</v>
      </c>
      <c r="T99" s="176">
        <f t="shared" si="3"/>
        <v>0</v>
      </c>
      <c r="AR99" s="13" t="s">
        <v>120</v>
      </c>
      <c r="AT99" s="13" t="s">
        <v>122</v>
      </c>
      <c r="AU99" s="13" t="s">
        <v>78</v>
      </c>
      <c r="AY99" s="13" t="s">
        <v>113</v>
      </c>
      <c r="BE99" s="177">
        <f t="shared" si="4"/>
        <v>0</v>
      </c>
      <c r="BF99" s="177">
        <f t="shared" si="5"/>
        <v>0</v>
      </c>
      <c r="BG99" s="177">
        <f t="shared" si="6"/>
        <v>0</v>
      </c>
      <c r="BH99" s="177">
        <f t="shared" si="7"/>
        <v>0</v>
      </c>
      <c r="BI99" s="177">
        <f t="shared" si="8"/>
        <v>0</v>
      </c>
      <c r="BJ99" s="13" t="s">
        <v>76</v>
      </c>
      <c r="BK99" s="177">
        <f t="shared" si="9"/>
        <v>0</v>
      </c>
      <c r="BL99" s="13" t="s">
        <v>120</v>
      </c>
      <c r="BM99" s="13" t="s">
        <v>154</v>
      </c>
    </row>
    <row r="100" spans="2:65" s="1" customFormat="1" ht="22.5" customHeight="1">
      <c r="B100" s="30"/>
      <c r="C100" s="178">
        <f t="shared" si="10"/>
        <v>11</v>
      </c>
      <c r="D100" s="178" t="s">
        <v>122</v>
      </c>
      <c r="E100" s="179" t="s">
        <v>155</v>
      </c>
      <c r="F100" s="180" t="s">
        <v>156</v>
      </c>
      <c r="G100" s="181" t="s">
        <v>131</v>
      </c>
      <c r="H100" s="182">
        <v>4</v>
      </c>
      <c r="I100" s="183"/>
      <c r="J100" s="184">
        <f t="shared" si="0"/>
        <v>0</v>
      </c>
      <c r="K100" s="180" t="s">
        <v>132</v>
      </c>
      <c r="L100" s="34"/>
      <c r="M100" s="185" t="s">
        <v>19</v>
      </c>
      <c r="N100" s="186" t="s">
        <v>42</v>
      </c>
      <c r="O100" s="56"/>
      <c r="P100" s="175">
        <f t="shared" si="1"/>
        <v>0</v>
      </c>
      <c r="Q100" s="175">
        <v>0</v>
      </c>
      <c r="R100" s="175">
        <f t="shared" si="2"/>
        <v>0</v>
      </c>
      <c r="S100" s="175">
        <v>0</v>
      </c>
      <c r="T100" s="176">
        <f t="shared" si="3"/>
        <v>0</v>
      </c>
      <c r="AR100" s="13" t="s">
        <v>120</v>
      </c>
      <c r="AT100" s="13" t="s">
        <v>122</v>
      </c>
      <c r="AU100" s="13" t="s">
        <v>78</v>
      </c>
      <c r="AY100" s="13" t="s">
        <v>113</v>
      </c>
      <c r="BE100" s="177">
        <f t="shared" si="4"/>
        <v>0</v>
      </c>
      <c r="BF100" s="177">
        <f t="shared" si="5"/>
        <v>0</v>
      </c>
      <c r="BG100" s="177">
        <f t="shared" si="6"/>
        <v>0</v>
      </c>
      <c r="BH100" s="177">
        <f t="shared" si="7"/>
        <v>0</v>
      </c>
      <c r="BI100" s="177">
        <f t="shared" si="8"/>
        <v>0</v>
      </c>
      <c r="BJ100" s="13" t="s">
        <v>76</v>
      </c>
      <c r="BK100" s="177">
        <f t="shared" si="9"/>
        <v>0</v>
      </c>
      <c r="BL100" s="13" t="s">
        <v>120</v>
      </c>
      <c r="BM100" s="13" t="s">
        <v>157</v>
      </c>
    </row>
    <row r="101" spans="2:65" s="1" customFormat="1" ht="16.5" customHeight="1">
      <c r="B101" s="30"/>
      <c r="C101" s="165">
        <f t="shared" si="10"/>
        <v>12</v>
      </c>
      <c r="D101" s="165" t="s">
        <v>116</v>
      </c>
      <c r="E101" s="166" t="s">
        <v>158</v>
      </c>
      <c r="F101" s="167" t="s">
        <v>159</v>
      </c>
      <c r="G101" s="168" t="s">
        <v>131</v>
      </c>
      <c r="H101" s="169">
        <v>4</v>
      </c>
      <c r="I101" s="170"/>
      <c r="J101" s="171">
        <f t="shared" si="0"/>
        <v>0</v>
      </c>
      <c r="K101" s="167" t="s">
        <v>19</v>
      </c>
      <c r="L101" s="172"/>
      <c r="M101" s="173" t="s">
        <v>19</v>
      </c>
      <c r="N101" s="174" t="s">
        <v>42</v>
      </c>
      <c r="O101" s="56"/>
      <c r="P101" s="175">
        <f t="shared" si="1"/>
        <v>0</v>
      </c>
      <c r="Q101" s="175">
        <v>0</v>
      </c>
      <c r="R101" s="175">
        <f t="shared" si="2"/>
        <v>0</v>
      </c>
      <c r="S101" s="175">
        <v>0</v>
      </c>
      <c r="T101" s="176">
        <f t="shared" si="3"/>
        <v>0</v>
      </c>
      <c r="AR101" s="13" t="s">
        <v>119</v>
      </c>
      <c r="AT101" s="13" t="s">
        <v>116</v>
      </c>
      <c r="AU101" s="13" t="s">
        <v>78</v>
      </c>
      <c r="AY101" s="13" t="s">
        <v>113</v>
      </c>
      <c r="BE101" s="177">
        <f t="shared" si="4"/>
        <v>0</v>
      </c>
      <c r="BF101" s="177">
        <f t="shared" si="5"/>
        <v>0</v>
      </c>
      <c r="BG101" s="177">
        <f t="shared" si="6"/>
        <v>0</v>
      </c>
      <c r="BH101" s="177">
        <f t="shared" si="7"/>
        <v>0</v>
      </c>
      <c r="BI101" s="177">
        <f t="shared" si="8"/>
        <v>0</v>
      </c>
      <c r="BJ101" s="13" t="s">
        <v>76</v>
      </c>
      <c r="BK101" s="177">
        <f t="shared" si="9"/>
        <v>0</v>
      </c>
      <c r="BL101" s="13" t="s">
        <v>120</v>
      </c>
      <c r="BM101" s="13" t="s">
        <v>160</v>
      </c>
    </row>
    <row r="102" spans="2:65" s="1" customFormat="1" ht="22.5" customHeight="1">
      <c r="B102" s="30"/>
      <c r="C102" s="165">
        <f t="shared" si="10"/>
        <v>13</v>
      </c>
      <c r="D102" s="165" t="s">
        <v>116</v>
      </c>
      <c r="E102" s="166" t="s">
        <v>161</v>
      </c>
      <c r="F102" s="167" t="s">
        <v>162</v>
      </c>
      <c r="G102" s="168" t="s">
        <v>163</v>
      </c>
      <c r="H102" s="169">
        <v>90</v>
      </c>
      <c r="I102" s="170"/>
      <c r="J102" s="171">
        <f t="shared" si="0"/>
        <v>0</v>
      </c>
      <c r="K102" s="167" t="s">
        <v>19</v>
      </c>
      <c r="L102" s="172"/>
      <c r="M102" s="173" t="s">
        <v>19</v>
      </c>
      <c r="N102" s="174" t="s">
        <v>42</v>
      </c>
      <c r="O102" s="56"/>
      <c r="P102" s="175">
        <f t="shared" si="1"/>
        <v>0</v>
      </c>
      <c r="Q102" s="175">
        <v>0</v>
      </c>
      <c r="R102" s="175">
        <f t="shared" si="2"/>
        <v>0</v>
      </c>
      <c r="S102" s="175">
        <v>0</v>
      </c>
      <c r="T102" s="176">
        <f t="shared" si="3"/>
        <v>0</v>
      </c>
      <c r="AR102" s="13" t="s">
        <v>119</v>
      </c>
      <c r="AT102" s="13" t="s">
        <v>116</v>
      </c>
      <c r="AU102" s="13" t="s">
        <v>78</v>
      </c>
      <c r="AY102" s="13" t="s">
        <v>113</v>
      </c>
      <c r="BE102" s="177">
        <f t="shared" si="4"/>
        <v>0</v>
      </c>
      <c r="BF102" s="177">
        <f t="shared" si="5"/>
        <v>0</v>
      </c>
      <c r="BG102" s="177">
        <f t="shared" si="6"/>
        <v>0</v>
      </c>
      <c r="BH102" s="177">
        <f t="shared" si="7"/>
        <v>0</v>
      </c>
      <c r="BI102" s="177">
        <f t="shared" si="8"/>
        <v>0</v>
      </c>
      <c r="BJ102" s="13" t="s">
        <v>76</v>
      </c>
      <c r="BK102" s="177">
        <f t="shared" si="9"/>
        <v>0</v>
      </c>
      <c r="BL102" s="13" t="s">
        <v>120</v>
      </c>
      <c r="BM102" s="13" t="s">
        <v>164</v>
      </c>
    </row>
    <row r="103" spans="2:65" s="1" customFormat="1" ht="16.5" customHeight="1">
      <c r="B103" s="30"/>
      <c r="C103" s="165">
        <f t="shared" si="10"/>
        <v>14</v>
      </c>
      <c r="D103" s="165" t="s">
        <v>116</v>
      </c>
      <c r="E103" s="166" t="s">
        <v>165</v>
      </c>
      <c r="F103" s="167" t="s">
        <v>166</v>
      </c>
      <c r="G103" s="168" t="s">
        <v>131</v>
      </c>
      <c r="H103" s="169">
        <v>45</v>
      </c>
      <c r="I103" s="170"/>
      <c r="J103" s="171">
        <f t="shared" si="0"/>
        <v>0</v>
      </c>
      <c r="K103" s="167" t="s">
        <v>19</v>
      </c>
      <c r="L103" s="172"/>
      <c r="M103" s="173" t="s">
        <v>19</v>
      </c>
      <c r="N103" s="174" t="s">
        <v>42</v>
      </c>
      <c r="O103" s="56"/>
      <c r="P103" s="175">
        <f t="shared" si="1"/>
        <v>0</v>
      </c>
      <c r="Q103" s="175">
        <v>0</v>
      </c>
      <c r="R103" s="175">
        <f t="shared" si="2"/>
        <v>0</v>
      </c>
      <c r="S103" s="175">
        <v>0</v>
      </c>
      <c r="T103" s="176">
        <f t="shared" si="3"/>
        <v>0</v>
      </c>
      <c r="AR103" s="13" t="s">
        <v>119</v>
      </c>
      <c r="AT103" s="13" t="s">
        <v>116</v>
      </c>
      <c r="AU103" s="13" t="s">
        <v>78</v>
      </c>
      <c r="AY103" s="13" t="s">
        <v>113</v>
      </c>
      <c r="BE103" s="177">
        <f t="shared" si="4"/>
        <v>0</v>
      </c>
      <c r="BF103" s="177">
        <f t="shared" si="5"/>
        <v>0</v>
      </c>
      <c r="BG103" s="177">
        <f t="shared" si="6"/>
        <v>0</v>
      </c>
      <c r="BH103" s="177">
        <f t="shared" si="7"/>
        <v>0</v>
      </c>
      <c r="BI103" s="177">
        <f t="shared" si="8"/>
        <v>0</v>
      </c>
      <c r="BJ103" s="13" t="s">
        <v>76</v>
      </c>
      <c r="BK103" s="177">
        <f t="shared" si="9"/>
        <v>0</v>
      </c>
      <c r="BL103" s="13" t="s">
        <v>120</v>
      </c>
      <c r="BM103" s="13" t="s">
        <v>167</v>
      </c>
    </row>
    <row r="104" spans="2:65" s="1" customFormat="1" ht="22.5" customHeight="1">
      <c r="B104" s="30"/>
      <c r="C104" s="178">
        <f t="shared" si="10"/>
        <v>15</v>
      </c>
      <c r="D104" s="178" t="s">
        <v>122</v>
      </c>
      <c r="E104" s="179" t="s">
        <v>168</v>
      </c>
      <c r="F104" s="180" t="s">
        <v>169</v>
      </c>
      <c r="G104" s="181" t="s">
        <v>118</v>
      </c>
      <c r="H104" s="182">
        <v>10</v>
      </c>
      <c r="I104" s="183"/>
      <c r="J104" s="184">
        <f t="shared" si="0"/>
        <v>0</v>
      </c>
      <c r="K104" s="180" t="s">
        <v>132</v>
      </c>
      <c r="L104" s="34"/>
      <c r="M104" s="185" t="s">
        <v>19</v>
      </c>
      <c r="N104" s="186" t="s">
        <v>42</v>
      </c>
      <c r="O104" s="56"/>
      <c r="P104" s="175">
        <f t="shared" si="1"/>
        <v>0</v>
      </c>
      <c r="Q104" s="175">
        <v>0</v>
      </c>
      <c r="R104" s="175">
        <f t="shared" si="2"/>
        <v>0</v>
      </c>
      <c r="S104" s="175">
        <v>0</v>
      </c>
      <c r="T104" s="176">
        <f t="shared" si="3"/>
        <v>0</v>
      </c>
      <c r="AR104" s="13" t="s">
        <v>120</v>
      </c>
      <c r="AT104" s="13" t="s">
        <v>122</v>
      </c>
      <c r="AU104" s="13" t="s">
        <v>78</v>
      </c>
      <c r="AY104" s="13" t="s">
        <v>113</v>
      </c>
      <c r="BE104" s="177">
        <f t="shared" si="4"/>
        <v>0</v>
      </c>
      <c r="BF104" s="177">
        <f t="shared" si="5"/>
        <v>0</v>
      </c>
      <c r="BG104" s="177">
        <f t="shared" si="6"/>
        <v>0</v>
      </c>
      <c r="BH104" s="177">
        <f t="shared" si="7"/>
        <v>0</v>
      </c>
      <c r="BI104" s="177">
        <f t="shared" si="8"/>
        <v>0</v>
      </c>
      <c r="BJ104" s="13" t="s">
        <v>76</v>
      </c>
      <c r="BK104" s="177">
        <f t="shared" si="9"/>
        <v>0</v>
      </c>
      <c r="BL104" s="13" t="s">
        <v>120</v>
      </c>
      <c r="BM104" s="13" t="s">
        <v>170</v>
      </c>
    </row>
    <row r="105" spans="2:65" s="1" customFormat="1" ht="22.5" customHeight="1">
      <c r="B105" s="30"/>
      <c r="C105" s="165">
        <f t="shared" si="10"/>
        <v>16</v>
      </c>
      <c r="D105" s="165" t="s">
        <v>116</v>
      </c>
      <c r="E105" s="166" t="s">
        <v>171</v>
      </c>
      <c r="F105" s="167" t="s">
        <v>172</v>
      </c>
      <c r="G105" s="168" t="s">
        <v>131</v>
      </c>
      <c r="H105" s="169">
        <v>4</v>
      </c>
      <c r="I105" s="170"/>
      <c r="J105" s="171">
        <f t="shared" si="0"/>
        <v>0</v>
      </c>
      <c r="K105" s="167" t="s">
        <v>19</v>
      </c>
      <c r="L105" s="172"/>
      <c r="M105" s="173" t="s">
        <v>19</v>
      </c>
      <c r="N105" s="174" t="s">
        <v>42</v>
      </c>
      <c r="O105" s="56"/>
      <c r="P105" s="175">
        <f t="shared" si="1"/>
        <v>0</v>
      </c>
      <c r="Q105" s="175">
        <v>0</v>
      </c>
      <c r="R105" s="175">
        <f t="shared" si="2"/>
        <v>0</v>
      </c>
      <c r="S105" s="175">
        <v>0</v>
      </c>
      <c r="T105" s="176">
        <f t="shared" si="3"/>
        <v>0</v>
      </c>
      <c r="AR105" s="13" t="s">
        <v>119</v>
      </c>
      <c r="AT105" s="13" t="s">
        <v>116</v>
      </c>
      <c r="AU105" s="13" t="s">
        <v>78</v>
      </c>
      <c r="AY105" s="13" t="s">
        <v>113</v>
      </c>
      <c r="BE105" s="177">
        <f t="shared" si="4"/>
        <v>0</v>
      </c>
      <c r="BF105" s="177">
        <f t="shared" si="5"/>
        <v>0</v>
      </c>
      <c r="BG105" s="177">
        <f t="shared" si="6"/>
        <v>0</v>
      </c>
      <c r="BH105" s="177">
        <f t="shared" si="7"/>
        <v>0</v>
      </c>
      <c r="BI105" s="177">
        <f t="shared" si="8"/>
        <v>0</v>
      </c>
      <c r="BJ105" s="13" t="s">
        <v>76</v>
      </c>
      <c r="BK105" s="177">
        <f t="shared" si="9"/>
        <v>0</v>
      </c>
      <c r="BL105" s="13" t="s">
        <v>120</v>
      </c>
      <c r="BM105" s="13" t="s">
        <v>173</v>
      </c>
    </row>
    <row r="106" spans="2:65" s="1" customFormat="1" ht="22.5" customHeight="1">
      <c r="B106" s="30"/>
      <c r="C106" s="178">
        <f t="shared" si="10"/>
        <v>17</v>
      </c>
      <c r="D106" s="178" t="s">
        <v>122</v>
      </c>
      <c r="E106" s="179" t="s">
        <v>174</v>
      </c>
      <c r="F106" s="180" t="s">
        <v>175</v>
      </c>
      <c r="G106" s="181" t="s">
        <v>118</v>
      </c>
      <c r="H106" s="182">
        <v>310</v>
      </c>
      <c r="I106" s="183"/>
      <c r="J106" s="184">
        <f t="shared" si="0"/>
        <v>0</v>
      </c>
      <c r="K106" s="180" t="s">
        <v>125</v>
      </c>
      <c r="L106" s="34"/>
      <c r="M106" s="185" t="s">
        <v>19</v>
      </c>
      <c r="N106" s="186" t="s">
        <v>42</v>
      </c>
      <c r="O106" s="56"/>
      <c r="P106" s="175">
        <f t="shared" si="1"/>
        <v>0</v>
      </c>
      <c r="Q106" s="175">
        <v>0</v>
      </c>
      <c r="R106" s="175">
        <f t="shared" si="2"/>
        <v>0</v>
      </c>
      <c r="S106" s="175">
        <v>0</v>
      </c>
      <c r="T106" s="176">
        <f t="shared" si="3"/>
        <v>0</v>
      </c>
      <c r="AR106" s="13" t="s">
        <v>120</v>
      </c>
      <c r="AT106" s="13" t="s">
        <v>122</v>
      </c>
      <c r="AU106" s="13" t="s">
        <v>78</v>
      </c>
      <c r="AY106" s="13" t="s">
        <v>113</v>
      </c>
      <c r="BE106" s="177">
        <f t="shared" si="4"/>
        <v>0</v>
      </c>
      <c r="BF106" s="177">
        <f t="shared" si="5"/>
        <v>0</v>
      </c>
      <c r="BG106" s="177">
        <f t="shared" si="6"/>
        <v>0</v>
      </c>
      <c r="BH106" s="177">
        <f t="shared" si="7"/>
        <v>0</v>
      </c>
      <c r="BI106" s="177">
        <f t="shared" si="8"/>
        <v>0</v>
      </c>
      <c r="BJ106" s="13" t="s">
        <v>76</v>
      </c>
      <c r="BK106" s="177">
        <f t="shared" si="9"/>
        <v>0</v>
      </c>
      <c r="BL106" s="13" t="s">
        <v>120</v>
      </c>
      <c r="BM106" s="13" t="s">
        <v>176</v>
      </c>
    </row>
    <row r="107" spans="2:65" s="1" customFormat="1" ht="22.5" customHeight="1">
      <c r="B107" s="30"/>
      <c r="C107" s="178">
        <f t="shared" si="10"/>
        <v>18</v>
      </c>
      <c r="D107" s="178" t="s">
        <v>122</v>
      </c>
      <c r="E107" s="179" t="s">
        <v>177</v>
      </c>
      <c r="F107" s="180" t="s">
        <v>178</v>
      </c>
      <c r="G107" s="181" t="s">
        <v>118</v>
      </c>
      <c r="H107" s="182">
        <v>285</v>
      </c>
      <c r="I107" s="183"/>
      <c r="J107" s="184">
        <f t="shared" si="0"/>
        <v>0</v>
      </c>
      <c r="K107" s="180" t="s">
        <v>125</v>
      </c>
      <c r="L107" s="34"/>
      <c r="M107" s="185" t="s">
        <v>19</v>
      </c>
      <c r="N107" s="186" t="s">
        <v>42</v>
      </c>
      <c r="O107" s="56"/>
      <c r="P107" s="175">
        <f t="shared" si="1"/>
        <v>0</v>
      </c>
      <c r="Q107" s="175">
        <v>0</v>
      </c>
      <c r="R107" s="175">
        <f t="shared" si="2"/>
        <v>0</v>
      </c>
      <c r="S107" s="175">
        <v>0</v>
      </c>
      <c r="T107" s="176">
        <f t="shared" si="3"/>
        <v>0</v>
      </c>
      <c r="AR107" s="13" t="s">
        <v>120</v>
      </c>
      <c r="AT107" s="13" t="s">
        <v>122</v>
      </c>
      <c r="AU107" s="13" t="s">
        <v>78</v>
      </c>
      <c r="AY107" s="13" t="s">
        <v>113</v>
      </c>
      <c r="BE107" s="177">
        <f t="shared" si="4"/>
        <v>0</v>
      </c>
      <c r="BF107" s="177">
        <f t="shared" si="5"/>
        <v>0</v>
      </c>
      <c r="BG107" s="177">
        <f t="shared" si="6"/>
        <v>0</v>
      </c>
      <c r="BH107" s="177">
        <f t="shared" si="7"/>
        <v>0</v>
      </c>
      <c r="BI107" s="177">
        <f t="shared" si="8"/>
        <v>0</v>
      </c>
      <c r="BJ107" s="13" t="s">
        <v>76</v>
      </c>
      <c r="BK107" s="177">
        <f t="shared" si="9"/>
        <v>0</v>
      </c>
      <c r="BL107" s="13" t="s">
        <v>120</v>
      </c>
      <c r="BM107" s="13" t="s">
        <v>179</v>
      </c>
    </row>
    <row r="108" spans="2:65" s="1" customFormat="1" ht="16.5" customHeight="1">
      <c r="B108" s="30"/>
      <c r="C108" s="165">
        <f t="shared" si="10"/>
        <v>19</v>
      </c>
      <c r="D108" s="165" t="s">
        <v>116</v>
      </c>
      <c r="E108" s="166" t="s">
        <v>180</v>
      </c>
      <c r="F108" s="167" t="s">
        <v>181</v>
      </c>
      <c r="G108" s="168" t="s">
        <v>118</v>
      </c>
      <c r="H108" s="169">
        <v>310</v>
      </c>
      <c r="I108" s="170"/>
      <c r="J108" s="171">
        <f t="shared" si="0"/>
        <v>0</v>
      </c>
      <c r="K108" s="167" t="s">
        <v>19</v>
      </c>
      <c r="L108" s="172"/>
      <c r="M108" s="173" t="s">
        <v>19</v>
      </c>
      <c r="N108" s="174" t="s">
        <v>42</v>
      </c>
      <c r="O108" s="56"/>
      <c r="P108" s="175">
        <f t="shared" si="1"/>
        <v>0</v>
      </c>
      <c r="Q108" s="175">
        <v>0</v>
      </c>
      <c r="R108" s="175">
        <f t="shared" si="2"/>
        <v>0</v>
      </c>
      <c r="S108" s="175">
        <v>0</v>
      </c>
      <c r="T108" s="176">
        <f t="shared" si="3"/>
        <v>0</v>
      </c>
      <c r="AR108" s="13" t="s">
        <v>119</v>
      </c>
      <c r="AT108" s="13" t="s">
        <v>116</v>
      </c>
      <c r="AU108" s="13" t="s">
        <v>78</v>
      </c>
      <c r="AY108" s="13" t="s">
        <v>113</v>
      </c>
      <c r="BE108" s="177">
        <f t="shared" si="4"/>
        <v>0</v>
      </c>
      <c r="BF108" s="177">
        <f t="shared" si="5"/>
        <v>0</v>
      </c>
      <c r="BG108" s="177">
        <f t="shared" si="6"/>
        <v>0</v>
      </c>
      <c r="BH108" s="177">
        <f t="shared" si="7"/>
        <v>0</v>
      </c>
      <c r="BI108" s="177">
        <f t="shared" si="8"/>
        <v>0</v>
      </c>
      <c r="BJ108" s="13" t="s">
        <v>76</v>
      </c>
      <c r="BK108" s="177">
        <f t="shared" si="9"/>
        <v>0</v>
      </c>
      <c r="BL108" s="13" t="s">
        <v>120</v>
      </c>
      <c r="BM108" s="13" t="s">
        <v>182</v>
      </c>
    </row>
    <row r="109" spans="2:65" s="1" customFormat="1" ht="16.5" customHeight="1">
      <c r="B109" s="30"/>
      <c r="C109" s="165">
        <f t="shared" si="10"/>
        <v>20</v>
      </c>
      <c r="D109" s="165" t="s">
        <v>116</v>
      </c>
      <c r="E109" s="166" t="s">
        <v>183</v>
      </c>
      <c r="F109" s="167" t="s">
        <v>184</v>
      </c>
      <c r="G109" s="168" t="s">
        <v>118</v>
      </c>
      <c r="H109" s="169">
        <v>10</v>
      </c>
      <c r="I109" s="170"/>
      <c r="J109" s="171">
        <f t="shared" si="0"/>
        <v>0</v>
      </c>
      <c r="K109" s="167" t="s">
        <v>19</v>
      </c>
      <c r="L109" s="172"/>
      <c r="M109" s="173" t="s">
        <v>19</v>
      </c>
      <c r="N109" s="174" t="s">
        <v>42</v>
      </c>
      <c r="O109" s="56"/>
      <c r="P109" s="175">
        <f t="shared" si="1"/>
        <v>0</v>
      </c>
      <c r="Q109" s="175">
        <v>0</v>
      </c>
      <c r="R109" s="175">
        <f t="shared" si="2"/>
        <v>0</v>
      </c>
      <c r="S109" s="175">
        <v>0</v>
      </c>
      <c r="T109" s="176">
        <f t="shared" si="3"/>
        <v>0</v>
      </c>
      <c r="AR109" s="13" t="s">
        <v>119</v>
      </c>
      <c r="AT109" s="13" t="s">
        <v>116</v>
      </c>
      <c r="AU109" s="13" t="s">
        <v>78</v>
      </c>
      <c r="AY109" s="13" t="s">
        <v>113</v>
      </c>
      <c r="BE109" s="177">
        <f t="shared" si="4"/>
        <v>0</v>
      </c>
      <c r="BF109" s="177">
        <f t="shared" si="5"/>
        <v>0</v>
      </c>
      <c r="BG109" s="177">
        <f t="shared" si="6"/>
        <v>0</v>
      </c>
      <c r="BH109" s="177">
        <f t="shared" si="7"/>
        <v>0</v>
      </c>
      <c r="BI109" s="177">
        <f t="shared" si="8"/>
        <v>0</v>
      </c>
      <c r="BJ109" s="13" t="s">
        <v>76</v>
      </c>
      <c r="BK109" s="177">
        <f t="shared" si="9"/>
        <v>0</v>
      </c>
      <c r="BL109" s="13" t="s">
        <v>120</v>
      </c>
      <c r="BM109" s="13" t="s">
        <v>185</v>
      </c>
    </row>
    <row r="110" spans="2:65" s="1" customFormat="1" ht="16.5" customHeight="1">
      <c r="B110" s="30"/>
      <c r="C110" s="165">
        <f t="shared" si="10"/>
        <v>21</v>
      </c>
      <c r="D110" s="165" t="s">
        <v>116</v>
      </c>
      <c r="E110" s="166" t="s">
        <v>186</v>
      </c>
      <c r="F110" s="167" t="s">
        <v>187</v>
      </c>
      <c r="G110" s="168" t="s">
        <v>118</v>
      </c>
      <c r="H110" s="169">
        <v>285</v>
      </c>
      <c r="I110" s="170"/>
      <c r="J110" s="171">
        <f t="shared" si="0"/>
        <v>0</v>
      </c>
      <c r="K110" s="167" t="s">
        <v>19</v>
      </c>
      <c r="L110" s="172"/>
      <c r="M110" s="173" t="s">
        <v>19</v>
      </c>
      <c r="N110" s="174" t="s">
        <v>42</v>
      </c>
      <c r="O110" s="56"/>
      <c r="P110" s="175">
        <f t="shared" si="1"/>
        <v>0</v>
      </c>
      <c r="Q110" s="175">
        <v>0</v>
      </c>
      <c r="R110" s="175">
        <f t="shared" si="2"/>
        <v>0</v>
      </c>
      <c r="S110" s="175">
        <v>0</v>
      </c>
      <c r="T110" s="176">
        <f t="shared" si="3"/>
        <v>0</v>
      </c>
      <c r="AR110" s="13" t="s">
        <v>119</v>
      </c>
      <c r="AT110" s="13" t="s">
        <v>116</v>
      </c>
      <c r="AU110" s="13" t="s">
        <v>78</v>
      </c>
      <c r="AY110" s="13" t="s">
        <v>113</v>
      </c>
      <c r="BE110" s="177">
        <f t="shared" si="4"/>
        <v>0</v>
      </c>
      <c r="BF110" s="177">
        <f t="shared" si="5"/>
        <v>0</v>
      </c>
      <c r="BG110" s="177">
        <f t="shared" si="6"/>
        <v>0</v>
      </c>
      <c r="BH110" s="177">
        <f t="shared" si="7"/>
        <v>0</v>
      </c>
      <c r="BI110" s="177">
        <f t="shared" si="8"/>
        <v>0</v>
      </c>
      <c r="BJ110" s="13" t="s">
        <v>76</v>
      </c>
      <c r="BK110" s="177">
        <f t="shared" si="9"/>
        <v>0</v>
      </c>
      <c r="BL110" s="13" t="s">
        <v>120</v>
      </c>
      <c r="BM110" s="13" t="s">
        <v>188</v>
      </c>
    </row>
    <row r="111" spans="2:65" s="1" customFormat="1" ht="22.5" customHeight="1">
      <c r="B111" s="30"/>
      <c r="C111" s="178">
        <f t="shared" si="10"/>
        <v>22</v>
      </c>
      <c r="D111" s="178" t="s">
        <v>122</v>
      </c>
      <c r="E111" s="179" t="s">
        <v>189</v>
      </c>
      <c r="F111" s="180" t="s">
        <v>190</v>
      </c>
      <c r="G111" s="181" t="s">
        <v>131</v>
      </c>
      <c r="H111" s="182">
        <v>200</v>
      </c>
      <c r="I111" s="183"/>
      <c r="J111" s="184">
        <f t="shared" si="0"/>
        <v>0</v>
      </c>
      <c r="K111" s="180" t="s">
        <v>125</v>
      </c>
      <c r="L111" s="34"/>
      <c r="M111" s="185" t="s">
        <v>19</v>
      </c>
      <c r="N111" s="186" t="s">
        <v>42</v>
      </c>
      <c r="O111" s="56"/>
      <c r="P111" s="175">
        <f t="shared" si="1"/>
        <v>0</v>
      </c>
      <c r="Q111" s="175">
        <v>0</v>
      </c>
      <c r="R111" s="175">
        <f t="shared" si="2"/>
        <v>0</v>
      </c>
      <c r="S111" s="175">
        <v>0</v>
      </c>
      <c r="T111" s="176">
        <f t="shared" si="3"/>
        <v>0</v>
      </c>
      <c r="AR111" s="13" t="s">
        <v>120</v>
      </c>
      <c r="AT111" s="13" t="s">
        <v>122</v>
      </c>
      <c r="AU111" s="13" t="s">
        <v>78</v>
      </c>
      <c r="AY111" s="13" t="s">
        <v>113</v>
      </c>
      <c r="BE111" s="177">
        <f t="shared" si="4"/>
        <v>0</v>
      </c>
      <c r="BF111" s="177">
        <f t="shared" si="5"/>
        <v>0</v>
      </c>
      <c r="BG111" s="177">
        <f t="shared" si="6"/>
        <v>0</v>
      </c>
      <c r="BH111" s="177">
        <f t="shared" si="7"/>
        <v>0</v>
      </c>
      <c r="BI111" s="177">
        <f t="shared" si="8"/>
        <v>0</v>
      </c>
      <c r="BJ111" s="13" t="s">
        <v>76</v>
      </c>
      <c r="BK111" s="177">
        <f t="shared" si="9"/>
        <v>0</v>
      </c>
      <c r="BL111" s="13" t="s">
        <v>120</v>
      </c>
      <c r="BM111" s="13" t="s">
        <v>191</v>
      </c>
    </row>
    <row r="112" spans="2:65" s="1" customFormat="1" ht="22.5" customHeight="1">
      <c r="B112" s="30"/>
      <c r="C112" s="178">
        <f t="shared" si="10"/>
        <v>23</v>
      </c>
      <c r="D112" s="178" t="s">
        <v>122</v>
      </c>
      <c r="E112" s="179" t="s">
        <v>192</v>
      </c>
      <c r="F112" s="180" t="s">
        <v>193</v>
      </c>
      <c r="G112" s="181" t="s">
        <v>131</v>
      </c>
      <c r="H112" s="182">
        <v>195</v>
      </c>
      <c r="I112" s="183"/>
      <c r="J112" s="184">
        <f t="shared" si="0"/>
        <v>0</v>
      </c>
      <c r="K112" s="180" t="s">
        <v>125</v>
      </c>
      <c r="L112" s="34"/>
      <c r="M112" s="185" t="s">
        <v>19</v>
      </c>
      <c r="N112" s="186" t="s">
        <v>42</v>
      </c>
      <c r="O112" s="56"/>
      <c r="P112" s="175">
        <f t="shared" si="1"/>
        <v>0</v>
      </c>
      <c r="Q112" s="175">
        <v>0</v>
      </c>
      <c r="R112" s="175">
        <f t="shared" si="2"/>
        <v>0</v>
      </c>
      <c r="S112" s="175">
        <v>0</v>
      </c>
      <c r="T112" s="176">
        <f t="shared" si="3"/>
        <v>0</v>
      </c>
      <c r="AR112" s="13" t="s">
        <v>120</v>
      </c>
      <c r="AT112" s="13" t="s">
        <v>122</v>
      </c>
      <c r="AU112" s="13" t="s">
        <v>78</v>
      </c>
      <c r="AY112" s="13" t="s">
        <v>113</v>
      </c>
      <c r="BE112" s="177">
        <f t="shared" si="4"/>
        <v>0</v>
      </c>
      <c r="BF112" s="177">
        <f t="shared" si="5"/>
        <v>0</v>
      </c>
      <c r="BG112" s="177">
        <f t="shared" si="6"/>
        <v>0</v>
      </c>
      <c r="BH112" s="177">
        <f t="shared" si="7"/>
        <v>0</v>
      </c>
      <c r="BI112" s="177">
        <f t="shared" si="8"/>
        <v>0</v>
      </c>
      <c r="BJ112" s="13" t="s">
        <v>76</v>
      </c>
      <c r="BK112" s="177">
        <f t="shared" si="9"/>
        <v>0</v>
      </c>
      <c r="BL112" s="13" t="s">
        <v>120</v>
      </c>
      <c r="BM112" s="13" t="s">
        <v>194</v>
      </c>
    </row>
    <row r="113" spans="2:65" s="1" customFormat="1" ht="22.5" customHeight="1">
      <c r="B113" s="30"/>
      <c r="C113" s="178">
        <f t="shared" si="10"/>
        <v>24</v>
      </c>
      <c r="D113" s="178" t="s">
        <v>122</v>
      </c>
      <c r="E113" s="179" t="s">
        <v>195</v>
      </c>
      <c r="F113" s="180" t="s">
        <v>196</v>
      </c>
      <c r="G113" s="181" t="s">
        <v>131</v>
      </c>
      <c r="H113" s="182">
        <v>170</v>
      </c>
      <c r="I113" s="183"/>
      <c r="J113" s="184">
        <f t="shared" si="0"/>
        <v>0</v>
      </c>
      <c r="K113" s="180" t="s">
        <v>132</v>
      </c>
      <c r="L113" s="34"/>
      <c r="M113" s="185" t="s">
        <v>19</v>
      </c>
      <c r="N113" s="186" t="s">
        <v>42</v>
      </c>
      <c r="O113" s="56"/>
      <c r="P113" s="175">
        <f t="shared" si="1"/>
        <v>0</v>
      </c>
      <c r="Q113" s="175">
        <v>0</v>
      </c>
      <c r="R113" s="175">
        <f t="shared" si="2"/>
        <v>0</v>
      </c>
      <c r="S113" s="175">
        <v>0</v>
      </c>
      <c r="T113" s="176">
        <f t="shared" si="3"/>
        <v>0</v>
      </c>
      <c r="AR113" s="13" t="s">
        <v>120</v>
      </c>
      <c r="AT113" s="13" t="s">
        <v>122</v>
      </c>
      <c r="AU113" s="13" t="s">
        <v>78</v>
      </c>
      <c r="AY113" s="13" t="s">
        <v>113</v>
      </c>
      <c r="BE113" s="177">
        <f t="shared" si="4"/>
        <v>0</v>
      </c>
      <c r="BF113" s="177">
        <f t="shared" si="5"/>
        <v>0</v>
      </c>
      <c r="BG113" s="177">
        <f t="shared" si="6"/>
        <v>0</v>
      </c>
      <c r="BH113" s="177">
        <f t="shared" si="7"/>
        <v>0</v>
      </c>
      <c r="BI113" s="177">
        <f t="shared" si="8"/>
        <v>0</v>
      </c>
      <c r="BJ113" s="13" t="s">
        <v>76</v>
      </c>
      <c r="BK113" s="177">
        <f t="shared" si="9"/>
        <v>0</v>
      </c>
      <c r="BL113" s="13" t="s">
        <v>120</v>
      </c>
      <c r="BM113" s="13" t="s">
        <v>197</v>
      </c>
    </row>
    <row r="114" spans="2:65" s="1" customFormat="1" ht="16.5" customHeight="1">
      <c r="B114" s="30"/>
      <c r="C114" s="165">
        <f t="shared" si="10"/>
        <v>25</v>
      </c>
      <c r="D114" s="165" t="s">
        <v>116</v>
      </c>
      <c r="E114" s="166" t="s">
        <v>198</v>
      </c>
      <c r="F114" s="167" t="s">
        <v>199</v>
      </c>
      <c r="G114" s="168" t="s">
        <v>131</v>
      </c>
      <c r="H114" s="169">
        <v>100</v>
      </c>
      <c r="I114" s="170"/>
      <c r="J114" s="171">
        <f t="shared" si="0"/>
        <v>0</v>
      </c>
      <c r="K114" s="167" t="s">
        <v>19</v>
      </c>
      <c r="L114" s="172"/>
      <c r="M114" s="173" t="s">
        <v>19</v>
      </c>
      <c r="N114" s="174" t="s">
        <v>42</v>
      </c>
      <c r="O114" s="56"/>
      <c r="P114" s="175">
        <f t="shared" si="1"/>
        <v>0</v>
      </c>
      <c r="Q114" s="175">
        <v>0</v>
      </c>
      <c r="R114" s="175">
        <f t="shared" si="2"/>
        <v>0</v>
      </c>
      <c r="S114" s="175">
        <v>0</v>
      </c>
      <c r="T114" s="176">
        <f t="shared" si="3"/>
        <v>0</v>
      </c>
      <c r="AR114" s="13" t="s">
        <v>119</v>
      </c>
      <c r="AT114" s="13" t="s">
        <v>116</v>
      </c>
      <c r="AU114" s="13" t="s">
        <v>78</v>
      </c>
      <c r="AY114" s="13" t="s">
        <v>113</v>
      </c>
      <c r="BE114" s="177">
        <f t="shared" si="4"/>
        <v>0</v>
      </c>
      <c r="BF114" s="177">
        <f t="shared" si="5"/>
        <v>0</v>
      </c>
      <c r="BG114" s="177">
        <f t="shared" si="6"/>
        <v>0</v>
      </c>
      <c r="BH114" s="177">
        <f t="shared" si="7"/>
        <v>0</v>
      </c>
      <c r="BI114" s="177">
        <f t="shared" si="8"/>
        <v>0</v>
      </c>
      <c r="BJ114" s="13" t="s">
        <v>76</v>
      </c>
      <c r="BK114" s="177">
        <f t="shared" si="9"/>
        <v>0</v>
      </c>
      <c r="BL114" s="13" t="s">
        <v>120</v>
      </c>
      <c r="BM114" s="13" t="s">
        <v>200</v>
      </c>
    </row>
    <row r="115" spans="2:65" s="1" customFormat="1" ht="16.5" customHeight="1">
      <c r="B115" s="30"/>
      <c r="C115" s="165">
        <f t="shared" si="10"/>
        <v>26</v>
      </c>
      <c r="D115" s="165" t="s">
        <v>116</v>
      </c>
      <c r="E115" s="166" t="s">
        <v>201</v>
      </c>
      <c r="F115" s="167" t="s">
        <v>202</v>
      </c>
      <c r="G115" s="168" t="s">
        <v>131</v>
      </c>
      <c r="H115" s="169">
        <v>100</v>
      </c>
      <c r="I115" s="170"/>
      <c r="J115" s="171">
        <f t="shared" si="0"/>
        <v>0</v>
      </c>
      <c r="K115" s="167" t="s">
        <v>19</v>
      </c>
      <c r="L115" s="172"/>
      <c r="M115" s="173" t="s">
        <v>19</v>
      </c>
      <c r="N115" s="174" t="s">
        <v>42</v>
      </c>
      <c r="O115" s="56"/>
      <c r="P115" s="175">
        <f t="shared" si="1"/>
        <v>0</v>
      </c>
      <c r="Q115" s="175">
        <v>0</v>
      </c>
      <c r="R115" s="175">
        <f t="shared" si="2"/>
        <v>0</v>
      </c>
      <c r="S115" s="175">
        <v>0</v>
      </c>
      <c r="T115" s="176">
        <f t="shared" si="3"/>
        <v>0</v>
      </c>
      <c r="AR115" s="13" t="s">
        <v>119</v>
      </c>
      <c r="AT115" s="13" t="s">
        <v>116</v>
      </c>
      <c r="AU115" s="13" t="s">
        <v>78</v>
      </c>
      <c r="AY115" s="13" t="s">
        <v>113</v>
      </c>
      <c r="BE115" s="177">
        <f t="shared" si="4"/>
        <v>0</v>
      </c>
      <c r="BF115" s="177">
        <f t="shared" si="5"/>
        <v>0</v>
      </c>
      <c r="BG115" s="177">
        <f t="shared" si="6"/>
        <v>0</v>
      </c>
      <c r="BH115" s="177">
        <f t="shared" si="7"/>
        <v>0</v>
      </c>
      <c r="BI115" s="177">
        <f t="shared" si="8"/>
        <v>0</v>
      </c>
      <c r="BJ115" s="13" t="s">
        <v>76</v>
      </c>
      <c r="BK115" s="177">
        <f t="shared" si="9"/>
        <v>0</v>
      </c>
      <c r="BL115" s="13" t="s">
        <v>120</v>
      </c>
      <c r="BM115" s="13" t="s">
        <v>203</v>
      </c>
    </row>
    <row r="116" spans="2:65" s="1" customFormat="1" ht="16.5" customHeight="1">
      <c r="B116" s="30"/>
      <c r="C116" s="165">
        <f t="shared" si="10"/>
        <v>27</v>
      </c>
      <c r="D116" s="165" t="s">
        <v>116</v>
      </c>
      <c r="E116" s="166" t="s">
        <v>204</v>
      </c>
      <c r="F116" s="167" t="s">
        <v>205</v>
      </c>
      <c r="G116" s="168" t="s">
        <v>131</v>
      </c>
      <c r="H116" s="169">
        <v>15</v>
      </c>
      <c r="I116" s="170"/>
      <c r="J116" s="171">
        <f t="shared" si="0"/>
        <v>0</v>
      </c>
      <c r="K116" s="167" t="s">
        <v>19</v>
      </c>
      <c r="L116" s="172"/>
      <c r="M116" s="173" t="s">
        <v>19</v>
      </c>
      <c r="N116" s="174" t="s">
        <v>42</v>
      </c>
      <c r="O116" s="56"/>
      <c r="P116" s="175">
        <f t="shared" si="1"/>
        <v>0</v>
      </c>
      <c r="Q116" s="175">
        <v>0</v>
      </c>
      <c r="R116" s="175">
        <f t="shared" si="2"/>
        <v>0</v>
      </c>
      <c r="S116" s="175">
        <v>0</v>
      </c>
      <c r="T116" s="176">
        <f t="shared" si="3"/>
        <v>0</v>
      </c>
      <c r="AR116" s="13" t="s">
        <v>119</v>
      </c>
      <c r="AT116" s="13" t="s">
        <v>116</v>
      </c>
      <c r="AU116" s="13" t="s">
        <v>78</v>
      </c>
      <c r="AY116" s="13" t="s">
        <v>113</v>
      </c>
      <c r="BE116" s="177">
        <f t="shared" si="4"/>
        <v>0</v>
      </c>
      <c r="BF116" s="177">
        <f t="shared" si="5"/>
        <v>0</v>
      </c>
      <c r="BG116" s="177">
        <f t="shared" si="6"/>
        <v>0</v>
      </c>
      <c r="BH116" s="177">
        <f t="shared" si="7"/>
        <v>0</v>
      </c>
      <c r="BI116" s="177">
        <f t="shared" si="8"/>
        <v>0</v>
      </c>
      <c r="BJ116" s="13" t="s">
        <v>76</v>
      </c>
      <c r="BK116" s="177">
        <f t="shared" si="9"/>
        <v>0</v>
      </c>
      <c r="BL116" s="13" t="s">
        <v>120</v>
      </c>
      <c r="BM116" s="13" t="s">
        <v>206</v>
      </c>
    </row>
    <row r="117" spans="2:65" s="1" customFormat="1" ht="39">
      <c r="B117" s="30"/>
      <c r="C117" s="31"/>
      <c r="D117" s="187" t="s">
        <v>207</v>
      </c>
      <c r="E117" s="31"/>
      <c r="F117" s="188" t="s">
        <v>208</v>
      </c>
      <c r="G117" s="31"/>
      <c r="H117" s="31"/>
      <c r="I117" s="94"/>
      <c r="J117" s="31"/>
      <c r="K117" s="31"/>
      <c r="L117" s="34"/>
      <c r="M117" s="189"/>
      <c r="N117" s="56"/>
      <c r="O117" s="56"/>
      <c r="P117" s="56"/>
      <c r="Q117" s="56"/>
      <c r="R117" s="56"/>
      <c r="S117" s="56"/>
      <c r="T117" s="57"/>
      <c r="AT117" s="13" t="s">
        <v>207</v>
      </c>
      <c r="AU117" s="13" t="s">
        <v>78</v>
      </c>
    </row>
    <row r="118" spans="2:65" s="1" customFormat="1" ht="16.5" customHeight="1">
      <c r="B118" s="30"/>
      <c r="C118" s="165">
        <f>C116+1</f>
        <v>28</v>
      </c>
      <c r="D118" s="165" t="s">
        <v>116</v>
      </c>
      <c r="E118" s="166" t="s">
        <v>209</v>
      </c>
      <c r="F118" s="167" t="s">
        <v>210</v>
      </c>
      <c r="G118" s="168" t="s">
        <v>131</v>
      </c>
      <c r="H118" s="169">
        <v>180</v>
      </c>
      <c r="I118" s="170"/>
      <c r="J118" s="171">
        <f>ROUND(I118*H118,2)</f>
        <v>0</v>
      </c>
      <c r="K118" s="167" t="s">
        <v>19</v>
      </c>
      <c r="L118" s="172"/>
      <c r="M118" s="173" t="s">
        <v>19</v>
      </c>
      <c r="N118" s="174" t="s">
        <v>42</v>
      </c>
      <c r="O118" s="56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AR118" s="13" t="s">
        <v>119</v>
      </c>
      <c r="AT118" s="13" t="s">
        <v>116</v>
      </c>
      <c r="AU118" s="13" t="s">
        <v>78</v>
      </c>
      <c r="AY118" s="13" t="s">
        <v>113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3" t="s">
        <v>76</v>
      </c>
      <c r="BK118" s="177">
        <f>ROUND(I118*H118,2)</f>
        <v>0</v>
      </c>
      <c r="BL118" s="13" t="s">
        <v>120</v>
      </c>
      <c r="BM118" s="13" t="s">
        <v>211</v>
      </c>
    </row>
    <row r="119" spans="2:65" s="1" customFormat="1" ht="16.5" customHeight="1">
      <c r="B119" s="30"/>
      <c r="C119" s="165">
        <f>C118+1</f>
        <v>29</v>
      </c>
      <c r="D119" s="165" t="s">
        <v>116</v>
      </c>
      <c r="E119" s="166" t="s">
        <v>212</v>
      </c>
      <c r="F119" s="167" t="s">
        <v>213</v>
      </c>
      <c r="G119" s="168" t="s">
        <v>116</v>
      </c>
      <c r="H119" s="169">
        <v>50</v>
      </c>
      <c r="I119" s="170"/>
      <c r="J119" s="171">
        <f>ROUND(I119*H119,2)</f>
        <v>0</v>
      </c>
      <c r="K119" s="167" t="s">
        <v>19</v>
      </c>
      <c r="L119" s="172"/>
      <c r="M119" s="173" t="s">
        <v>19</v>
      </c>
      <c r="N119" s="174" t="s">
        <v>42</v>
      </c>
      <c r="O119" s="56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AR119" s="13" t="s">
        <v>119</v>
      </c>
      <c r="AT119" s="13" t="s">
        <v>116</v>
      </c>
      <c r="AU119" s="13" t="s">
        <v>78</v>
      </c>
      <c r="AY119" s="13" t="s">
        <v>113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3" t="s">
        <v>76</v>
      </c>
      <c r="BK119" s="177">
        <f>ROUND(I119*H119,2)</f>
        <v>0</v>
      </c>
      <c r="BL119" s="13" t="s">
        <v>120</v>
      </c>
      <c r="BM119" s="13" t="s">
        <v>214</v>
      </c>
    </row>
    <row r="120" spans="2:65" s="1" customFormat="1" ht="29.25">
      <c r="B120" s="30"/>
      <c r="C120" s="31"/>
      <c r="D120" s="187" t="s">
        <v>207</v>
      </c>
      <c r="E120" s="31"/>
      <c r="F120" s="188" t="s">
        <v>215</v>
      </c>
      <c r="G120" s="31"/>
      <c r="H120" s="31"/>
      <c r="I120" s="94"/>
      <c r="J120" s="31"/>
      <c r="K120" s="31"/>
      <c r="L120" s="34"/>
      <c r="M120" s="189"/>
      <c r="N120" s="56"/>
      <c r="O120" s="56"/>
      <c r="P120" s="56"/>
      <c r="Q120" s="56"/>
      <c r="R120" s="56"/>
      <c r="S120" s="56"/>
      <c r="T120" s="57"/>
      <c r="AT120" s="13" t="s">
        <v>207</v>
      </c>
      <c r="AU120" s="13" t="s">
        <v>78</v>
      </c>
    </row>
    <row r="121" spans="2:65" s="1" customFormat="1" ht="16.5" customHeight="1">
      <c r="B121" s="30"/>
      <c r="C121" s="165">
        <f>C119+1</f>
        <v>30</v>
      </c>
      <c r="D121" s="165" t="s">
        <v>116</v>
      </c>
      <c r="E121" s="166" t="s">
        <v>216</v>
      </c>
      <c r="F121" s="167" t="s">
        <v>217</v>
      </c>
      <c r="G121" s="168" t="s">
        <v>131</v>
      </c>
      <c r="H121" s="169">
        <v>588</v>
      </c>
      <c r="I121" s="170"/>
      <c r="J121" s="171">
        <f t="shared" ref="J121:J132" si="11">ROUND(I121*H121,2)</f>
        <v>0</v>
      </c>
      <c r="K121" s="167" t="s">
        <v>132</v>
      </c>
      <c r="L121" s="172"/>
      <c r="M121" s="173" t="s">
        <v>19</v>
      </c>
      <c r="N121" s="174" t="s">
        <v>42</v>
      </c>
      <c r="O121" s="56"/>
      <c r="P121" s="175">
        <f t="shared" ref="P121:P132" si="12">O121*H121</f>
        <v>0</v>
      </c>
      <c r="Q121" s="175">
        <v>1E-4</v>
      </c>
      <c r="R121" s="175">
        <f t="shared" ref="R121:R132" si="13">Q121*H121</f>
        <v>5.8800000000000005E-2</v>
      </c>
      <c r="S121" s="175">
        <v>0</v>
      </c>
      <c r="T121" s="176">
        <f t="shared" ref="T121:T132" si="14">S121*H121</f>
        <v>0</v>
      </c>
      <c r="AR121" s="13" t="s">
        <v>119</v>
      </c>
      <c r="AT121" s="13" t="s">
        <v>116</v>
      </c>
      <c r="AU121" s="13" t="s">
        <v>78</v>
      </c>
      <c r="AY121" s="13" t="s">
        <v>113</v>
      </c>
      <c r="BE121" s="177">
        <f t="shared" ref="BE121:BE132" si="15">IF(N121="základní",J121,0)</f>
        <v>0</v>
      </c>
      <c r="BF121" s="177">
        <f t="shared" ref="BF121:BF132" si="16">IF(N121="snížená",J121,0)</f>
        <v>0</v>
      </c>
      <c r="BG121" s="177">
        <f t="shared" ref="BG121:BG132" si="17">IF(N121="zákl. přenesená",J121,0)</f>
        <v>0</v>
      </c>
      <c r="BH121" s="177">
        <f t="shared" ref="BH121:BH132" si="18">IF(N121="sníž. přenesená",J121,0)</f>
        <v>0</v>
      </c>
      <c r="BI121" s="177">
        <f t="shared" ref="BI121:BI132" si="19">IF(N121="nulová",J121,0)</f>
        <v>0</v>
      </c>
      <c r="BJ121" s="13" t="s">
        <v>76</v>
      </c>
      <c r="BK121" s="177">
        <f t="shared" ref="BK121:BK132" si="20">ROUND(I121*H121,2)</f>
        <v>0</v>
      </c>
      <c r="BL121" s="13" t="s">
        <v>120</v>
      </c>
      <c r="BM121" s="13" t="s">
        <v>218</v>
      </c>
    </row>
    <row r="122" spans="2:65" s="1" customFormat="1" ht="16.5" customHeight="1">
      <c r="B122" s="30"/>
      <c r="C122" s="165">
        <f>C121+1</f>
        <v>31</v>
      </c>
      <c r="D122" s="165" t="s">
        <v>116</v>
      </c>
      <c r="E122" s="166" t="s">
        <v>219</v>
      </c>
      <c r="F122" s="167" t="s">
        <v>220</v>
      </c>
      <c r="G122" s="168" t="s">
        <v>131</v>
      </c>
      <c r="H122" s="169">
        <v>878</v>
      </c>
      <c r="I122" s="170"/>
      <c r="J122" s="171">
        <f t="shared" si="11"/>
        <v>0</v>
      </c>
      <c r="K122" s="167" t="s">
        <v>132</v>
      </c>
      <c r="L122" s="172"/>
      <c r="M122" s="173" t="s">
        <v>19</v>
      </c>
      <c r="N122" s="174" t="s">
        <v>42</v>
      </c>
      <c r="O122" s="56"/>
      <c r="P122" s="175">
        <f t="shared" si="12"/>
        <v>0</v>
      </c>
      <c r="Q122" s="175">
        <v>1.2E-4</v>
      </c>
      <c r="R122" s="175">
        <f t="shared" si="13"/>
        <v>0.10536000000000001</v>
      </c>
      <c r="S122" s="175">
        <v>0</v>
      </c>
      <c r="T122" s="176">
        <f t="shared" si="14"/>
        <v>0</v>
      </c>
      <c r="AR122" s="13" t="s">
        <v>119</v>
      </c>
      <c r="AT122" s="13" t="s">
        <v>116</v>
      </c>
      <c r="AU122" s="13" t="s">
        <v>78</v>
      </c>
      <c r="AY122" s="13" t="s">
        <v>113</v>
      </c>
      <c r="BE122" s="177">
        <f t="shared" si="15"/>
        <v>0</v>
      </c>
      <c r="BF122" s="177">
        <f t="shared" si="16"/>
        <v>0</v>
      </c>
      <c r="BG122" s="177">
        <f t="shared" si="17"/>
        <v>0</v>
      </c>
      <c r="BH122" s="177">
        <f t="shared" si="18"/>
        <v>0</v>
      </c>
      <c r="BI122" s="177">
        <f t="shared" si="19"/>
        <v>0</v>
      </c>
      <c r="BJ122" s="13" t="s">
        <v>76</v>
      </c>
      <c r="BK122" s="177">
        <f t="shared" si="20"/>
        <v>0</v>
      </c>
      <c r="BL122" s="13" t="s">
        <v>120</v>
      </c>
      <c r="BM122" s="13" t="s">
        <v>221</v>
      </c>
    </row>
    <row r="123" spans="2:65" s="1" customFormat="1" ht="16.5" customHeight="1">
      <c r="B123" s="30"/>
      <c r="C123" s="165" t="s">
        <v>119</v>
      </c>
      <c r="D123" s="165" t="s">
        <v>116</v>
      </c>
      <c r="E123" s="166" t="s">
        <v>219</v>
      </c>
      <c r="F123" s="167" t="s">
        <v>220</v>
      </c>
      <c r="G123" s="168" t="s">
        <v>131</v>
      </c>
      <c r="H123" s="169">
        <v>1710</v>
      </c>
      <c r="I123" s="170"/>
      <c r="J123" s="171">
        <f t="shared" si="11"/>
        <v>0</v>
      </c>
      <c r="K123" s="167" t="s">
        <v>132</v>
      </c>
      <c r="L123" s="172"/>
      <c r="M123" s="173" t="s">
        <v>19</v>
      </c>
      <c r="N123" s="174" t="s">
        <v>42</v>
      </c>
      <c r="O123" s="56"/>
      <c r="P123" s="175">
        <f t="shared" si="12"/>
        <v>0</v>
      </c>
      <c r="Q123" s="175">
        <v>1.2E-4</v>
      </c>
      <c r="R123" s="175">
        <f t="shared" si="13"/>
        <v>0.20519999999999999</v>
      </c>
      <c r="S123" s="175">
        <v>0</v>
      </c>
      <c r="T123" s="176">
        <f t="shared" si="14"/>
        <v>0</v>
      </c>
      <c r="AR123" s="13" t="s">
        <v>119</v>
      </c>
      <c r="AT123" s="13" t="s">
        <v>116</v>
      </c>
      <c r="AU123" s="13" t="s">
        <v>78</v>
      </c>
      <c r="AY123" s="13" t="s">
        <v>113</v>
      </c>
      <c r="BE123" s="177">
        <f t="shared" si="15"/>
        <v>0</v>
      </c>
      <c r="BF123" s="177">
        <f t="shared" si="16"/>
        <v>0</v>
      </c>
      <c r="BG123" s="177">
        <f t="shared" si="17"/>
        <v>0</v>
      </c>
      <c r="BH123" s="177">
        <f t="shared" si="18"/>
        <v>0</v>
      </c>
      <c r="BI123" s="177">
        <f t="shared" si="19"/>
        <v>0</v>
      </c>
      <c r="BJ123" s="13" t="s">
        <v>76</v>
      </c>
      <c r="BK123" s="177">
        <f t="shared" si="20"/>
        <v>0</v>
      </c>
      <c r="BL123" s="13" t="s">
        <v>120</v>
      </c>
      <c r="BM123" s="13" t="s">
        <v>222</v>
      </c>
    </row>
    <row r="124" spans="2:65" s="1" customFormat="1" ht="16.5" customHeight="1">
      <c r="B124" s="30"/>
      <c r="C124" s="165" t="s">
        <v>223</v>
      </c>
      <c r="D124" s="165" t="s">
        <v>116</v>
      </c>
      <c r="E124" s="166" t="s">
        <v>224</v>
      </c>
      <c r="F124" s="167" t="s">
        <v>225</v>
      </c>
      <c r="G124" s="168" t="s">
        <v>131</v>
      </c>
      <c r="H124" s="169">
        <v>4280</v>
      </c>
      <c r="I124" s="170"/>
      <c r="J124" s="171">
        <f t="shared" si="11"/>
        <v>0</v>
      </c>
      <c r="K124" s="167" t="s">
        <v>132</v>
      </c>
      <c r="L124" s="172"/>
      <c r="M124" s="173" t="s">
        <v>19</v>
      </c>
      <c r="N124" s="174" t="s">
        <v>42</v>
      </c>
      <c r="O124" s="56"/>
      <c r="P124" s="175">
        <f t="shared" si="12"/>
        <v>0</v>
      </c>
      <c r="Q124" s="175">
        <v>1.7000000000000001E-4</v>
      </c>
      <c r="R124" s="175">
        <f t="shared" si="13"/>
        <v>0.72760000000000002</v>
      </c>
      <c r="S124" s="175">
        <v>0</v>
      </c>
      <c r="T124" s="176">
        <f t="shared" si="14"/>
        <v>0</v>
      </c>
      <c r="AR124" s="13" t="s">
        <v>119</v>
      </c>
      <c r="AT124" s="13" t="s">
        <v>116</v>
      </c>
      <c r="AU124" s="13" t="s">
        <v>78</v>
      </c>
      <c r="AY124" s="13" t="s">
        <v>113</v>
      </c>
      <c r="BE124" s="177">
        <f t="shared" si="15"/>
        <v>0</v>
      </c>
      <c r="BF124" s="177">
        <f t="shared" si="16"/>
        <v>0</v>
      </c>
      <c r="BG124" s="177">
        <f t="shared" si="17"/>
        <v>0</v>
      </c>
      <c r="BH124" s="177">
        <f t="shared" si="18"/>
        <v>0</v>
      </c>
      <c r="BI124" s="177">
        <f t="shared" si="19"/>
        <v>0</v>
      </c>
      <c r="BJ124" s="13" t="s">
        <v>76</v>
      </c>
      <c r="BK124" s="177">
        <f t="shared" si="20"/>
        <v>0</v>
      </c>
      <c r="BL124" s="13" t="s">
        <v>120</v>
      </c>
      <c r="BM124" s="13" t="s">
        <v>226</v>
      </c>
    </row>
    <row r="125" spans="2:65" s="1" customFormat="1" ht="16.5" customHeight="1">
      <c r="B125" s="30"/>
      <c r="C125" s="165" t="s">
        <v>227</v>
      </c>
      <c r="D125" s="165" t="s">
        <v>116</v>
      </c>
      <c r="E125" s="166" t="s">
        <v>228</v>
      </c>
      <c r="F125" s="167" t="s">
        <v>229</v>
      </c>
      <c r="G125" s="168" t="s">
        <v>131</v>
      </c>
      <c r="H125" s="169">
        <v>215</v>
      </c>
      <c r="I125" s="170"/>
      <c r="J125" s="171">
        <f t="shared" si="11"/>
        <v>0</v>
      </c>
      <c r="K125" s="167" t="s">
        <v>132</v>
      </c>
      <c r="L125" s="172"/>
      <c r="M125" s="173" t="s">
        <v>19</v>
      </c>
      <c r="N125" s="174" t="s">
        <v>42</v>
      </c>
      <c r="O125" s="56"/>
      <c r="P125" s="175">
        <f t="shared" si="12"/>
        <v>0</v>
      </c>
      <c r="Q125" s="175">
        <v>1.6000000000000001E-4</v>
      </c>
      <c r="R125" s="175">
        <f t="shared" si="13"/>
        <v>3.44E-2</v>
      </c>
      <c r="S125" s="175">
        <v>0</v>
      </c>
      <c r="T125" s="176">
        <f t="shared" si="14"/>
        <v>0</v>
      </c>
      <c r="AR125" s="13" t="s">
        <v>119</v>
      </c>
      <c r="AT125" s="13" t="s">
        <v>116</v>
      </c>
      <c r="AU125" s="13" t="s">
        <v>78</v>
      </c>
      <c r="AY125" s="13" t="s">
        <v>113</v>
      </c>
      <c r="BE125" s="177">
        <f t="shared" si="15"/>
        <v>0</v>
      </c>
      <c r="BF125" s="177">
        <f t="shared" si="16"/>
        <v>0</v>
      </c>
      <c r="BG125" s="177">
        <f t="shared" si="17"/>
        <v>0</v>
      </c>
      <c r="BH125" s="177">
        <f t="shared" si="18"/>
        <v>0</v>
      </c>
      <c r="BI125" s="177">
        <f t="shared" si="19"/>
        <v>0</v>
      </c>
      <c r="BJ125" s="13" t="s">
        <v>76</v>
      </c>
      <c r="BK125" s="177">
        <f t="shared" si="20"/>
        <v>0</v>
      </c>
      <c r="BL125" s="13" t="s">
        <v>120</v>
      </c>
      <c r="BM125" s="13" t="s">
        <v>230</v>
      </c>
    </row>
    <row r="126" spans="2:65" s="1" customFormat="1" ht="16.5" customHeight="1">
      <c r="B126" s="30"/>
      <c r="C126" s="165" t="s">
        <v>231</v>
      </c>
      <c r="D126" s="165" t="s">
        <v>116</v>
      </c>
      <c r="E126" s="166" t="s">
        <v>232</v>
      </c>
      <c r="F126" s="167" t="s">
        <v>233</v>
      </c>
      <c r="G126" s="168" t="s">
        <v>131</v>
      </c>
      <c r="H126" s="169">
        <v>144</v>
      </c>
      <c r="I126" s="170"/>
      <c r="J126" s="171">
        <f t="shared" si="11"/>
        <v>0</v>
      </c>
      <c r="K126" s="167" t="s">
        <v>132</v>
      </c>
      <c r="L126" s="172"/>
      <c r="M126" s="173" t="s">
        <v>19</v>
      </c>
      <c r="N126" s="174" t="s">
        <v>42</v>
      </c>
      <c r="O126" s="56"/>
      <c r="P126" s="175">
        <f t="shared" si="12"/>
        <v>0</v>
      </c>
      <c r="Q126" s="175">
        <v>2.5000000000000001E-4</v>
      </c>
      <c r="R126" s="175">
        <f t="shared" si="13"/>
        <v>3.6000000000000004E-2</v>
      </c>
      <c r="S126" s="175">
        <v>0</v>
      </c>
      <c r="T126" s="176">
        <f t="shared" si="14"/>
        <v>0</v>
      </c>
      <c r="AR126" s="13" t="s">
        <v>119</v>
      </c>
      <c r="AT126" s="13" t="s">
        <v>116</v>
      </c>
      <c r="AU126" s="13" t="s">
        <v>78</v>
      </c>
      <c r="AY126" s="13" t="s">
        <v>113</v>
      </c>
      <c r="BE126" s="177">
        <f t="shared" si="15"/>
        <v>0</v>
      </c>
      <c r="BF126" s="177">
        <f t="shared" si="16"/>
        <v>0</v>
      </c>
      <c r="BG126" s="177">
        <f t="shared" si="17"/>
        <v>0</v>
      </c>
      <c r="BH126" s="177">
        <f t="shared" si="18"/>
        <v>0</v>
      </c>
      <c r="BI126" s="177">
        <f t="shared" si="19"/>
        <v>0</v>
      </c>
      <c r="BJ126" s="13" t="s">
        <v>76</v>
      </c>
      <c r="BK126" s="177">
        <f t="shared" si="20"/>
        <v>0</v>
      </c>
      <c r="BL126" s="13" t="s">
        <v>120</v>
      </c>
      <c r="BM126" s="13" t="s">
        <v>234</v>
      </c>
    </row>
    <row r="127" spans="2:65" s="1" customFormat="1" ht="16.5" customHeight="1">
      <c r="B127" s="30"/>
      <c r="C127" s="165" t="s">
        <v>235</v>
      </c>
      <c r="D127" s="165" t="s">
        <v>116</v>
      </c>
      <c r="E127" s="166" t="s">
        <v>236</v>
      </c>
      <c r="F127" s="167" t="s">
        <v>237</v>
      </c>
      <c r="G127" s="168" t="s">
        <v>131</v>
      </c>
      <c r="H127" s="169">
        <v>320</v>
      </c>
      <c r="I127" s="170"/>
      <c r="J127" s="171">
        <f t="shared" si="11"/>
        <v>0</v>
      </c>
      <c r="K127" s="167" t="s">
        <v>132</v>
      </c>
      <c r="L127" s="172"/>
      <c r="M127" s="173" t="s">
        <v>19</v>
      </c>
      <c r="N127" s="174" t="s">
        <v>42</v>
      </c>
      <c r="O127" s="56"/>
      <c r="P127" s="175">
        <f t="shared" si="12"/>
        <v>0</v>
      </c>
      <c r="Q127" s="175">
        <v>3.4000000000000002E-4</v>
      </c>
      <c r="R127" s="175">
        <f t="shared" si="13"/>
        <v>0.10880000000000001</v>
      </c>
      <c r="S127" s="175">
        <v>0</v>
      </c>
      <c r="T127" s="176">
        <f t="shared" si="14"/>
        <v>0</v>
      </c>
      <c r="AR127" s="13" t="s">
        <v>119</v>
      </c>
      <c r="AT127" s="13" t="s">
        <v>116</v>
      </c>
      <c r="AU127" s="13" t="s">
        <v>78</v>
      </c>
      <c r="AY127" s="13" t="s">
        <v>113</v>
      </c>
      <c r="BE127" s="177">
        <f t="shared" si="15"/>
        <v>0</v>
      </c>
      <c r="BF127" s="177">
        <f t="shared" si="16"/>
        <v>0</v>
      </c>
      <c r="BG127" s="177">
        <f t="shared" si="17"/>
        <v>0</v>
      </c>
      <c r="BH127" s="177">
        <f t="shared" si="18"/>
        <v>0</v>
      </c>
      <c r="BI127" s="177">
        <f t="shared" si="19"/>
        <v>0</v>
      </c>
      <c r="BJ127" s="13" t="s">
        <v>76</v>
      </c>
      <c r="BK127" s="177">
        <f t="shared" si="20"/>
        <v>0</v>
      </c>
      <c r="BL127" s="13" t="s">
        <v>120</v>
      </c>
      <c r="BM127" s="13" t="s">
        <v>238</v>
      </c>
    </row>
    <row r="128" spans="2:65" s="1" customFormat="1" ht="16.5" customHeight="1">
      <c r="B128" s="30"/>
      <c r="C128" s="165" t="s">
        <v>239</v>
      </c>
      <c r="D128" s="165" t="s">
        <v>116</v>
      </c>
      <c r="E128" s="166" t="s">
        <v>240</v>
      </c>
      <c r="F128" s="167" t="s">
        <v>241</v>
      </c>
      <c r="G128" s="168" t="s">
        <v>131</v>
      </c>
      <c r="H128" s="169">
        <v>180</v>
      </c>
      <c r="I128" s="170"/>
      <c r="J128" s="171">
        <f t="shared" si="11"/>
        <v>0</v>
      </c>
      <c r="K128" s="167" t="s">
        <v>19</v>
      </c>
      <c r="L128" s="172"/>
      <c r="M128" s="173" t="s">
        <v>19</v>
      </c>
      <c r="N128" s="174" t="s">
        <v>42</v>
      </c>
      <c r="O128" s="56"/>
      <c r="P128" s="175">
        <f t="shared" si="12"/>
        <v>0</v>
      </c>
      <c r="Q128" s="175">
        <v>0</v>
      </c>
      <c r="R128" s="175">
        <f t="shared" si="13"/>
        <v>0</v>
      </c>
      <c r="S128" s="175">
        <v>0</v>
      </c>
      <c r="T128" s="176">
        <f t="shared" si="14"/>
        <v>0</v>
      </c>
      <c r="AR128" s="13" t="s">
        <v>119</v>
      </c>
      <c r="AT128" s="13" t="s">
        <v>116</v>
      </c>
      <c r="AU128" s="13" t="s">
        <v>78</v>
      </c>
      <c r="AY128" s="13" t="s">
        <v>113</v>
      </c>
      <c r="BE128" s="177">
        <f t="shared" si="15"/>
        <v>0</v>
      </c>
      <c r="BF128" s="177">
        <f t="shared" si="16"/>
        <v>0</v>
      </c>
      <c r="BG128" s="177">
        <f t="shared" si="17"/>
        <v>0</v>
      </c>
      <c r="BH128" s="177">
        <f t="shared" si="18"/>
        <v>0</v>
      </c>
      <c r="BI128" s="177">
        <f t="shared" si="19"/>
        <v>0</v>
      </c>
      <c r="BJ128" s="13" t="s">
        <v>76</v>
      </c>
      <c r="BK128" s="177">
        <f t="shared" si="20"/>
        <v>0</v>
      </c>
      <c r="BL128" s="13" t="s">
        <v>120</v>
      </c>
      <c r="BM128" s="13" t="s">
        <v>242</v>
      </c>
    </row>
    <row r="129" spans="2:65" s="1" customFormat="1" ht="16.5" customHeight="1">
      <c r="B129" s="30"/>
      <c r="C129" s="165" t="s">
        <v>243</v>
      </c>
      <c r="D129" s="165" t="s">
        <v>116</v>
      </c>
      <c r="E129" s="166" t="s">
        <v>244</v>
      </c>
      <c r="F129" s="167" t="s">
        <v>245</v>
      </c>
      <c r="G129" s="168" t="s">
        <v>131</v>
      </c>
      <c r="H129" s="169">
        <v>46</v>
      </c>
      <c r="I129" s="170"/>
      <c r="J129" s="171">
        <f t="shared" si="11"/>
        <v>0</v>
      </c>
      <c r="K129" s="167" t="s">
        <v>19</v>
      </c>
      <c r="L129" s="172"/>
      <c r="M129" s="173" t="s">
        <v>19</v>
      </c>
      <c r="N129" s="174" t="s">
        <v>42</v>
      </c>
      <c r="O129" s="56"/>
      <c r="P129" s="175">
        <f t="shared" si="12"/>
        <v>0</v>
      </c>
      <c r="Q129" s="175">
        <v>1.131</v>
      </c>
      <c r="R129" s="175">
        <f t="shared" si="13"/>
        <v>52.026000000000003</v>
      </c>
      <c r="S129" s="175">
        <v>0</v>
      </c>
      <c r="T129" s="176">
        <f t="shared" si="14"/>
        <v>0</v>
      </c>
      <c r="AR129" s="13" t="s">
        <v>119</v>
      </c>
      <c r="AT129" s="13" t="s">
        <v>116</v>
      </c>
      <c r="AU129" s="13" t="s">
        <v>78</v>
      </c>
      <c r="AY129" s="13" t="s">
        <v>113</v>
      </c>
      <c r="BE129" s="177">
        <f t="shared" si="15"/>
        <v>0</v>
      </c>
      <c r="BF129" s="177">
        <f t="shared" si="16"/>
        <v>0</v>
      </c>
      <c r="BG129" s="177">
        <f t="shared" si="17"/>
        <v>0</v>
      </c>
      <c r="BH129" s="177">
        <f t="shared" si="18"/>
        <v>0</v>
      </c>
      <c r="BI129" s="177">
        <f t="shared" si="19"/>
        <v>0</v>
      </c>
      <c r="BJ129" s="13" t="s">
        <v>76</v>
      </c>
      <c r="BK129" s="177">
        <f t="shared" si="20"/>
        <v>0</v>
      </c>
      <c r="BL129" s="13" t="s">
        <v>120</v>
      </c>
      <c r="BM129" s="13" t="s">
        <v>246</v>
      </c>
    </row>
    <row r="130" spans="2:65" s="1" customFormat="1" ht="16.5" customHeight="1">
      <c r="B130" s="30"/>
      <c r="C130" s="165" t="s">
        <v>247</v>
      </c>
      <c r="D130" s="165" t="s">
        <v>116</v>
      </c>
      <c r="E130" s="166" t="s">
        <v>248</v>
      </c>
      <c r="F130" s="167" t="s">
        <v>249</v>
      </c>
      <c r="G130" s="168" t="s">
        <v>131</v>
      </c>
      <c r="H130" s="169">
        <v>35</v>
      </c>
      <c r="I130" s="170"/>
      <c r="J130" s="171">
        <f t="shared" si="11"/>
        <v>0</v>
      </c>
      <c r="K130" s="167" t="s">
        <v>19</v>
      </c>
      <c r="L130" s="172"/>
      <c r="M130" s="173" t="s">
        <v>19</v>
      </c>
      <c r="N130" s="174" t="s">
        <v>42</v>
      </c>
      <c r="O130" s="56"/>
      <c r="P130" s="175">
        <f t="shared" si="12"/>
        <v>0</v>
      </c>
      <c r="Q130" s="175">
        <v>0</v>
      </c>
      <c r="R130" s="175">
        <f t="shared" si="13"/>
        <v>0</v>
      </c>
      <c r="S130" s="175">
        <v>0</v>
      </c>
      <c r="T130" s="176">
        <f t="shared" si="14"/>
        <v>0</v>
      </c>
      <c r="AR130" s="13" t="s">
        <v>119</v>
      </c>
      <c r="AT130" s="13" t="s">
        <v>116</v>
      </c>
      <c r="AU130" s="13" t="s">
        <v>78</v>
      </c>
      <c r="AY130" s="13" t="s">
        <v>113</v>
      </c>
      <c r="BE130" s="177">
        <f t="shared" si="15"/>
        <v>0</v>
      </c>
      <c r="BF130" s="177">
        <f t="shared" si="16"/>
        <v>0</v>
      </c>
      <c r="BG130" s="177">
        <f t="shared" si="17"/>
        <v>0</v>
      </c>
      <c r="BH130" s="177">
        <f t="shared" si="18"/>
        <v>0</v>
      </c>
      <c r="BI130" s="177">
        <f t="shared" si="19"/>
        <v>0</v>
      </c>
      <c r="BJ130" s="13" t="s">
        <v>76</v>
      </c>
      <c r="BK130" s="177">
        <f t="shared" si="20"/>
        <v>0</v>
      </c>
      <c r="BL130" s="13" t="s">
        <v>120</v>
      </c>
      <c r="BM130" s="13" t="s">
        <v>250</v>
      </c>
    </row>
    <row r="131" spans="2:65" s="1" customFormat="1" ht="16.5" customHeight="1">
      <c r="B131" s="30"/>
      <c r="C131" s="178" t="s">
        <v>251</v>
      </c>
      <c r="D131" s="178" t="s">
        <v>122</v>
      </c>
      <c r="E131" s="179" t="s">
        <v>252</v>
      </c>
      <c r="F131" s="180" t="s">
        <v>253</v>
      </c>
      <c r="G131" s="181" t="s">
        <v>131</v>
      </c>
      <c r="H131" s="182">
        <v>25</v>
      </c>
      <c r="I131" s="183"/>
      <c r="J131" s="184">
        <f t="shared" si="11"/>
        <v>0</v>
      </c>
      <c r="K131" s="180" t="s">
        <v>132</v>
      </c>
      <c r="L131" s="34"/>
      <c r="M131" s="185" t="s">
        <v>19</v>
      </c>
      <c r="N131" s="186" t="s">
        <v>42</v>
      </c>
      <c r="O131" s="56"/>
      <c r="P131" s="175">
        <f t="shared" si="12"/>
        <v>0</v>
      </c>
      <c r="Q131" s="175">
        <v>0</v>
      </c>
      <c r="R131" s="175">
        <f t="shared" si="13"/>
        <v>0</v>
      </c>
      <c r="S131" s="175">
        <v>0</v>
      </c>
      <c r="T131" s="176">
        <f t="shared" si="14"/>
        <v>0</v>
      </c>
      <c r="AR131" s="13" t="s">
        <v>120</v>
      </c>
      <c r="AT131" s="13" t="s">
        <v>122</v>
      </c>
      <c r="AU131" s="13" t="s">
        <v>78</v>
      </c>
      <c r="AY131" s="13" t="s">
        <v>113</v>
      </c>
      <c r="BE131" s="177">
        <f t="shared" si="15"/>
        <v>0</v>
      </c>
      <c r="BF131" s="177">
        <f t="shared" si="16"/>
        <v>0</v>
      </c>
      <c r="BG131" s="177">
        <f t="shared" si="17"/>
        <v>0</v>
      </c>
      <c r="BH131" s="177">
        <f t="shared" si="18"/>
        <v>0</v>
      </c>
      <c r="BI131" s="177">
        <f t="shared" si="19"/>
        <v>0</v>
      </c>
      <c r="BJ131" s="13" t="s">
        <v>76</v>
      </c>
      <c r="BK131" s="177">
        <f t="shared" si="20"/>
        <v>0</v>
      </c>
      <c r="BL131" s="13" t="s">
        <v>120</v>
      </c>
      <c r="BM131" s="13" t="s">
        <v>254</v>
      </c>
    </row>
    <row r="132" spans="2:65" s="1" customFormat="1" ht="16.5" customHeight="1">
      <c r="B132" s="30"/>
      <c r="C132" s="165" t="s">
        <v>255</v>
      </c>
      <c r="D132" s="165" t="s">
        <v>116</v>
      </c>
      <c r="E132" s="166" t="s">
        <v>256</v>
      </c>
      <c r="F132" s="167" t="s">
        <v>257</v>
      </c>
      <c r="G132" s="168" t="s">
        <v>116</v>
      </c>
      <c r="H132" s="169">
        <v>25</v>
      </c>
      <c r="I132" s="170"/>
      <c r="J132" s="171">
        <f t="shared" si="11"/>
        <v>0</v>
      </c>
      <c r="K132" s="167" t="s">
        <v>19</v>
      </c>
      <c r="L132" s="172"/>
      <c r="M132" s="173" t="s">
        <v>19</v>
      </c>
      <c r="N132" s="174" t="s">
        <v>42</v>
      </c>
      <c r="O132" s="56"/>
      <c r="P132" s="175">
        <f t="shared" si="12"/>
        <v>0</v>
      </c>
      <c r="Q132" s="175">
        <v>0</v>
      </c>
      <c r="R132" s="175">
        <f t="shared" si="13"/>
        <v>0</v>
      </c>
      <c r="S132" s="175">
        <v>0</v>
      </c>
      <c r="T132" s="176">
        <f t="shared" si="14"/>
        <v>0</v>
      </c>
      <c r="AR132" s="13" t="s">
        <v>119</v>
      </c>
      <c r="AT132" s="13" t="s">
        <v>116</v>
      </c>
      <c r="AU132" s="13" t="s">
        <v>78</v>
      </c>
      <c r="AY132" s="13" t="s">
        <v>113</v>
      </c>
      <c r="BE132" s="177">
        <f t="shared" si="15"/>
        <v>0</v>
      </c>
      <c r="BF132" s="177">
        <f t="shared" si="16"/>
        <v>0</v>
      </c>
      <c r="BG132" s="177">
        <f t="shared" si="17"/>
        <v>0</v>
      </c>
      <c r="BH132" s="177">
        <f t="shared" si="18"/>
        <v>0</v>
      </c>
      <c r="BI132" s="177">
        <f t="shared" si="19"/>
        <v>0</v>
      </c>
      <c r="BJ132" s="13" t="s">
        <v>76</v>
      </c>
      <c r="BK132" s="177">
        <f t="shared" si="20"/>
        <v>0</v>
      </c>
      <c r="BL132" s="13" t="s">
        <v>120</v>
      </c>
      <c r="BM132" s="13" t="s">
        <v>258</v>
      </c>
    </row>
    <row r="133" spans="2:65" s="1" customFormat="1" ht="29.25">
      <c r="B133" s="30"/>
      <c r="C133" s="31"/>
      <c r="D133" s="187" t="s">
        <v>207</v>
      </c>
      <c r="E133" s="31"/>
      <c r="F133" s="188" t="s">
        <v>259</v>
      </c>
      <c r="G133" s="31"/>
      <c r="H133" s="31"/>
      <c r="I133" s="94"/>
      <c r="J133" s="31"/>
      <c r="K133" s="31"/>
      <c r="L133" s="34"/>
      <c r="M133" s="189"/>
      <c r="N133" s="56"/>
      <c r="O133" s="56"/>
      <c r="P133" s="56"/>
      <c r="Q133" s="56"/>
      <c r="R133" s="56"/>
      <c r="S133" s="56"/>
      <c r="T133" s="57"/>
      <c r="AT133" s="13" t="s">
        <v>207</v>
      </c>
      <c r="AU133" s="13" t="s">
        <v>78</v>
      </c>
    </row>
    <row r="134" spans="2:65" s="1" customFormat="1" ht="16.5" customHeight="1">
      <c r="B134" s="30"/>
      <c r="C134" s="178">
        <f>C132+1</f>
        <v>42</v>
      </c>
      <c r="D134" s="178" t="s">
        <v>122</v>
      </c>
      <c r="E134" s="179" t="s">
        <v>260</v>
      </c>
      <c r="F134" s="180" t="s">
        <v>261</v>
      </c>
      <c r="G134" s="181" t="s">
        <v>131</v>
      </c>
      <c r="H134" s="182">
        <v>588</v>
      </c>
      <c r="I134" s="183"/>
      <c r="J134" s="184">
        <f t="shared" ref="J134:J165" si="21">ROUND(I134*H134,2)</f>
        <v>0</v>
      </c>
      <c r="K134" s="180" t="s">
        <v>125</v>
      </c>
      <c r="L134" s="34"/>
      <c r="M134" s="185" t="s">
        <v>19</v>
      </c>
      <c r="N134" s="186" t="s">
        <v>42</v>
      </c>
      <c r="O134" s="56"/>
      <c r="P134" s="175">
        <f t="shared" ref="P134:P165" si="22">O134*H134</f>
        <v>0</v>
      </c>
      <c r="Q134" s="175">
        <v>0</v>
      </c>
      <c r="R134" s="175">
        <f t="shared" ref="R134:R165" si="23">Q134*H134</f>
        <v>0</v>
      </c>
      <c r="S134" s="175">
        <v>0</v>
      </c>
      <c r="T134" s="176">
        <f t="shared" ref="T134:T165" si="24">S134*H134</f>
        <v>0</v>
      </c>
      <c r="AR134" s="13" t="s">
        <v>120</v>
      </c>
      <c r="AT134" s="13" t="s">
        <v>122</v>
      </c>
      <c r="AU134" s="13" t="s">
        <v>78</v>
      </c>
      <c r="AY134" s="13" t="s">
        <v>113</v>
      </c>
      <c r="BE134" s="177">
        <f t="shared" ref="BE134:BE165" si="25">IF(N134="základní",J134,0)</f>
        <v>0</v>
      </c>
      <c r="BF134" s="177">
        <f t="shared" ref="BF134:BF165" si="26">IF(N134="snížená",J134,0)</f>
        <v>0</v>
      </c>
      <c r="BG134" s="177">
        <f t="shared" ref="BG134:BG165" si="27">IF(N134="zákl. přenesená",J134,0)</f>
        <v>0</v>
      </c>
      <c r="BH134" s="177">
        <f t="shared" ref="BH134:BH165" si="28">IF(N134="sníž. přenesená",J134,0)</f>
        <v>0</v>
      </c>
      <c r="BI134" s="177">
        <f t="shared" ref="BI134:BI165" si="29">IF(N134="nulová",J134,0)</f>
        <v>0</v>
      </c>
      <c r="BJ134" s="13" t="s">
        <v>76</v>
      </c>
      <c r="BK134" s="177">
        <f t="shared" ref="BK134:BK165" si="30">ROUND(I134*H134,2)</f>
        <v>0</v>
      </c>
      <c r="BL134" s="13" t="s">
        <v>120</v>
      </c>
      <c r="BM134" s="13" t="s">
        <v>262</v>
      </c>
    </row>
    <row r="135" spans="2:65" s="1" customFormat="1" ht="16.5" customHeight="1">
      <c r="B135" s="30"/>
      <c r="C135" s="178">
        <f>C134+1</f>
        <v>43</v>
      </c>
      <c r="D135" s="178" t="s">
        <v>122</v>
      </c>
      <c r="E135" s="179" t="s">
        <v>263</v>
      </c>
      <c r="F135" s="180" t="s">
        <v>264</v>
      </c>
      <c r="G135" s="181" t="s">
        <v>131</v>
      </c>
      <c r="H135" s="182">
        <v>2623</v>
      </c>
      <c r="I135" s="183"/>
      <c r="J135" s="184">
        <f t="shared" si="21"/>
        <v>0</v>
      </c>
      <c r="K135" s="180" t="s">
        <v>125</v>
      </c>
      <c r="L135" s="34"/>
      <c r="M135" s="185" t="s">
        <v>19</v>
      </c>
      <c r="N135" s="186" t="s">
        <v>42</v>
      </c>
      <c r="O135" s="56"/>
      <c r="P135" s="175">
        <f t="shared" si="22"/>
        <v>0</v>
      </c>
      <c r="Q135" s="175">
        <v>0</v>
      </c>
      <c r="R135" s="175">
        <f t="shared" si="23"/>
        <v>0</v>
      </c>
      <c r="S135" s="175">
        <v>0</v>
      </c>
      <c r="T135" s="176">
        <f t="shared" si="24"/>
        <v>0</v>
      </c>
      <c r="AR135" s="13" t="s">
        <v>120</v>
      </c>
      <c r="AT135" s="13" t="s">
        <v>122</v>
      </c>
      <c r="AU135" s="13" t="s">
        <v>78</v>
      </c>
      <c r="AY135" s="13" t="s">
        <v>113</v>
      </c>
      <c r="BE135" s="177">
        <f t="shared" si="25"/>
        <v>0</v>
      </c>
      <c r="BF135" s="177">
        <f t="shared" si="26"/>
        <v>0</v>
      </c>
      <c r="BG135" s="177">
        <f t="shared" si="27"/>
        <v>0</v>
      </c>
      <c r="BH135" s="177">
        <f t="shared" si="28"/>
        <v>0</v>
      </c>
      <c r="BI135" s="177">
        <f t="shared" si="29"/>
        <v>0</v>
      </c>
      <c r="BJ135" s="13" t="s">
        <v>76</v>
      </c>
      <c r="BK135" s="177">
        <f t="shared" si="30"/>
        <v>0</v>
      </c>
      <c r="BL135" s="13" t="s">
        <v>120</v>
      </c>
      <c r="BM135" s="13" t="s">
        <v>265</v>
      </c>
    </row>
    <row r="136" spans="2:65" s="1" customFormat="1" ht="16.5" customHeight="1">
      <c r="B136" s="30"/>
      <c r="C136" s="178">
        <f t="shared" ref="C136:C199" si="31">C135+1</f>
        <v>44</v>
      </c>
      <c r="D136" s="178" t="s">
        <v>122</v>
      </c>
      <c r="E136" s="179" t="s">
        <v>266</v>
      </c>
      <c r="F136" s="180" t="s">
        <v>267</v>
      </c>
      <c r="G136" s="181" t="s">
        <v>131</v>
      </c>
      <c r="H136" s="182">
        <v>3250</v>
      </c>
      <c r="I136" s="183"/>
      <c r="J136" s="184">
        <f t="shared" si="21"/>
        <v>0</v>
      </c>
      <c r="K136" s="180" t="s">
        <v>125</v>
      </c>
      <c r="L136" s="34"/>
      <c r="M136" s="185" t="s">
        <v>19</v>
      </c>
      <c r="N136" s="186" t="s">
        <v>42</v>
      </c>
      <c r="O136" s="56"/>
      <c r="P136" s="175">
        <f t="shared" si="22"/>
        <v>0</v>
      </c>
      <c r="Q136" s="175">
        <v>0</v>
      </c>
      <c r="R136" s="175">
        <f t="shared" si="23"/>
        <v>0</v>
      </c>
      <c r="S136" s="175">
        <v>0</v>
      </c>
      <c r="T136" s="176">
        <f t="shared" si="24"/>
        <v>0</v>
      </c>
      <c r="AR136" s="13" t="s">
        <v>120</v>
      </c>
      <c r="AT136" s="13" t="s">
        <v>122</v>
      </c>
      <c r="AU136" s="13" t="s">
        <v>78</v>
      </c>
      <c r="AY136" s="13" t="s">
        <v>113</v>
      </c>
      <c r="BE136" s="177">
        <f t="shared" si="25"/>
        <v>0</v>
      </c>
      <c r="BF136" s="177">
        <f t="shared" si="26"/>
        <v>0</v>
      </c>
      <c r="BG136" s="177">
        <f t="shared" si="27"/>
        <v>0</v>
      </c>
      <c r="BH136" s="177">
        <f t="shared" si="28"/>
        <v>0</v>
      </c>
      <c r="BI136" s="177">
        <f t="shared" si="29"/>
        <v>0</v>
      </c>
      <c r="BJ136" s="13" t="s">
        <v>76</v>
      </c>
      <c r="BK136" s="177">
        <f t="shared" si="30"/>
        <v>0</v>
      </c>
      <c r="BL136" s="13" t="s">
        <v>120</v>
      </c>
      <c r="BM136" s="13" t="s">
        <v>268</v>
      </c>
    </row>
    <row r="137" spans="2:65" s="1" customFormat="1" ht="16.5" customHeight="1">
      <c r="B137" s="30"/>
      <c r="C137" s="178">
        <f t="shared" si="31"/>
        <v>45</v>
      </c>
      <c r="D137" s="178" t="s">
        <v>122</v>
      </c>
      <c r="E137" s="179" t="s">
        <v>269</v>
      </c>
      <c r="F137" s="180" t="s">
        <v>270</v>
      </c>
      <c r="G137" s="181" t="s">
        <v>131</v>
      </c>
      <c r="H137" s="182">
        <v>359</v>
      </c>
      <c r="I137" s="183"/>
      <c r="J137" s="184">
        <f t="shared" si="21"/>
        <v>0</v>
      </c>
      <c r="K137" s="180" t="s">
        <v>125</v>
      </c>
      <c r="L137" s="34"/>
      <c r="M137" s="185" t="s">
        <v>19</v>
      </c>
      <c r="N137" s="186" t="s">
        <v>42</v>
      </c>
      <c r="O137" s="56"/>
      <c r="P137" s="175">
        <f t="shared" si="22"/>
        <v>0</v>
      </c>
      <c r="Q137" s="175">
        <v>0</v>
      </c>
      <c r="R137" s="175">
        <f t="shared" si="23"/>
        <v>0</v>
      </c>
      <c r="S137" s="175">
        <v>0</v>
      </c>
      <c r="T137" s="176">
        <f t="shared" si="24"/>
        <v>0</v>
      </c>
      <c r="AR137" s="13" t="s">
        <v>120</v>
      </c>
      <c r="AT137" s="13" t="s">
        <v>122</v>
      </c>
      <c r="AU137" s="13" t="s">
        <v>78</v>
      </c>
      <c r="AY137" s="13" t="s">
        <v>113</v>
      </c>
      <c r="BE137" s="177">
        <f t="shared" si="25"/>
        <v>0</v>
      </c>
      <c r="BF137" s="177">
        <f t="shared" si="26"/>
        <v>0</v>
      </c>
      <c r="BG137" s="177">
        <f t="shared" si="27"/>
        <v>0</v>
      </c>
      <c r="BH137" s="177">
        <f t="shared" si="28"/>
        <v>0</v>
      </c>
      <c r="BI137" s="177">
        <f t="shared" si="29"/>
        <v>0</v>
      </c>
      <c r="BJ137" s="13" t="s">
        <v>76</v>
      </c>
      <c r="BK137" s="177">
        <f t="shared" si="30"/>
        <v>0</v>
      </c>
      <c r="BL137" s="13" t="s">
        <v>120</v>
      </c>
      <c r="BM137" s="13" t="s">
        <v>271</v>
      </c>
    </row>
    <row r="138" spans="2:65" s="1" customFormat="1" ht="16.5" customHeight="1">
      <c r="B138" s="30"/>
      <c r="C138" s="178">
        <f t="shared" si="31"/>
        <v>46</v>
      </c>
      <c r="D138" s="178" t="s">
        <v>122</v>
      </c>
      <c r="E138" s="179" t="s">
        <v>272</v>
      </c>
      <c r="F138" s="180" t="s">
        <v>273</v>
      </c>
      <c r="G138" s="181" t="s">
        <v>131</v>
      </c>
      <c r="H138" s="182">
        <v>320</v>
      </c>
      <c r="I138" s="183"/>
      <c r="J138" s="184">
        <f t="shared" si="21"/>
        <v>0</v>
      </c>
      <c r="K138" s="180" t="s">
        <v>132</v>
      </c>
      <c r="L138" s="34"/>
      <c r="M138" s="185" t="s">
        <v>19</v>
      </c>
      <c r="N138" s="186" t="s">
        <v>42</v>
      </c>
      <c r="O138" s="56"/>
      <c r="P138" s="175">
        <f t="shared" si="22"/>
        <v>0</v>
      </c>
      <c r="Q138" s="175">
        <v>0</v>
      </c>
      <c r="R138" s="175">
        <f t="shared" si="23"/>
        <v>0</v>
      </c>
      <c r="S138" s="175">
        <v>0</v>
      </c>
      <c r="T138" s="176">
        <f t="shared" si="24"/>
        <v>0</v>
      </c>
      <c r="AR138" s="13" t="s">
        <v>120</v>
      </c>
      <c r="AT138" s="13" t="s">
        <v>122</v>
      </c>
      <c r="AU138" s="13" t="s">
        <v>78</v>
      </c>
      <c r="AY138" s="13" t="s">
        <v>113</v>
      </c>
      <c r="BE138" s="177">
        <f t="shared" si="25"/>
        <v>0</v>
      </c>
      <c r="BF138" s="177">
        <f t="shared" si="26"/>
        <v>0</v>
      </c>
      <c r="BG138" s="177">
        <f t="shared" si="27"/>
        <v>0</v>
      </c>
      <c r="BH138" s="177">
        <f t="shared" si="28"/>
        <v>0</v>
      </c>
      <c r="BI138" s="177">
        <f t="shared" si="29"/>
        <v>0</v>
      </c>
      <c r="BJ138" s="13" t="s">
        <v>76</v>
      </c>
      <c r="BK138" s="177">
        <f t="shared" si="30"/>
        <v>0</v>
      </c>
      <c r="BL138" s="13" t="s">
        <v>120</v>
      </c>
      <c r="BM138" s="13" t="s">
        <v>274</v>
      </c>
    </row>
    <row r="139" spans="2:65" s="1" customFormat="1" ht="16.5" customHeight="1">
      <c r="B139" s="30"/>
      <c r="C139" s="178">
        <f t="shared" si="31"/>
        <v>47</v>
      </c>
      <c r="D139" s="178" t="s">
        <v>122</v>
      </c>
      <c r="E139" s="179" t="s">
        <v>275</v>
      </c>
      <c r="F139" s="180" t="s">
        <v>276</v>
      </c>
      <c r="G139" s="181" t="s">
        <v>131</v>
      </c>
      <c r="H139" s="182">
        <v>180</v>
      </c>
      <c r="I139" s="183"/>
      <c r="J139" s="184">
        <f t="shared" si="21"/>
        <v>0</v>
      </c>
      <c r="K139" s="180" t="s">
        <v>132</v>
      </c>
      <c r="L139" s="34"/>
      <c r="M139" s="185" t="s">
        <v>19</v>
      </c>
      <c r="N139" s="186" t="s">
        <v>42</v>
      </c>
      <c r="O139" s="56"/>
      <c r="P139" s="175">
        <f t="shared" si="22"/>
        <v>0</v>
      </c>
      <c r="Q139" s="175">
        <v>0</v>
      </c>
      <c r="R139" s="175">
        <f t="shared" si="23"/>
        <v>0</v>
      </c>
      <c r="S139" s="175">
        <v>0</v>
      </c>
      <c r="T139" s="176">
        <f t="shared" si="24"/>
        <v>0</v>
      </c>
      <c r="AR139" s="13" t="s">
        <v>120</v>
      </c>
      <c r="AT139" s="13" t="s">
        <v>122</v>
      </c>
      <c r="AU139" s="13" t="s">
        <v>78</v>
      </c>
      <c r="AY139" s="13" t="s">
        <v>113</v>
      </c>
      <c r="BE139" s="177">
        <f t="shared" si="25"/>
        <v>0</v>
      </c>
      <c r="BF139" s="177">
        <f t="shared" si="26"/>
        <v>0</v>
      </c>
      <c r="BG139" s="177">
        <f t="shared" si="27"/>
        <v>0</v>
      </c>
      <c r="BH139" s="177">
        <f t="shared" si="28"/>
        <v>0</v>
      </c>
      <c r="BI139" s="177">
        <f t="shared" si="29"/>
        <v>0</v>
      </c>
      <c r="BJ139" s="13" t="s">
        <v>76</v>
      </c>
      <c r="BK139" s="177">
        <f t="shared" si="30"/>
        <v>0</v>
      </c>
      <c r="BL139" s="13" t="s">
        <v>120</v>
      </c>
      <c r="BM139" s="13" t="s">
        <v>277</v>
      </c>
    </row>
    <row r="140" spans="2:65" s="1" customFormat="1" ht="22.5" customHeight="1">
      <c r="B140" s="30"/>
      <c r="C140" s="178">
        <f t="shared" si="31"/>
        <v>48</v>
      </c>
      <c r="D140" s="178" t="s">
        <v>122</v>
      </c>
      <c r="E140" s="179" t="s">
        <v>278</v>
      </c>
      <c r="F140" s="180" t="s">
        <v>279</v>
      </c>
      <c r="G140" s="181" t="s">
        <v>131</v>
      </c>
      <c r="H140" s="182">
        <v>46</v>
      </c>
      <c r="I140" s="183"/>
      <c r="J140" s="184">
        <f t="shared" si="21"/>
        <v>0</v>
      </c>
      <c r="K140" s="180" t="s">
        <v>132</v>
      </c>
      <c r="L140" s="34"/>
      <c r="M140" s="185" t="s">
        <v>19</v>
      </c>
      <c r="N140" s="186" t="s">
        <v>42</v>
      </c>
      <c r="O140" s="56"/>
      <c r="P140" s="175">
        <f t="shared" si="22"/>
        <v>0</v>
      </c>
      <c r="Q140" s="175">
        <v>0</v>
      </c>
      <c r="R140" s="175">
        <f t="shared" si="23"/>
        <v>0</v>
      </c>
      <c r="S140" s="175">
        <v>0</v>
      </c>
      <c r="T140" s="176">
        <f t="shared" si="24"/>
        <v>0</v>
      </c>
      <c r="AR140" s="13" t="s">
        <v>120</v>
      </c>
      <c r="AT140" s="13" t="s">
        <v>122</v>
      </c>
      <c r="AU140" s="13" t="s">
        <v>78</v>
      </c>
      <c r="AY140" s="13" t="s">
        <v>113</v>
      </c>
      <c r="BE140" s="177">
        <f t="shared" si="25"/>
        <v>0</v>
      </c>
      <c r="BF140" s="177">
        <f t="shared" si="26"/>
        <v>0</v>
      </c>
      <c r="BG140" s="177">
        <f t="shared" si="27"/>
        <v>0</v>
      </c>
      <c r="BH140" s="177">
        <f t="shared" si="28"/>
        <v>0</v>
      </c>
      <c r="BI140" s="177">
        <f t="shared" si="29"/>
        <v>0</v>
      </c>
      <c r="BJ140" s="13" t="s">
        <v>76</v>
      </c>
      <c r="BK140" s="177">
        <f t="shared" si="30"/>
        <v>0</v>
      </c>
      <c r="BL140" s="13" t="s">
        <v>120</v>
      </c>
      <c r="BM140" s="13" t="s">
        <v>280</v>
      </c>
    </row>
    <row r="141" spans="2:65" s="1" customFormat="1" ht="16.5" customHeight="1">
      <c r="B141" s="30"/>
      <c r="C141" s="178">
        <f t="shared" si="31"/>
        <v>49</v>
      </c>
      <c r="D141" s="178" t="s">
        <v>122</v>
      </c>
      <c r="E141" s="179" t="s">
        <v>281</v>
      </c>
      <c r="F141" s="180" t="s">
        <v>282</v>
      </c>
      <c r="G141" s="181" t="s">
        <v>118</v>
      </c>
      <c r="H141" s="182">
        <v>8</v>
      </c>
      <c r="I141" s="183"/>
      <c r="J141" s="184">
        <f t="shared" si="21"/>
        <v>0</v>
      </c>
      <c r="K141" s="180" t="s">
        <v>132</v>
      </c>
      <c r="L141" s="34"/>
      <c r="M141" s="185" t="s">
        <v>19</v>
      </c>
      <c r="N141" s="186" t="s">
        <v>42</v>
      </c>
      <c r="O141" s="56"/>
      <c r="P141" s="175">
        <f t="shared" si="22"/>
        <v>0</v>
      </c>
      <c r="Q141" s="175">
        <v>0</v>
      </c>
      <c r="R141" s="175">
        <f t="shared" si="23"/>
        <v>0</v>
      </c>
      <c r="S141" s="175">
        <v>0</v>
      </c>
      <c r="T141" s="176">
        <f t="shared" si="24"/>
        <v>0</v>
      </c>
      <c r="AR141" s="13" t="s">
        <v>120</v>
      </c>
      <c r="AT141" s="13" t="s">
        <v>122</v>
      </c>
      <c r="AU141" s="13" t="s">
        <v>78</v>
      </c>
      <c r="AY141" s="13" t="s">
        <v>113</v>
      </c>
      <c r="BE141" s="177">
        <f t="shared" si="25"/>
        <v>0</v>
      </c>
      <c r="BF141" s="177">
        <f t="shared" si="26"/>
        <v>0</v>
      </c>
      <c r="BG141" s="177">
        <f t="shared" si="27"/>
        <v>0</v>
      </c>
      <c r="BH141" s="177">
        <f t="shared" si="28"/>
        <v>0</v>
      </c>
      <c r="BI141" s="177">
        <f t="shared" si="29"/>
        <v>0</v>
      </c>
      <c r="BJ141" s="13" t="s">
        <v>76</v>
      </c>
      <c r="BK141" s="177">
        <f t="shared" si="30"/>
        <v>0</v>
      </c>
      <c r="BL141" s="13" t="s">
        <v>120</v>
      </c>
      <c r="BM141" s="13" t="s">
        <v>283</v>
      </c>
    </row>
    <row r="142" spans="2:65" s="1" customFormat="1" ht="16.5" customHeight="1">
      <c r="B142" s="30"/>
      <c r="C142" s="178">
        <f t="shared" si="31"/>
        <v>50</v>
      </c>
      <c r="D142" s="178" t="s">
        <v>122</v>
      </c>
      <c r="E142" s="179" t="s">
        <v>284</v>
      </c>
      <c r="F142" s="180" t="s">
        <v>285</v>
      </c>
      <c r="G142" s="181" t="s">
        <v>118</v>
      </c>
      <c r="H142" s="182">
        <v>104</v>
      </c>
      <c r="I142" s="183"/>
      <c r="J142" s="184">
        <f t="shared" si="21"/>
        <v>0</v>
      </c>
      <c r="K142" s="180" t="s">
        <v>125</v>
      </c>
      <c r="L142" s="34"/>
      <c r="M142" s="185" t="s">
        <v>19</v>
      </c>
      <c r="N142" s="186" t="s">
        <v>42</v>
      </c>
      <c r="O142" s="56"/>
      <c r="P142" s="175">
        <f t="shared" si="22"/>
        <v>0</v>
      </c>
      <c r="Q142" s="175">
        <v>0</v>
      </c>
      <c r="R142" s="175">
        <f t="shared" si="23"/>
        <v>0</v>
      </c>
      <c r="S142" s="175">
        <v>0</v>
      </c>
      <c r="T142" s="176">
        <f t="shared" si="24"/>
        <v>0</v>
      </c>
      <c r="AR142" s="13" t="s">
        <v>120</v>
      </c>
      <c r="AT142" s="13" t="s">
        <v>122</v>
      </c>
      <c r="AU142" s="13" t="s">
        <v>78</v>
      </c>
      <c r="AY142" s="13" t="s">
        <v>113</v>
      </c>
      <c r="BE142" s="177">
        <f t="shared" si="25"/>
        <v>0</v>
      </c>
      <c r="BF142" s="177">
        <f t="shared" si="26"/>
        <v>0</v>
      </c>
      <c r="BG142" s="177">
        <f t="shared" si="27"/>
        <v>0</v>
      </c>
      <c r="BH142" s="177">
        <f t="shared" si="28"/>
        <v>0</v>
      </c>
      <c r="BI142" s="177">
        <f t="shared" si="29"/>
        <v>0</v>
      </c>
      <c r="BJ142" s="13" t="s">
        <v>76</v>
      </c>
      <c r="BK142" s="177">
        <f t="shared" si="30"/>
        <v>0</v>
      </c>
      <c r="BL142" s="13" t="s">
        <v>120</v>
      </c>
      <c r="BM142" s="13" t="s">
        <v>286</v>
      </c>
    </row>
    <row r="143" spans="2:65" s="1" customFormat="1" ht="16.5" customHeight="1">
      <c r="B143" s="30"/>
      <c r="C143" s="178">
        <f t="shared" si="31"/>
        <v>51</v>
      </c>
      <c r="D143" s="178" t="s">
        <v>122</v>
      </c>
      <c r="E143" s="179" t="s">
        <v>287</v>
      </c>
      <c r="F143" s="180" t="s">
        <v>288</v>
      </c>
      <c r="G143" s="181" t="s">
        <v>118</v>
      </c>
      <c r="H143" s="182">
        <v>25</v>
      </c>
      <c r="I143" s="183"/>
      <c r="J143" s="184">
        <f t="shared" si="21"/>
        <v>0</v>
      </c>
      <c r="K143" s="180" t="s">
        <v>132</v>
      </c>
      <c r="L143" s="34"/>
      <c r="M143" s="185" t="s">
        <v>19</v>
      </c>
      <c r="N143" s="186" t="s">
        <v>42</v>
      </c>
      <c r="O143" s="56"/>
      <c r="P143" s="175">
        <f t="shared" si="22"/>
        <v>0</v>
      </c>
      <c r="Q143" s="175">
        <v>0</v>
      </c>
      <c r="R143" s="175">
        <f t="shared" si="23"/>
        <v>0</v>
      </c>
      <c r="S143" s="175">
        <v>0</v>
      </c>
      <c r="T143" s="176">
        <f t="shared" si="24"/>
        <v>0</v>
      </c>
      <c r="AR143" s="13" t="s">
        <v>120</v>
      </c>
      <c r="AT143" s="13" t="s">
        <v>122</v>
      </c>
      <c r="AU143" s="13" t="s">
        <v>78</v>
      </c>
      <c r="AY143" s="13" t="s">
        <v>113</v>
      </c>
      <c r="BE143" s="177">
        <f t="shared" si="25"/>
        <v>0</v>
      </c>
      <c r="BF143" s="177">
        <f t="shared" si="26"/>
        <v>0</v>
      </c>
      <c r="BG143" s="177">
        <f t="shared" si="27"/>
        <v>0</v>
      </c>
      <c r="BH143" s="177">
        <f t="shared" si="28"/>
        <v>0</v>
      </c>
      <c r="BI143" s="177">
        <f t="shared" si="29"/>
        <v>0</v>
      </c>
      <c r="BJ143" s="13" t="s">
        <v>76</v>
      </c>
      <c r="BK143" s="177">
        <f t="shared" si="30"/>
        <v>0</v>
      </c>
      <c r="BL143" s="13" t="s">
        <v>120</v>
      </c>
      <c r="BM143" s="13" t="s">
        <v>289</v>
      </c>
    </row>
    <row r="144" spans="2:65" s="1" customFormat="1" ht="16.5" customHeight="1">
      <c r="B144" s="30"/>
      <c r="C144" s="178">
        <f t="shared" si="31"/>
        <v>52</v>
      </c>
      <c r="D144" s="178" t="s">
        <v>122</v>
      </c>
      <c r="E144" s="179" t="s">
        <v>290</v>
      </c>
      <c r="F144" s="180" t="s">
        <v>291</v>
      </c>
      <c r="G144" s="181" t="s">
        <v>118</v>
      </c>
      <c r="H144" s="182">
        <v>10</v>
      </c>
      <c r="I144" s="183"/>
      <c r="J144" s="184">
        <f t="shared" si="21"/>
        <v>0</v>
      </c>
      <c r="K144" s="180" t="s">
        <v>132</v>
      </c>
      <c r="L144" s="34"/>
      <c r="M144" s="185" t="s">
        <v>19</v>
      </c>
      <c r="N144" s="186" t="s">
        <v>42</v>
      </c>
      <c r="O144" s="56"/>
      <c r="P144" s="175">
        <f t="shared" si="22"/>
        <v>0</v>
      </c>
      <c r="Q144" s="175">
        <v>0</v>
      </c>
      <c r="R144" s="175">
        <f t="shared" si="23"/>
        <v>0</v>
      </c>
      <c r="S144" s="175">
        <v>0</v>
      </c>
      <c r="T144" s="176">
        <f t="shared" si="24"/>
        <v>0</v>
      </c>
      <c r="AR144" s="13" t="s">
        <v>120</v>
      </c>
      <c r="AT144" s="13" t="s">
        <v>122</v>
      </c>
      <c r="AU144" s="13" t="s">
        <v>78</v>
      </c>
      <c r="AY144" s="13" t="s">
        <v>113</v>
      </c>
      <c r="BE144" s="177">
        <f t="shared" si="25"/>
        <v>0</v>
      </c>
      <c r="BF144" s="177">
        <f t="shared" si="26"/>
        <v>0</v>
      </c>
      <c r="BG144" s="177">
        <f t="shared" si="27"/>
        <v>0</v>
      </c>
      <c r="BH144" s="177">
        <f t="shared" si="28"/>
        <v>0</v>
      </c>
      <c r="BI144" s="177">
        <f t="shared" si="29"/>
        <v>0</v>
      </c>
      <c r="BJ144" s="13" t="s">
        <v>76</v>
      </c>
      <c r="BK144" s="177">
        <f t="shared" si="30"/>
        <v>0</v>
      </c>
      <c r="BL144" s="13" t="s">
        <v>120</v>
      </c>
      <c r="BM144" s="13" t="s">
        <v>292</v>
      </c>
    </row>
    <row r="145" spans="2:65" s="1" customFormat="1" ht="16.5" customHeight="1">
      <c r="B145" s="30"/>
      <c r="C145" s="178">
        <f t="shared" si="31"/>
        <v>53</v>
      </c>
      <c r="D145" s="178" t="s">
        <v>122</v>
      </c>
      <c r="E145" s="179" t="s">
        <v>293</v>
      </c>
      <c r="F145" s="180" t="s">
        <v>294</v>
      </c>
      <c r="G145" s="181" t="s">
        <v>118</v>
      </c>
      <c r="H145" s="182">
        <v>2</v>
      </c>
      <c r="I145" s="183"/>
      <c r="J145" s="184">
        <f t="shared" si="21"/>
        <v>0</v>
      </c>
      <c r="K145" s="180" t="s">
        <v>132</v>
      </c>
      <c r="L145" s="34"/>
      <c r="M145" s="185" t="s">
        <v>19</v>
      </c>
      <c r="N145" s="186" t="s">
        <v>42</v>
      </c>
      <c r="O145" s="56"/>
      <c r="P145" s="175">
        <f t="shared" si="22"/>
        <v>0</v>
      </c>
      <c r="Q145" s="175">
        <v>0</v>
      </c>
      <c r="R145" s="175">
        <f t="shared" si="23"/>
        <v>0</v>
      </c>
      <c r="S145" s="175">
        <v>0</v>
      </c>
      <c r="T145" s="176">
        <f t="shared" si="24"/>
        <v>0</v>
      </c>
      <c r="AR145" s="13" t="s">
        <v>120</v>
      </c>
      <c r="AT145" s="13" t="s">
        <v>122</v>
      </c>
      <c r="AU145" s="13" t="s">
        <v>78</v>
      </c>
      <c r="AY145" s="13" t="s">
        <v>113</v>
      </c>
      <c r="BE145" s="177">
        <f t="shared" si="25"/>
        <v>0</v>
      </c>
      <c r="BF145" s="177">
        <f t="shared" si="26"/>
        <v>0</v>
      </c>
      <c r="BG145" s="177">
        <f t="shared" si="27"/>
        <v>0</v>
      </c>
      <c r="BH145" s="177">
        <f t="shared" si="28"/>
        <v>0</v>
      </c>
      <c r="BI145" s="177">
        <f t="shared" si="29"/>
        <v>0</v>
      </c>
      <c r="BJ145" s="13" t="s">
        <v>76</v>
      </c>
      <c r="BK145" s="177">
        <f t="shared" si="30"/>
        <v>0</v>
      </c>
      <c r="BL145" s="13" t="s">
        <v>120</v>
      </c>
      <c r="BM145" s="13" t="s">
        <v>295</v>
      </c>
    </row>
    <row r="146" spans="2:65" s="1" customFormat="1" ht="16.5" customHeight="1">
      <c r="B146" s="30"/>
      <c r="C146" s="178">
        <f t="shared" si="31"/>
        <v>54</v>
      </c>
      <c r="D146" s="178" t="s">
        <v>122</v>
      </c>
      <c r="E146" s="179" t="s">
        <v>296</v>
      </c>
      <c r="F146" s="180" t="s">
        <v>297</v>
      </c>
      <c r="G146" s="181" t="s">
        <v>118</v>
      </c>
      <c r="H146" s="182">
        <v>1</v>
      </c>
      <c r="I146" s="183"/>
      <c r="J146" s="184">
        <f t="shared" si="21"/>
        <v>0</v>
      </c>
      <c r="K146" s="180" t="s">
        <v>125</v>
      </c>
      <c r="L146" s="34"/>
      <c r="M146" s="185" t="s">
        <v>19</v>
      </c>
      <c r="N146" s="186" t="s">
        <v>42</v>
      </c>
      <c r="O146" s="56"/>
      <c r="P146" s="175">
        <f t="shared" si="22"/>
        <v>0</v>
      </c>
      <c r="Q146" s="175">
        <v>0</v>
      </c>
      <c r="R146" s="175">
        <f t="shared" si="23"/>
        <v>0</v>
      </c>
      <c r="S146" s="175">
        <v>0</v>
      </c>
      <c r="T146" s="176">
        <f t="shared" si="24"/>
        <v>0</v>
      </c>
      <c r="AR146" s="13" t="s">
        <v>120</v>
      </c>
      <c r="AT146" s="13" t="s">
        <v>122</v>
      </c>
      <c r="AU146" s="13" t="s">
        <v>78</v>
      </c>
      <c r="AY146" s="13" t="s">
        <v>113</v>
      </c>
      <c r="BE146" s="177">
        <f t="shared" si="25"/>
        <v>0</v>
      </c>
      <c r="BF146" s="177">
        <f t="shared" si="26"/>
        <v>0</v>
      </c>
      <c r="BG146" s="177">
        <f t="shared" si="27"/>
        <v>0</v>
      </c>
      <c r="BH146" s="177">
        <f t="shared" si="28"/>
        <v>0</v>
      </c>
      <c r="BI146" s="177">
        <f t="shared" si="29"/>
        <v>0</v>
      </c>
      <c r="BJ146" s="13" t="s">
        <v>76</v>
      </c>
      <c r="BK146" s="177">
        <f t="shared" si="30"/>
        <v>0</v>
      </c>
      <c r="BL146" s="13" t="s">
        <v>120</v>
      </c>
      <c r="BM146" s="13" t="s">
        <v>298</v>
      </c>
    </row>
    <row r="147" spans="2:65" s="1" customFormat="1" ht="16.5" customHeight="1">
      <c r="B147" s="30"/>
      <c r="C147" s="165">
        <f t="shared" si="31"/>
        <v>55</v>
      </c>
      <c r="D147" s="165" t="s">
        <v>116</v>
      </c>
      <c r="E147" s="166" t="s">
        <v>299</v>
      </c>
      <c r="F147" s="167" t="s">
        <v>300</v>
      </c>
      <c r="G147" s="168" t="s">
        <v>118</v>
      </c>
      <c r="H147" s="169">
        <v>1</v>
      </c>
      <c r="I147" s="170"/>
      <c r="J147" s="171">
        <f t="shared" si="21"/>
        <v>0</v>
      </c>
      <c r="K147" s="167" t="s">
        <v>19</v>
      </c>
      <c r="L147" s="172"/>
      <c r="M147" s="173" t="s">
        <v>19</v>
      </c>
      <c r="N147" s="174" t="s">
        <v>42</v>
      </c>
      <c r="O147" s="56"/>
      <c r="P147" s="175">
        <f t="shared" si="22"/>
        <v>0</v>
      </c>
      <c r="Q147" s="175">
        <v>0</v>
      </c>
      <c r="R147" s="175">
        <f t="shared" si="23"/>
        <v>0</v>
      </c>
      <c r="S147" s="175">
        <v>0</v>
      </c>
      <c r="T147" s="176">
        <f t="shared" si="24"/>
        <v>0</v>
      </c>
      <c r="AR147" s="13" t="s">
        <v>119</v>
      </c>
      <c r="AT147" s="13" t="s">
        <v>116</v>
      </c>
      <c r="AU147" s="13" t="s">
        <v>78</v>
      </c>
      <c r="AY147" s="13" t="s">
        <v>113</v>
      </c>
      <c r="BE147" s="177">
        <f t="shared" si="25"/>
        <v>0</v>
      </c>
      <c r="BF147" s="177">
        <f t="shared" si="26"/>
        <v>0</v>
      </c>
      <c r="BG147" s="177">
        <f t="shared" si="27"/>
        <v>0</v>
      </c>
      <c r="BH147" s="177">
        <f t="shared" si="28"/>
        <v>0</v>
      </c>
      <c r="BI147" s="177">
        <f t="shared" si="29"/>
        <v>0</v>
      </c>
      <c r="BJ147" s="13" t="s">
        <v>76</v>
      </c>
      <c r="BK147" s="177">
        <f t="shared" si="30"/>
        <v>0</v>
      </c>
      <c r="BL147" s="13" t="s">
        <v>120</v>
      </c>
      <c r="BM147" s="13" t="s">
        <v>301</v>
      </c>
    </row>
    <row r="148" spans="2:65" s="1" customFormat="1" ht="23.25" customHeight="1">
      <c r="B148" s="30"/>
      <c r="C148" s="165">
        <f t="shared" si="31"/>
        <v>56</v>
      </c>
      <c r="D148" s="165" t="s">
        <v>116</v>
      </c>
      <c r="E148" s="166" t="s">
        <v>302</v>
      </c>
      <c r="F148" s="167" t="s">
        <v>800</v>
      </c>
      <c r="G148" s="168" t="s">
        <v>118</v>
      </c>
      <c r="H148" s="169">
        <v>1</v>
      </c>
      <c r="I148" s="170"/>
      <c r="J148" s="171">
        <f t="shared" si="21"/>
        <v>0</v>
      </c>
      <c r="K148" s="167" t="s">
        <v>19</v>
      </c>
      <c r="L148" s="172"/>
      <c r="M148" s="173" t="s">
        <v>19</v>
      </c>
      <c r="N148" s="174" t="s">
        <v>42</v>
      </c>
      <c r="O148" s="56"/>
      <c r="P148" s="175">
        <f t="shared" si="22"/>
        <v>0</v>
      </c>
      <c r="Q148" s="175">
        <v>0</v>
      </c>
      <c r="R148" s="175">
        <f t="shared" si="23"/>
        <v>0</v>
      </c>
      <c r="S148" s="175">
        <v>0</v>
      </c>
      <c r="T148" s="176">
        <f t="shared" si="24"/>
        <v>0</v>
      </c>
      <c r="AR148" s="13" t="s">
        <v>119</v>
      </c>
      <c r="AT148" s="13" t="s">
        <v>116</v>
      </c>
      <c r="AU148" s="13" t="s">
        <v>78</v>
      </c>
      <c r="AY148" s="13" t="s">
        <v>113</v>
      </c>
      <c r="BE148" s="177">
        <f t="shared" si="25"/>
        <v>0</v>
      </c>
      <c r="BF148" s="177">
        <f t="shared" si="26"/>
        <v>0</v>
      </c>
      <c r="BG148" s="177">
        <f t="shared" si="27"/>
        <v>0</v>
      </c>
      <c r="BH148" s="177">
        <f t="shared" si="28"/>
        <v>0</v>
      </c>
      <c r="BI148" s="177">
        <f t="shared" si="29"/>
        <v>0</v>
      </c>
      <c r="BJ148" s="13" t="s">
        <v>76</v>
      </c>
      <c r="BK148" s="177">
        <f t="shared" si="30"/>
        <v>0</v>
      </c>
      <c r="BL148" s="13" t="s">
        <v>120</v>
      </c>
      <c r="BM148" s="13" t="s">
        <v>303</v>
      </c>
    </row>
    <row r="149" spans="2:65" s="1" customFormat="1" ht="16.5" customHeight="1">
      <c r="B149" s="30"/>
      <c r="C149" s="165">
        <f t="shared" si="31"/>
        <v>57</v>
      </c>
      <c r="D149" s="165" t="s">
        <v>116</v>
      </c>
      <c r="E149" s="166" t="s">
        <v>304</v>
      </c>
      <c r="F149" s="167" t="s">
        <v>801</v>
      </c>
      <c r="G149" s="168" t="s">
        <v>118</v>
      </c>
      <c r="H149" s="169">
        <v>1</v>
      </c>
      <c r="I149" s="170"/>
      <c r="J149" s="171">
        <f t="shared" si="21"/>
        <v>0</v>
      </c>
      <c r="K149" s="167" t="s">
        <v>19</v>
      </c>
      <c r="L149" s="172"/>
      <c r="M149" s="173" t="s">
        <v>19</v>
      </c>
      <c r="N149" s="174" t="s">
        <v>42</v>
      </c>
      <c r="O149" s="56"/>
      <c r="P149" s="175">
        <f t="shared" si="22"/>
        <v>0</v>
      </c>
      <c r="Q149" s="175">
        <v>0</v>
      </c>
      <c r="R149" s="175">
        <f t="shared" si="23"/>
        <v>0</v>
      </c>
      <c r="S149" s="175">
        <v>0</v>
      </c>
      <c r="T149" s="176">
        <f t="shared" si="24"/>
        <v>0</v>
      </c>
      <c r="AR149" s="13" t="s">
        <v>119</v>
      </c>
      <c r="AT149" s="13" t="s">
        <v>116</v>
      </c>
      <c r="AU149" s="13" t="s">
        <v>78</v>
      </c>
      <c r="AY149" s="13" t="s">
        <v>113</v>
      </c>
      <c r="BE149" s="177">
        <f t="shared" si="25"/>
        <v>0</v>
      </c>
      <c r="BF149" s="177">
        <f t="shared" si="26"/>
        <v>0</v>
      </c>
      <c r="BG149" s="177">
        <f t="shared" si="27"/>
        <v>0</v>
      </c>
      <c r="BH149" s="177">
        <f t="shared" si="28"/>
        <v>0</v>
      </c>
      <c r="BI149" s="177">
        <f t="shared" si="29"/>
        <v>0</v>
      </c>
      <c r="BJ149" s="13" t="s">
        <v>76</v>
      </c>
      <c r="BK149" s="177">
        <f t="shared" si="30"/>
        <v>0</v>
      </c>
      <c r="BL149" s="13" t="s">
        <v>120</v>
      </c>
      <c r="BM149" s="13" t="s">
        <v>305</v>
      </c>
    </row>
    <row r="150" spans="2:65" s="1" customFormat="1" ht="16.5" customHeight="1">
      <c r="B150" s="30"/>
      <c r="C150" s="165">
        <f t="shared" si="31"/>
        <v>58</v>
      </c>
      <c r="D150" s="165" t="s">
        <v>116</v>
      </c>
      <c r="E150" s="166" t="s">
        <v>306</v>
      </c>
      <c r="F150" s="167" t="s">
        <v>802</v>
      </c>
      <c r="G150" s="168" t="s">
        <v>118</v>
      </c>
      <c r="H150" s="169">
        <v>1</v>
      </c>
      <c r="I150" s="170"/>
      <c r="J150" s="171">
        <f t="shared" si="21"/>
        <v>0</v>
      </c>
      <c r="K150" s="167" t="s">
        <v>19</v>
      </c>
      <c r="L150" s="172"/>
      <c r="M150" s="173" t="s">
        <v>19</v>
      </c>
      <c r="N150" s="174" t="s">
        <v>42</v>
      </c>
      <c r="O150" s="56"/>
      <c r="P150" s="175">
        <f t="shared" si="22"/>
        <v>0</v>
      </c>
      <c r="Q150" s="175">
        <v>0</v>
      </c>
      <c r="R150" s="175">
        <f t="shared" si="23"/>
        <v>0</v>
      </c>
      <c r="S150" s="175">
        <v>0</v>
      </c>
      <c r="T150" s="176">
        <f t="shared" si="24"/>
        <v>0</v>
      </c>
      <c r="AR150" s="13" t="s">
        <v>119</v>
      </c>
      <c r="AT150" s="13" t="s">
        <v>116</v>
      </c>
      <c r="AU150" s="13" t="s">
        <v>78</v>
      </c>
      <c r="AY150" s="13" t="s">
        <v>113</v>
      </c>
      <c r="BE150" s="177">
        <f t="shared" si="25"/>
        <v>0</v>
      </c>
      <c r="BF150" s="177">
        <f t="shared" si="26"/>
        <v>0</v>
      </c>
      <c r="BG150" s="177">
        <f t="shared" si="27"/>
        <v>0</v>
      </c>
      <c r="BH150" s="177">
        <f t="shared" si="28"/>
        <v>0</v>
      </c>
      <c r="BI150" s="177">
        <f t="shared" si="29"/>
        <v>0</v>
      </c>
      <c r="BJ150" s="13" t="s">
        <v>76</v>
      </c>
      <c r="BK150" s="177">
        <f t="shared" si="30"/>
        <v>0</v>
      </c>
      <c r="BL150" s="13" t="s">
        <v>120</v>
      </c>
      <c r="BM150" s="13" t="s">
        <v>307</v>
      </c>
    </row>
    <row r="151" spans="2:65" s="1" customFormat="1" ht="16.5" customHeight="1">
      <c r="B151" s="30"/>
      <c r="C151" s="165">
        <f t="shared" si="31"/>
        <v>59</v>
      </c>
      <c r="D151" s="165" t="s">
        <v>116</v>
      </c>
      <c r="E151" s="166" t="s">
        <v>308</v>
      </c>
      <c r="F151" s="167" t="s">
        <v>803</v>
      </c>
      <c r="G151" s="168" t="s">
        <v>118</v>
      </c>
      <c r="H151" s="169">
        <v>1</v>
      </c>
      <c r="I151" s="170"/>
      <c r="J151" s="171">
        <f t="shared" si="21"/>
        <v>0</v>
      </c>
      <c r="K151" s="167" t="s">
        <v>19</v>
      </c>
      <c r="L151" s="172"/>
      <c r="M151" s="173" t="s">
        <v>19</v>
      </c>
      <c r="N151" s="174" t="s">
        <v>42</v>
      </c>
      <c r="O151" s="56"/>
      <c r="P151" s="175">
        <f t="shared" si="22"/>
        <v>0</v>
      </c>
      <c r="Q151" s="175">
        <v>0</v>
      </c>
      <c r="R151" s="175">
        <f t="shared" si="23"/>
        <v>0</v>
      </c>
      <c r="S151" s="175">
        <v>0</v>
      </c>
      <c r="T151" s="176">
        <f t="shared" si="24"/>
        <v>0</v>
      </c>
      <c r="AR151" s="13" t="s">
        <v>119</v>
      </c>
      <c r="AT151" s="13" t="s">
        <v>116</v>
      </c>
      <c r="AU151" s="13" t="s">
        <v>78</v>
      </c>
      <c r="AY151" s="13" t="s">
        <v>113</v>
      </c>
      <c r="BE151" s="177">
        <f t="shared" si="25"/>
        <v>0</v>
      </c>
      <c r="BF151" s="177">
        <f t="shared" si="26"/>
        <v>0</v>
      </c>
      <c r="BG151" s="177">
        <f t="shared" si="27"/>
        <v>0</v>
      </c>
      <c r="BH151" s="177">
        <f t="shared" si="28"/>
        <v>0</v>
      </c>
      <c r="BI151" s="177">
        <f t="shared" si="29"/>
        <v>0</v>
      </c>
      <c r="BJ151" s="13" t="s">
        <v>76</v>
      </c>
      <c r="BK151" s="177">
        <f t="shared" si="30"/>
        <v>0</v>
      </c>
      <c r="BL151" s="13" t="s">
        <v>120</v>
      </c>
      <c r="BM151" s="13" t="s">
        <v>309</v>
      </c>
    </row>
    <row r="152" spans="2:65" s="1" customFormat="1" ht="16.5" customHeight="1">
      <c r="B152" s="30"/>
      <c r="C152" s="165">
        <f t="shared" si="31"/>
        <v>60</v>
      </c>
      <c r="D152" s="165" t="s">
        <v>116</v>
      </c>
      <c r="E152" s="166" t="s">
        <v>310</v>
      </c>
      <c r="F152" s="167" t="s">
        <v>804</v>
      </c>
      <c r="G152" s="168" t="s">
        <v>118</v>
      </c>
      <c r="H152" s="169">
        <v>1</v>
      </c>
      <c r="I152" s="170"/>
      <c r="J152" s="171">
        <f t="shared" si="21"/>
        <v>0</v>
      </c>
      <c r="K152" s="167" t="s">
        <v>19</v>
      </c>
      <c r="L152" s="172"/>
      <c r="M152" s="173" t="s">
        <v>19</v>
      </c>
      <c r="N152" s="174" t="s">
        <v>42</v>
      </c>
      <c r="O152" s="56"/>
      <c r="P152" s="175">
        <f t="shared" si="22"/>
        <v>0</v>
      </c>
      <c r="Q152" s="175">
        <v>0</v>
      </c>
      <c r="R152" s="175">
        <f t="shared" si="23"/>
        <v>0</v>
      </c>
      <c r="S152" s="175">
        <v>0</v>
      </c>
      <c r="T152" s="176">
        <f t="shared" si="24"/>
        <v>0</v>
      </c>
      <c r="AR152" s="13" t="s">
        <v>119</v>
      </c>
      <c r="AT152" s="13" t="s">
        <v>116</v>
      </c>
      <c r="AU152" s="13" t="s">
        <v>78</v>
      </c>
      <c r="AY152" s="13" t="s">
        <v>113</v>
      </c>
      <c r="BE152" s="177">
        <f t="shared" si="25"/>
        <v>0</v>
      </c>
      <c r="BF152" s="177">
        <f t="shared" si="26"/>
        <v>0</v>
      </c>
      <c r="BG152" s="177">
        <f t="shared" si="27"/>
        <v>0</v>
      </c>
      <c r="BH152" s="177">
        <f t="shared" si="28"/>
        <v>0</v>
      </c>
      <c r="BI152" s="177">
        <f t="shared" si="29"/>
        <v>0</v>
      </c>
      <c r="BJ152" s="13" t="s">
        <v>76</v>
      </c>
      <c r="BK152" s="177">
        <f t="shared" si="30"/>
        <v>0</v>
      </c>
      <c r="BL152" s="13" t="s">
        <v>120</v>
      </c>
      <c r="BM152" s="13" t="s">
        <v>311</v>
      </c>
    </row>
    <row r="153" spans="2:65" s="1" customFormat="1" ht="16.5" customHeight="1">
      <c r="B153" s="30"/>
      <c r="C153" s="165">
        <f t="shared" si="31"/>
        <v>61</v>
      </c>
      <c r="D153" s="165" t="s">
        <v>116</v>
      </c>
      <c r="E153" s="166" t="s">
        <v>312</v>
      </c>
      <c r="F153" s="167" t="s">
        <v>805</v>
      </c>
      <c r="G153" s="168" t="s">
        <v>118</v>
      </c>
      <c r="H153" s="169">
        <v>1</v>
      </c>
      <c r="I153" s="170"/>
      <c r="J153" s="171">
        <f t="shared" si="21"/>
        <v>0</v>
      </c>
      <c r="K153" s="167" t="s">
        <v>19</v>
      </c>
      <c r="L153" s="172"/>
      <c r="M153" s="173" t="s">
        <v>19</v>
      </c>
      <c r="N153" s="174" t="s">
        <v>42</v>
      </c>
      <c r="O153" s="56"/>
      <c r="P153" s="175">
        <f t="shared" si="22"/>
        <v>0</v>
      </c>
      <c r="Q153" s="175">
        <v>0</v>
      </c>
      <c r="R153" s="175">
        <f t="shared" si="23"/>
        <v>0</v>
      </c>
      <c r="S153" s="175">
        <v>0</v>
      </c>
      <c r="T153" s="176">
        <f t="shared" si="24"/>
        <v>0</v>
      </c>
      <c r="AR153" s="13" t="s">
        <v>119</v>
      </c>
      <c r="AT153" s="13" t="s">
        <v>116</v>
      </c>
      <c r="AU153" s="13" t="s">
        <v>78</v>
      </c>
      <c r="AY153" s="13" t="s">
        <v>113</v>
      </c>
      <c r="BE153" s="177">
        <f t="shared" si="25"/>
        <v>0</v>
      </c>
      <c r="BF153" s="177">
        <f t="shared" si="26"/>
        <v>0</v>
      </c>
      <c r="BG153" s="177">
        <f t="shared" si="27"/>
        <v>0</v>
      </c>
      <c r="BH153" s="177">
        <f t="shared" si="28"/>
        <v>0</v>
      </c>
      <c r="BI153" s="177">
        <f t="shared" si="29"/>
        <v>0</v>
      </c>
      <c r="BJ153" s="13" t="s">
        <v>76</v>
      </c>
      <c r="BK153" s="177">
        <f t="shared" si="30"/>
        <v>0</v>
      </c>
      <c r="BL153" s="13" t="s">
        <v>120</v>
      </c>
      <c r="BM153" s="13" t="s">
        <v>313</v>
      </c>
    </row>
    <row r="154" spans="2:65" s="1" customFormat="1" ht="16.5" customHeight="1">
      <c r="B154" s="30"/>
      <c r="C154" s="165">
        <f t="shared" si="31"/>
        <v>62</v>
      </c>
      <c r="D154" s="165" t="s">
        <v>116</v>
      </c>
      <c r="E154" s="166" t="s">
        <v>314</v>
      </c>
      <c r="F154" s="167" t="s">
        <v>806</v>
      </c>
      <c r="G154" s="168" t="s">
        <v>118</v>
      </c>
      <c r="H154" s="169">
        <v>1</v>
      </c>
      <c r="I154" s="170"/>
      <c r="J154" s="171">
        <f t="shared" si="21"/>
        <v>0</v>
      </c>
      <c r="K154" s="167" t="s">
        <v>19</v>
      </c>
      <c r="L154" s="172"/>
      <c r="M154" s="173" t="s">
        <v>19</v>
      </c>
      <c r="N154" s="174" t="s">
        <v>42</v>
      </c>
      <c r="O154" s="56"/>
      <c r="P154" s="175">
        <f t="shared" si="22"/>
        <v>0</v>
      </c>
      <c r="Q154" s="175">
        <v>0</v>
      </c>
      <c r="R154" s="175">
        <f t="shared" si="23"/>
        <v>0</v>
      </c>
      <c r="S154" s="175">
        <v>0</v>
      </c>
      <c r="T154" s="176">
        <f t="shared" si="24"/>
        <v>0</v>
      </c>
      <c r="AR154" s="13" t="s">
        <v>119</v>
      </c>
      <c r="AT154" s="13" t="s">
        <v>116</v>
      </c>
      <c r="AU154" s="13" t="s">
        <v>78</v>
      </c>
      <c r="AY154" s="13" t="s">
        <v>113</v>
      </c>
      <c r="BE154" s="177">
        <f t="shared" si="25"/>
        <v>0</v>
      </c>
      <c r="BF154" s="177">
        <f t="shared" si="26"/>
        <v>0</v>
      </c>
      <c r="BG154" s="177">
        <f t="shared" si="27"/>
        <v>0</v>
      </c>
      <c r="BH154" s="177">
        <f t="shared" si="28"/>
        <v>0</v>
      </c>
      <c r="BI154" s="177">
        <f t="shared" si="29"/>
        <v>0</v>
      </c>
      <c r="BJ154" s="13" t="s">
        <v>76</v>
      </c>
      <c r="BK154" s="177">
        <f t="shared" si="30"/>
        <v>0</v>
      </c>
      <c r="BL154" s="13" t="s">
        <v>120</v>
      </c>
      <c r="BM154" s="13" t="s">
        <v>315</v>
      </c>
    </row>
    <row r="155" spans="2:65" s="1" customFormat="1" ht="16.5" customHeight="1">
      <c r="B155" s="30"/>
      <c r="C155" s="178">
        <f t="shared" si="31"/>
        <v>63</v>
      </c>
      <c r="D155" s="178" t="s">
        <v>122</v>
      </c>
      <c r="E155" s="179" t="s">
        <v>316</v>
      </c>
      <c r="F155" s="180" t="s">
        <v>317</v>
      </c>
      <c r="G155" s="181" t="s">
        <v>118</v>
      </c>
      <c r="H155" s="182">
        <v>5</v>
      </c>
      <c r="I155" s="183"/>
      <c r="J155" s="184">
        <f t="shared" si="21"/>
        <v>0</v>
      </c>
      <c r="K155" s="180" t="s">
        <v>125</v>
      </c>
      <c r="L155" s="34"/>
      <c r="M155" s="185" t="s">
        <v>19</v>
      </c>
      <c r="N155" s="186" t="s">
        <v>42</v>
      </c>
      <c r="O155" s="56"/>
      <c r="P155" s="175">
        <f t="shared" si="22"/>
        <v>0</v>
      </c>
      <c r="Q155" s="175">
        <v>0</v>
      </c>
      <c r="R155" s="175">
        <f t="shared" si="23"/>
        <v>0</v>
      </c>
      <c r="S155" s="175">
        <v>0</v>
      </c>
      <c r="T155" s="176">
        <f t="shared" si="24"/>
        <v>0</v>
      </c>
      <c r="AR155" s="13" t="s">
        <v>120</v>
      </c>
      <c r="AT155" s="13" t="s">
        <v>122</v>
      </c>
      <c r="AU155" s="13" t="s">
        <v>78</v>
      </c>
      <c r="AY155" s="13" t="s">
        <v>113</v>
      </c>
      <c r="BE155" s="177">
        <f t="shared" si="25"/>
        <v>0</v>
      </c>
      <c r="BF155" s="177">
        <f t="shared" si="26"/>
        <v>0</v>
      </c>
      <c r="BG155" s="177">
        <f t="shared" si="27"/>
        <v>0</v>
      </c>
      <c r="BH155" s="177">
        <f t="shared" si="28"/>
        <v>0</v>
      </c>
      <c r="BI155" s="177">
        <f t="shared" si="29"/>
        <v>0</v>
      </c>
      <c r="BJ155" s="13" t="s">
        <v>76</v>
      </c>
      <c r="BK155" s="177">
        <f t="shared" si="30"/>
        <v>0</v>
      </c>
      <c r="BL155" s="13" t="s">
        <v>120</v>
      </c>
      <c r="BM155" s="13" t="s">
        <v>318</v>
      </c>
    </row>
    <row r="156" spans="2:65" s="1" customFormat="1" ht="16.5" customHeight="1">
      <c r="B156" s="30"/>
      <c r="C156" s="178">
        <f t="shared" si="31"/>
        <v>64</v>
      </c>
      <c r="D156" s="178" t="s">
        <v>122</v>
      </c>
      <c r="E156" s="179" t="s">
        <v>319</v>
      </c>
      <c r="F156" s="180" t="s">
        <v>320</v>
      </c>
      <c r="G156" s="181" t="s">
        <v>118</v>
      </c>
      <c r="H156" s="182">
        <v>1</v>
      </c>
      <c r="I156" s="183"/>
      <c r="J156" s="184">
        <f t="shared" si="21"/>
        <v>0</v>
      </c>
      <c r="K156" s="180" t="s">
        <v>132</v>
      </c>
      <c r="L156" s="34"/>
      <c r="M156" s="185" t="s">
        <v>19</v>
      </c>
      <c r="N156" s="186" t="s">
        <v>42</v>
      </c>
      <c r="O156" s="56"/>
      <c r="P156" s="175">
        <f t="shared" si="22"/>
        <v>0</v>
      </c>
      <c r="Q156" s="175">
        <v>0</v>
      </c>
      <c r="R156" s="175">
        <f t="shared" si="23"/>
        <v>0</v>
      </c>
      <c r="S156" s="175">
        <v>0</v>
      </c>
      <c r="T156" s="176">
        <f t="shared" si="24"/>
        <v>0</v>
      </c>
      <c r="AR156" s="13" t="s">
        <v>120</v>
      </c>
      <c r="AT156" s="13" t="s">
        <v>122</v>
      </c>
      <c r="AU156" s="13" t="s">
        <v>78</v>
      </c>
      <c r="AY156" s="13" t="s">
        <v>113</v>
      </c>
      <c r="BE156" s="177">
        <f t="shared" si="25"/>
        <v>0</v>
      </c>
      <c r="BF156" s="177">
        <f t="shared" si="26"/>
        <v>0</v>
      </c>
      <c r="BG156" s="177">
        <f t="shared" si="27"/>
        <v>0</v>
      </c>
      <c r="BH156" s="177">
        <f t="shared" si="28"/>
        <v>0</v>
      </c>
      <c r="BI156" s="177">
        <f t="shared" si="29"/>
        <v>0</v>
      </c>
      <c r="BJ156" s="13" t="s">
        <v>76</v>
      </c>
      <c r="BK156" s="177">
        <f t="shared" si="30"/>
        <v>0</v>
      </c>
      <c r="BL156" s="13" t="s">
        <v>120</v>
      </c>
      <c r="BM156" s="13" t="s">
        <v>321</v>
      </c>
    </row>
    <row r="157" spans="2:65" s="1" customFormat="1" ht="16.5" customHeight="1">
      <c r="B157" s="30"/>
      <c r="C157" s="178">
        <f t="shared" si="31"/>
        <v>65</v>
      </c>
      <c r="D157" s="178" t="s">
        <v>122</v>
      </c>
      <c r="E157" s="179" t="s">
        <v>322</v>
      </c>
      <c r="F157" s="180" t="s">
        <v>323</v>
      </c>
      <c r="G157" s="181" t="s">
        <v>118</v>
      </c>
      <c r="H157" s="182">
        <v>1</v>
      </c>
      <c r="I157" s="183"/>
      <c r="J157" s="184">
        <f t="shared" si="21"/>
        <v>0</v>
      </c>
      <c r="K157" s="180" t="s">
        <v>132</v>
      </c>
      <c r="L157" s="34"/>
      <c r="M157" s="185" t="s">
        <v>19</v>
      </c>
      <c r="N157" s="186" t="s">
        <v>42</v>
      </c>
      <c r="O157" s="56"/>
      <c r="P157" s="175">
        <f t="shared" si="22"/>
        <v>0</v>
      </c>
      <c r="Q157" s="175">
        <v>0</v>
      </c>
      <c r="R157" s="175">
        <f t="shared" si="23"/>
        <v>0</v>
      </c>
      <c r="S157" s="175">
        <v>0</v>
      </c>
      <c r="T157" s="176">
        <f t="shared" si="24"/>
        <v>0</v>
      </c>
      <c r="AR157" s="13" t="s">
        <v>120</v>
      </c>
      <c r="AT157" s="13" t="s">
        <v>122</v>
      </c>
      <c r="AU157" s="13" t="s">
        <v>78</v>
      </c>
      <c r="AY157" s="13" t="s">
        <v>113</v>
      </c>
      <c r="BE157" s="177">
        <f t="shared" si="25"/>
        <v>0</v>
      </c>
      <c r="BF157" s="177">
        <f t="shared" si="26"/>
        <v>0</v>
      </c>
      <c r="BG157" s="177">
        <f t="shared" si="27"/>
        <v>0</v>
      </c>
      <c r="BH157" s="177">
        <f t="shared" si="28"/>
        <v>0</v>
      </c>
      <c r="BI157" s="177">
        <f t="shared" si="29"/>
        <v>0</v>
      </c>
      <c r="BJ157" s="13" t="s">
        <v>76</v>
      </c>
      <c r="BK157" s="177">
        <f t="shared" si="30"/>
        <v>0</v>
      </c>
      <c r="BL157" s="13" t="s">
        <v>120</v>
      </c>
      <c r="BM157" s="13" t="s">
        <v>324</v>
      </c>
    </row>
    <row r="158" spans="2:65" s="1" customFormat="1" ht="16.5" customHeight="1">
      <c r="B158" s="30"/>
      <c r="C158" s="165">
        <f t="shared" si="31"/>
        <v>66</v>
      </c>
      <c r="D158" s="165" t="s">
        <v>116</v>
      </c>
      <c r="E158" s="166" t="s">
        <v>325</v>
      </c>
      <c r="F158" s="167" t="s">
        <v>326</v>
      </c>
      <c r="G158" s="168" t="s">
        <v>118</v>
      </c>
      <c r="H158" s="169">
        <v>1</v>
      </c>
      <c r="I158" s="170"/>
      <c r="J158" s="171">
        <f t="shared" si="21"/>
        <v>0</v>
      </c>
      <c r="K158" s="167" t="s">
        <v>19</v>
      </c>
      <c r="L158" s="172"/>
      <c r="M158" s="173" t="s">
        <v>19</v>
      </c>
      <c r="N158" s="174" t="s">
        <v>42</v>
      </c>
      <c r="O158" s="56"/>
      <c r="P158" s="175">
        <f t="shared" si="22"/>
        <v>0</v>
      </c>
      <c r="Q158" s="175">
        <v>0</v>
      </c>
      <c r="R158" s="175">
        <f t="shared" si="23"/>
        <v>0</v>
      </c>
      <c r="S158" s="175">
        <v>0</v>
      </c>
      <c r="T158" s="176">
        <f t="shared" si="24"/>
        <v>0</v>
      </c>
      <c r="AR158" s="13" t="s">
        <v>119</v>
      </c>
      <c r="AT158" s="13" t="s">
        <v>116</v>
      </c>
      <c r="AU158" s="13" t="s">
        <v>78</v>
      </c>
      <c r="AY158" s="13" t="s">
        <v>113</v>
      </c>
      <c r="BE158" s="177">
        <f t="shared" si="25"/>
        <v>0</v>
      </c>
      <c r="BF158" s="177">
        <f t="shared" si="26"/>
        <v>0</v>
      </c>
      <c r="BG158" s="177">
        <f t="shared" si="27"/>
        <v>0</v>
      </c>
      <c r="BH158" s="177">
        <f t="shared" si="28"/>
        <v>0</v>
      </c>
      <c r="BI158" s="177">
        <f t="shared" si="29"/>
        <v>0</v>
      </c>
      <c r="BJ158" s="13" t="s">
        <v>76</v>
      </c>
      <c r="BK158" s="177">
        <f t="shared" si="30"/>
        <v>0</v>
      </c>
      <c r="BL158" s="13" t="s">
        <v>120</v>
      </c>
      <c r="BM158" s="13" t="s">
        <v>327</v>
      </c>
    </row>
    <row r="159" spans="2:65" s="1" customFormat="1" ht="16.5" customHeight="1">
      <c r="B159" s="30"/>
      <c r="C159" s="165">
        <f t="shared" si="31"/>
        <v>67</v>
      </c>
      <c r="D159" s="165" t="s">
        <v>116</v>
      </c>
      <c r="E159" s="166" t="s">
        <v>328</v>
      </c>
      <c r="F159" s="167" t="s">
        <v>329</v>
      </c>
      <c r="G159" s="168" t="s">
        <v>118</v>
      </c>
      <c r="H159" s="169">
        <v>2</v>
      </c>
      <c r="I159" s="170"/>
      <c r="J159" s="171">
        <f t="shared" si="21"/>
        <v>0</v>
      </c>
      <c r="K159" s="167" t="s">
        <v>19</v>
      </c>
      <c r="L159" s="172"/>
      <c r="M159" s="173" t="s">
        <v>19</v>
      </c>
      <c r="N159" s="174" t="s">
        <v>42</v>
      </c>
      <c r="O159" s="56"/>
      <c r="P159" s="175">
        <f t="shared" si="22"/>
        <v>0</v>
      </c>
      <c r="Q159" s="175">
        <v>0</v>
      </c>
      <c r="R159" s="175">
        <f t="shared" si="23"/>
        <v>0</v>
      </c>
      <c r="S159" s="175">
        <v>0</v>
      </c>
      <c r="T159" s="176">
        <f t="shared" si="24"/>
        <v>0</v>
      </c>
      <c r="AR159" s="13" t="s">
        <v>119</v>
      </c>
      <c r="AT159" s="13" t="s">
        <v>116</v>
      </c>
      <c r="AU159" s="13" t="s">
        <v>78</v>
      </c>
      <c r="AY159" s="13" t="s">
        <v>113</v>
      </c>
      <c r="BE159" s="177">
        <f t="shared" si="25"/>
        <v>0</v>
      </c>
      <c r="BF159" s="177">
        <f t="shared" si="26"/>
        <v>0</v>
      </c>
      <c r="BG159" s="177">
        <f t="shared" si="27"/>
        <v>0</v>
      </c>
      <c r="BH159" s="177">
        <f t="shared" si="28"/>
        <v>0</v>
      </c>
      <c r="BI159" s="177">
        <f t="shared" si="29"/>
        <v>0</v>
      </c>
      <c r="BJ159" s="13" t="s">
        <v>76</v>
      </c>
      <c r="BK159" s="177">
        <f t="shared" si="30"/>
        <v>0</v>
      </c>
      <c r="BL159" s="13" t="s">
        <v>120</v>
      </c>
      <c r="BM159" s="13" t="s">
        <v>330</v>
      </c>
    </row>
    <row r="160" spans="2:65" s="1" customFormat="1" ht="22.5" customHeight="1">
      <c r="B160" s="30"/>
      <c r="C160" s="178">
        <f t="shared" si="31"/>
        <v>68</v>
      </c>
      <c r="D160" s="178" t="s">
        <v>122</v>
      </c>
      <c r="E160" s="179" t="s">
        <v>331</v>
      </c>
      <c r="F160" s="180" t="s">
        <v>332</v>
      </c>
      <c r="G160" s="181" t="s">
        <v>118</v>
      </c>
      <c r="H160" s="182">
        <v>55</v>
      </c>
      <c r="I160" s="183"/>
      <c r="J160" s="184">
        <f t="shared" si="21"/>
        <v>0</v>
      </c>
      <c r="K160" s="180" t="s">
        <v>125</v>
      </c>
      <c r="L160" s="34"/>
      <c r="M160" s="185" t="s">
        <v>19</v>
      </c>
      <c r="N160" s="186" t="s">
        <v>42</v>
      </c>
      <c r="O160" s="56"/>
      <c r="P160" s="175">
        <f t="shared" si="22"/>
        <v>0</v>
      </c>
      <c r="Q160" s="175">
        <v>0</v>
      </c>
      <c r="R160" s="175">
        <f t="shared" si="23"/>
        <v>0</v>
      </c>
      <c r="S160" s="175">
        <v>0</v>
      </c>
      <c r="T160" s="176">
        <f t="shared" si="24"/>
        <v>0</v>
      </c>
      <c r="AR160" s="13" t="s">
        <v>120</v>
      </c>
      <c r="AT160" s="13" t="s">
        <v>122</v>
      </c>
      <c r="AU160" s="13" t="s">
        <v>78</v>
      </c>
      <c r="AY160" s="13" t="s">
        <v>113</v>
      </c>
      <c r="BE160" s="177">
        <f t="shared" si="25"/>
        <v>0</v>
      </c>
      <c r="BF160" s="177">
        <f t="shared" si="26"/>
        <v>0</v>
      </c>
      <c r="BG160" s="177">
        <f t="shared" si="27"/>
        <v>0</v>
      </c>
      <c r="BH160" s="177">
        <f t="shared" si="28"/>
        <v>0</v>
      </c>
      <c r="BI160" s="177">
        <f t="shared" si="29"/>
        <v>0</v>
      </c>
      <c r="BJ160" s="13" t="s">
        <v>76</v>
      </c>
      <c r="BK160" s="177">
        <f t="shared" si="30"/>
        <v>0</v>
      </c>
      <c r="BL160" s="13" t="s">
        <v>120</v>
      </c>
      <c r="BM160" s="13" t="s">
        <v>333</v>
      </c>
    </row>
    <row r="161" spans="2:65" s="1" customFormat="1" ht="22.5" customHeight="1">
      <c r="B161" s="30"/>
      <c r="C161" s="178">
        <f t="shared" si="31"/>
        <v>69</v>
      </c>
      <c r="D161" s="178" t="s">
        <v>122</v>
      </c>
      <c r="E161" s="179" t="s">
        <v>334</v>
      </c>
      <c r="F161" s="180" t="s">
        <v>335</v>
      </c>
      <c r="G161" s="181" t="s">
        <v>118</v>
      </c>
      <c r="H161" s="182">
        <v>3</v>
      </c>
      <c r="I161" s="183"/>
      <c r="J161" s="184">
        <f t="shared" si="21"/>
        <v>0</v>
      </c>
      <c r="K161" s="180" t="s">
        <v>132</v>
      </c>
      <c r="L161" s="34"/>
      <c r="M161" s="185" t="s">
        <v>19</v>
      </c>
      <c r="N161" s="186" t="s">
        <v>42</v>
      </c>
      <c r="O161" s="56"/>
      <c r="P161" s="175">
        <f t="shared" si="22"/>
        <v>0</v>
      </c>
      <c r="Q161" s="175">
        <v>0</v>
      </c>
      <c r="R161" s="175">
        <f t="shared" si="23"/>
        <v>0</v>
      </c>
      <c r="S161" s="175">
        <v>0</v>
      </c>
      <c r="T161" s="176">
        <f t="shared" si="24"/>
        <v>0</v>
      </c>
      <c r="AR161" s="13" t="s">
        <v>120</v>
      </c>
      <c r="AT161" s="13" t="s">
        <v>122</v>
      </c>
      <c r="AU161" s="13" t="s">
        <v>78</v>
      </c>
      <c r="AY161" s="13" t="s">
        <v>113</v>
      </c>
      <c r="BE161" s="177">
        <f t="shared" si="25"/>
        <v>0</v>
      </c>
      <c r="BF161" s="177">
        <f t="shared" si="26"/>
        <v>0</v>
      </c>
      <c r="BG161" s="177">
        <f t="shared" si="27"/>
        <v>0</v>
      </c>
      <c r="BH161" s="177">
        <f t="shared" si="28"/>
        <v>0</v>
      </c>
      <c r="BI161" s="177">
        <f t="shared" si="29"/>
        <v>0</v>
      </c>
      <c r="BJ161" s="13" t="s">
        <v>76</v>
      </c>
      <c r="BK161" s="177">
        <f t="shared" si="30"/>
        <v>0</v>
      </c>
      <c r="BL161" s="13" t="s">
        <v>120</v>
      </c>
      <c r="BM161" s="13" t="s">
        <v>336</v>
      </c>
    </row>
    <row r="162" spans="2:65" s="1" customFormat="1" ht="22.5" customHeight="1">
      <c r="B162" s="30"/>
      <c r="C162" s="178">
        <f t="shared" si="31"/>
        <v>70</v>
      </c>
      <c r="D162" s="178" t="s">
        <v>122</v>
      </c>
      <c r="E162" s="179" t="s">
        <v>337</v>
      </c>
      <c r="F162" s="180" t="s">
        <v>338</v>
      </c>
      <c r="G162" s="181" t="s">
        <v>118</v>
      </c>
      <c r="H162" s="182">
        <v>6</v>
      </c>
      <c r="I162" s="183"/>
      <c r="J162" s="184">
        <f t="shared" si="21"/>
        <v>0</v>
      </c>
      <c r="K162" s="180" t="s">
        <v>125</v>
      </c>
      <c r="L162" s="34"/>
      <c r="M162" s="185" t="s">
        <v>19</v>
      </c>
      <c r="N162" s="186" t="s">
        <v>42</v>
      </c>
      <c r="O162" s="56"/>
      <c r="P162" s="175">
        <f t="shared" si="22"/>
        <v>0</v>
      </c>
      <c r="Q162" s="175">
        <v>0</v>
      </c>
      <c r="R162" s="175">
        <f t="shared" si="23"/>
        <v>0</v>
      </c>
      <c r="S162" s="175">
        <v>0</v>
      </c>
      <c r="T162" s="176">
        <f t="shared" si="24"/>
        <v>0</v>
      </c>
      <c r="AR162" s="13" t="s">
        <v>120</v>
      </c>
      <c r="AT162" s="13" t="s">
        <v>122</v>
      </c>
      <c r="AU162" s="13" t="s">
        <v>78</v>
      </c>
      <c r="AY162" s="13" t="s">
        <v>113</v>
      </c>
      <c r="BE162" s="177">
        <f t="shared" si="25"/>
        <v>0</v>
      </c>
      <c r="BF162" s="177">
        <f t="shared" si="26"/>
        <v>0</v>
      </c>
      <c r="BG162" s="177">
        <f t="shared" si="27"/>
        <v>0</v>
      </c>
      <c r="BH162" s="177">
        <f t="shared" si="28"/>
        <v>0</v>
      </c>
      <c r="BI162" s="177">
        <f t="shared" si="29"/>
        <v>0</v>
      </c>
      <c r="BJ162" s="13" t="s">
        <v>76</v>
      </c>
      <c r="BK162" s="177">
        <f t="shared" si="30"/>
        <v>0</v>
      </c>
      <c r="BL162" s="13" t="s">
        <v>120</v>
      </c>
      <c r="BM162" s="13" t="s">
        <v>339</v>
      </c>
    </row>
    <row r="163" spans="2:65" s="1" customFormat="1" ht="22.5" customHeight="1">
      <c r="B163" s="30"/>
      <c r="C163" s="178">
        <f t="shared" si="31"/>
        <v>71</v>
      </c>
      <c r="D163" s="178" t="s">
        <v>122</v>
      </c>
      <c r="E163" s="179" t="s">
        <v>340</v>
      </c>
      <c r="F163" s="180" t="s">
        <v>341</v>
      </c>
      <c r="G163" s="181" t="s">
        <v>118</v>
      </c>
      <c r="H163" s="182">
        <v>48</v>
      </c>
      <c r="I163" s="183"/>
      <c r="J163" s="184">
        <f t="shared" si="21"/>
        <v>0</v>
      </c>
      <c r="K163" s="180" t="s">
        <v>125</v>
      </c>
      <c r="L163" s="34"/>
      <c r="M163" s="185" t="s">
        <v>19</v>
      </c>
      <c r="N163" s="186" t="s">
        <v>42</v>
      </c>
      <c r="O163" s="56"/>
      <c r="P163" s="175">
        <f t="shared" si="22"/>
        <v>0</v>
      </c>
      <c r="Q163" s="175">
        <v>0</v>
      </c>
      <c r="R163" s="175">
        <f t="shared" si="23"/>
        <v>0</v>
      </c>
      <c r="S163" s="175">
        <v>0</v>
      </c>
      <c r="T163" s="176">
        <f t="shared" si="24"/>
        <v>0</v>
      </c>
      <c r="AR163" s="13" t="s">
        <v>120</v>
      </c>
      <c r="AT163" s="13" t="s">
        <v>122</v>
      </c>
      <c r="AU163" s="13" t="s">
        <v>78</v>
      </c>
      <c r="AY163" s="13" t="s">
        <v>113</v>
      </c>
      <c r="BE163" s="177">
        <f t="shared" si="25"/>
        <v>0</v>
      </c>
      <c r="BF163" s="177">
        <f t="shared" si="26"/>
        <v>0</v>
      </c>
      <c r="BG163" s="177">
        <f t="shared" si="27"/>
        <v>0</v>
      </c>
      <c r="BH163" s="177">
        <f t="shared" si="28"/>
        <v>0</v>
      </c>
      <c r="BI163" s="177">
        <f t="shared" si="29"/>
        <v>0</v>
      </c>
      <c r="BJ163" s="13" t="s">
        <v>76</v>
      </c>
      <c r="BK163" s="177">
        <f t="shared" si="30"/>
        <v>0</v>
      </c>
      <c r="BL163" s="13" t="s">
        <v>120</v>
      </c>
      <c r="BM163" s="13" t="s">
        <v>342</v>
      </c>
    </row>
    <row r="164" spans="2:65" s="1" customFormat="1" ht="22.5" customHeight="1">
      <c r="B164" s="30"/>
      <c r="C164" s="178">
        <f t="shared" si="31"/>
        <v>72</v>
      </c>
      <c r="D164" s="178" t="s">
        <v>122</v>
      </c>
      <c r="E164" s="179" t="s">
        <v>343</v>
      </c>
      <c r="F164" s="180" t="s">
        <v>344</v>
      </c>
      <c r="G164" s="181" t="s">
        <v>118</v>
      </c>
      <c r="H164" s="182">
        <v>14</v>
      </c>
      <c r="I164" s="183"/>
      <c r="J164" s="184">
        <f t="shared" si="21"/>
        <v>0</v>
      </c>
      <c r="K164" s="180" t="s">
        <v>125</v>
      </c>
      <c r="L164" s="34"/>
      <c r="M164" s="185" t="s">
        <v>19</v>
      </c>
      <c r="N164" s="186" t="s">
        <v>42</v>
      </c>
      <c r="O164" s="56"/>
      <c r="P164" s="175">
        <f t="shared" si="22"/>
        <v>0</v>
      </c>
      <c r="Q164" s="175">
        <v>0</v>
      </c>
      <c r="R164" s="175">
        <f t="shared" si="23"/>
        <v>0</v>
      </c>
      <c r="S164" s="175">
        <v>0</v>
      </c>
      <c r="T164" s="176">
        <f t="shared" si="24"/>
        <v>0</v>
      </c>
      <c r="AR164" s="13" t="s">
        <v>120</v>
      </c>
      <c r="AT164" s="13" t="s">
        <v>122</v>
      </c>
      <c r="AU164" s="13" t="s">
        <v>78</v>
      </c>
      <c r="AY164" s="13" t="s">
        <v>113</v>
      </c>
      <c r="BE164" s="177">
        <f t="shared" si="25"/>
        <v>0</v>
      </c>
      <c r="BF164" s="177">
        <f t="shared" si="26"/>
        <v>0</v>
      </c>
      <c r="BG164" s="177">
        <f t="shared" si="27"/>
        <v>0</v>
      </c>
      <c r="BH164" s="177">
        <f t="shared" si="28"/>
        <v>0</v>
      </c>
      <c r="BI164" s="177">
        <f t="shared" si="29"/>
        <v>0</v>
      </c>
      <c r="BJ164" s="13" t="s">
        <v>76</v>
      </c>
      <c r="BK164" s="177">
        <f t="shared" si="30"/>
        <v>0</v>
      </c>
      <c r="BL164" s="13" t="s">
        <v>120</v>
      </c>
      <c r="BM164" s="13" t="s">
        <v>345</v>
      </c>
    </row>
    <row r="165" spans="2:65" s="1" customFormat="1" ht="22.5" customHeight="1">
      <c r="B165" s="30"/>
      <c r="C165" s="178">
        <f t="shared" si="31"/>
        <v>73</v>
      </c>
      <c r="D165" s="178" t="s">
        <v>122</v>
      </c>
      <c r="E165" s="179" t="s">
        <v>346</v>
      </c>
      <c r="F165" s="180" t="s">
        <v>347</v>
      </c>
      <c r="G165" s="181" t="s">
        <v>118</v>
      </c>
      <c r="H165" s="182">
        <v>10</v>
      </c>
      <c r="I165" s="183"/>
      <c r="J165" s="184">
        <f t="shared" si="21"/>
        <v>0</v>
      </c>
      <c r="K165" s="180" t="s">
        <v>125</v>
      </c>
      <c r="L165" s="34"/>
      <c r="M165" s="185" t="s">
        <v>19</v>
      </c>
      <c r="N165" s="186" t="s">
        <v>42</v>
      </c>
      <c r="O165" s="56"/>
      <c r="P165" s="175">
        <f t="shared" si="22"/>
        <v>0</v>
      </c>
      <c r="Q165" s="175">
        <v>0</v>
      </c>
      <c r="R165" s="175">
        <f t="shared" si="23"/>
        <v>0</v>
      </c>
      <c r="S165" s="175">
        <v>0</v>
      </c>
      <c r="T165" s="176">
        <f t="shared" si="24"/>
        <v>0</v>
      </c>
      <c r="AR165" s="13" t="s">
        <v>120</v>
      </c>
      <c r="AT165" s="13" t="s">
        <v>122</v>
      </c>
      <c r="AU165" s="13" t="s">
        <v>78</v>
      </c>
      <c r="AY165" s="13" t="s">
        <v>113</v>
      </c>
      <c r="BE165" s="177">
        <f t="shared" si="25"/>
        <v>0</v>
      </c>
      <c r="BF165" s="177">
        <f t="shared" si="26"/>
        <v>0</v>
      </c>
      <c r="BG165" s="177">
        <f t="shared" si="27"/>
        <v>0</v>
      </c>
      <c r="BH165" s="177">
        <f t="shared" si="28"/>
        <v>0</v>
      </c>
      <c r="BI165" s="177">
        <f t="shared" si="29"/>
        <v>0</v>
      </c>
      <c r="BJ165" s="13" t="s">
        <v>76</v>
      </c>
      <c r="BK165" s="177">
        <f t="shared" si="30"/>
        <v>0</v>
      </c>
      <c r="BL165" s="13" t="s">
        <v>120</v>
      </c>
      <c r="BM165" s="13" t="s">
        <v>348</v>
      </c>
    </row>
    <row r="166" spans="2:65" s="1" customFormat="1" ht="16.5" customHeight="1">
      <c r="B166" s="30"/>
      <c r="C166" s="165">
        <f t="shared" si="31"/>
        <v>74</v>
      </c>
      <c r="D166" s="165" t="s">
        <v>116</v>
      </c>
      <c r="E166" s="166" t="s">
        <v>349</v>
      </c>
      <c r="F166" s="167" t="s">
        <v>799</v>
      </c>
      <c r="G166" s="168" t="s">
        <v>118</v>
      </c>
      <c r="H166" s="169">
        <v>45</v>
      </c>
      <c r="I166" s="170"/>
      <c r="J166" s="171">
        <f t="shared" ref="J166:J197" si="32">ROUND(I166*H166,2)</f>
        <v>0</v>
      </c>
      <c r="K166" s="167" t="s">
        <v>19</v>
      </c>
      <c r="L166" s="172"/>
      <c r="M166" s="173" t="s">
        <v>19</v>
      </c>
      <c r="N166" s="174" t="s">
        <v>42</v>
      </c>
      <c r="O166" s="56"/>
      <c r="P166" s="175">
        <f t="shared" ref="P166:P197" si="33">O166*H166</f>
        <v>0</v>
      </c>
      <c r="Q166" s="175">
        <v>0</v>
      </c>
      <c r="R166" s="175">
        <f t="shared" ref="R166:R197" si="34">Q166*H166</f>
        <v>0</v>
      </c>
      <c r="S166" s="175">
        <v>0</v>
      </c>
      <c r="T166" s="176">
        <f t="shared" ref="T166:T197" si="35">S166*H166</f>
        <v>0</v>
      </c>
      <c r="AR166" s="13" t="s">
        <v>119</v>
      </c>
      <c r="AT166" s="13" t="s">
        <v>116</v>
      </c>
      <c r="AU166" s="13" t="s">
        <v>78</v>
      </c>
      <c r="AY166" s="13" t="s">
        <v>113</v>
      </c>
      <c r="BE166" s="177">
        <f t="shared" ref="BE166:BE197" si="36">IF(N166="základní",J166,0)</f>
        <v>0</v>
      </c>
      <c r="BF166" s="177">
        <f t="shared" ref="BF166:BF197" si="37">IF(N166="snížená",J166,0)</f>
        <v>0</v>
      </c>
      <c r="BG166" s="177">
        <f t="shared" ref="BG166:BG197" si="38">IF(N166="zákl. přenesená",J166,0)</f>
        <v>0</v>
      </c>
      <c r="BH166" s="177">
        <f t="shared" ref="BH166:BH197" si="39">IF(N166="sníž. přenesená",J166,0)</f>
        <v>0</v>
      </c>
      <c r="BI166" s="177">
        <f t="shared" ref="BI166:BI197" si="40">IF(N166="nulová",J166,0)</f>
        <v>0</v>
      </c>
      <c r="BJ166" s="13" t="s">
        <v>76</v>
      </c>
      <c r="BK166" s="177">
        <f t="shared" ref="BK166:BK197" si="41">ROUND(I166*H166,2)</f>
        <v>0</v>
      </c>
      <c r="BL166" s="13" t="s">
        <v>120</v>
      </c>
      <c r="BM166" s="13" t="s">
        <v>350</v>
      </c>
    </row>
    <row r="167" spans="2:65" s="1" customFormat="1" ht="16.5" customHeight="1">
      <c r="B167" s="30"/>
      <c r="C167" s="165">
        <f t="shared" si="31"/>
        <v>75</v>
      </c>
      <c r="D167" s="165" t="s">
        <v>116</v>
      </c>
      <c r="E167" s="166" t="s">
        <v>351</v>
      </c>
      <c r="F167" s="167" t="s">
        <v>352</v>
      </c>
      <c r="G167" s="168" t="s">
        <v>118</v>
      </c>
      <c r="H167" s="169">
        <v>10</v>
      </c>
      <c r="I167" s="170"/>
      <c r="J167" s="171">
        <f t="shared" si="32"/>
        <v>0</v>
      </c>
      <c r="K167" s="167" t="s">
        <v>19</v>
      </c>
      <c r="L167" s="172"/>
      <c r="M167" s="173" t="s">
        <v>19</v>
      </c>
      <c r="N167" s="174" t="s">
        <v>42</v>
      </c>
      <c r="O167" s="56"/>
      <c r="P167" s="175">
        <f t="shared" si="33"/>
        <v>0</v>
      </c>
      <c r="Q167" s="175">
        <v>0</v>
      </c>
      <c r="R167" s="175">
        <f t="shared" si="34"/>
        <v>0</v>
      </c>
      <c r="S167" s="175">
        <v>0</v>
      </c>
      <c r="T167" s="176">
        <f t="shared" si="35"/>
        <v>0</v>
      </c>
      <c r="AR167" s="13" t="s">
        <v>119</v>
      </c>
      <c r="AT167" s="13" t="s">
        <v>116</v>
      </c>
      <c r="AU167" s="13" t="s">
        <v>78</v>
      </c>
      <c r="AY167" s="13" t="s">
        <v>113</v>
      </c>
      <c r="BE167" s="177">
        <f t="shared" si="36"/>
        <v>0</v>
      </c>
      <c r="BF167" s="177">
        <f t="shared" si="37"/>
        <v>0</v>
      </c>
      <c r="BG167" s="177">
        <f t="shared" si="38"/>
        <v>0</v>
      </c>
      <c r="BH167" s="177">
        <f t="shared" si="39"/>
        <v>0</v>
      </c>
      <c r="BI167" s="177">
        <f t="shared" si="40"/>
        <v>0</v>
      </c>
      <c r="BJ167" s="13" t="s">
        <v>76</v>
      </c>
      <c r="BK167" s="177">
        <f t="shared" si="41"/>
        <v>0</v>
      </c>
      <c r="BL167" s="13" t="s">
        <v>120</v>
      </c>
      <c r="BM167" s="13" t="s">
        <v>353</v>
      </c>
    </row>
    <row r="168" spans="2:65" s="1" customFormat="1" ht="16.5" customHeight="1">
      <c r="B168" s="30"/>
      <c r="C168" s="165">
        <f t="shared" si="31"/>
        <v>76</v>
      </c>
      <c r="D168" s="165" t="s">
        <v>116</v>
      </c>
      <c r="E168" s="166" t="s">
        <v>354</v>
      </c>
      <c r="F168" s="167" t="s">
        <v>807</v>
      </c>
      <c r="G168" s="168" t="s">
        <v>118</v>
      </c>
      <c r="H168" s="169">
        <v>5</v>
      </c>
      <c r="I168" s="170"/>
      <c r="J168" s="171">
        <f t="shared" si="32"/>
        <v>0</v>
      </c>
      <c r="K168" s="167" t="s">
        <v>19</v>
      </c>
      <c r="L168" s="172"/>
      <c r="M168" s="173" t="s">
        <v>19</v>
      </c>
      <c r="N168" s="174" t="s">
        <v>42</v>
      </c>
      <c r="O168" s="56"/>
      <c r="P168" s="175">
        <f t="shared" si="33"/>
        <v>0</v>
      </c>
      <c r="Q168" s="175">
        <v>0</v>
      </c>
      <c r="R168" s="175">
        <f t="shared" si="34"/>
        <v>0</v>
      </c>
      <c r="S168" s="175">
        <v>0</v>
      </c>
      <c r="T168" s="176">
        <f t="shared" si="35"/>
        <v>0</v>
      </c>
      <c r="AR168" s="13" t="s">
        <v>119</v>
      </c>
      <c r="AT168" s="13" t="s">
        <v>116</v>
      </c>
      <c r="AU168" s="13" t="s">
        <v>78</v>
      </c>
      <c r="AY168" s="13" t="s">
        <v>113</v>
      </c>
      <c r="BE168" s="177">
        <f t="shared" si="36"/>
        <v>0</v>
      </c>
      <c r="BF168" s="177">
        <f t="shared" si="37"/>
        <v>0</v>
      </c>
      <c r="BG168" s="177">
        <f t="shared" si="38"/>
        <v>0</v>
      </c>
      <c r="BH168" s="177">
        <f t="shared" si="39"/>
        <v>0</v>
      </c>
      <c r="BI168" s="177">
        <f t="shared" si="40"/>
        <v>0</v>
      </c>
      <c r="BJ168" s="13" t="s">
        <v>76</v>
      </c>
      <c r="BK168" s="177">
        <f t="shared" si="41"/>
        <v>0</v>
      </c>
      <c r="BL168" s="13" t="s">
        <v>120</v>
      </c>
      <c r="BM168" s="13" t="s">
        <v>355</v>
      </c>
    </row>
    <row r="169" spans="2:65" s="1" customFormat="1" ht="16.5" customHeight="1">
      <c r="B169" s="30"/>
      <c r="C169" s="165">
        <f t="shared" si="31"/>
        <v>77</v>
      </c>
      <c r="D169" s="165" t="s">
        <v>116</v>
      </c>
      <c r="E169" s="166" t="s">
        <v>356</v>
      </c>
      <c r="F169" s="167" t="s">
        <v>807</v>
      </c>
      <c r="G169" s="168" t="s">
        <v>118</v>
      </c>
      <c r="H169" s="169">
        <v>1</v>
      </c>
      <c r="I169" s="170"/>
      <c r="J169" s="171">
        <f t="shared" si="32"/>
        <v>0</v>
      </c>
      <c r="K169" s="167" t="s">
        <v>19</v>
      </c>
      <c r="L169" s="172"/>
      <c r="M169" s="173" t="s">
        <v>19</v>
      </c>
      <c r="N169" s="174" t="s">
        <v>42</v>
      </c>
      <c r="O169" s="56"/>
      <c r="P169" s="175">
        <f t="shared" si="33"/>
        <v>0</v>
      </c>
      <c r="Q169" s="175">
        <v>0</v>
      </c>
      <c r="R169" s="175">
        <f t="shared" si="34"/>
        <v>0</v>
      </c>
      <c r="S169" s="175">
        <v>0</v>
      </c>
      <c r="T169" s="176">
        <f t="shared" si="35"/>
        <v>0</v>
      </c>
      <c r="AR169" s="13" t="s">
        <v>119</v>
      </c>
      <c r="AT169" s="13" t="s">
        <v>116</v>
      </c>
      <c r="AU169" s="13" t="s">
        <v>78</v>
      </c>
      <c r="AY169" s="13" t="s">
        <v>113</v>
      </c>
      <c r="BE169" s="177">
        <f t="shared" si="36"/>
        <v>0</v>
      </c>
      <c r="BF169" s="177">
        <f t="shared" si="37"/>
        <v>0</v>
      </c>
      <c r="BG169" s="177">
        <f t="shared" si="38"/>
        <v>0</v>
      </c>
      <c r="BH169" s="177">
        <f t="shared" si="39"/>
        <v>0</v>
      </c>
      <c r="BI169" s="177">
        <f t="shared" si="40"/>
        <v>0</v>
      </c>
      <c r="BJ169" s="13" t="s">
        <v>76</v>
      </c>
      <c r="BK169" s="177">
        <f t="shared" si="41"/>
        <v>0</v>
      </c>
      <c r="BL169" s="13" t="s">
        <v>120</v>
      </c>
      <c r="BM169" s="13" t="s">
        <v>357</v>
      </c>
    </row>
    <row r="170" spans="2:65" s="1" customFormat="1" ht="16.5" customHeight="1">
      <c r="B170" s="30"/>
      <c r="C170" s="165">
        <f t="shared" si="31"/>
        <v>78</v>
      </c>
      <c r="D170" s="165" t="s">
        <v>116</v>
      </c>
      <c r="E170" s="166" t="s">
        <v>358</v>
      </c>
      <c r="F170" s="167" t="s">
        <v>808</v>
      </c>
      <c r="G170" s="168" t="s">
        <v>118</v>
      </c>
      <c r="H170" s="169">
        <v>42</v>
      </c>
      <c r="I170" s="170"/>
      <c r="J170" s="171">
        <f t="shared" si="32"/>
        <v>0</v>
      </c>
      <c r="K170" s="167" t="s">
        <v>19</v>
      </c>
      <c r="L170" s="172"/>
      <c r="M170" s="173" t="s">
        <v>19</v>
      </c>
      <c r="N170" s="174" t="s">
        <v>42</v>
      </c>
      <c r="O170" s="56"/>
      <c r="P170" s="175">
        <f t="shared" si="33"/>
        <v>0</v>
      </c>
      <c r="Q170" s="175">
        <v>0</v>
      </c>
      <c r="R170" s="175">
        <f t="shared" si="34"/>
        <v>0</v>
      </c>
      <c r="S170" s="175">
        <v>0</v>
      </c>
      <c r="T170" s="176">
        <f t="shared" si="35"/>
        <v>0</v>
      </c>
      <c r="AR170" s="13" t="s">
        <v>119</v>
      </c>
      <c r="AT170" s="13" t="s">
        <v>116</v>
      </c>
      <c r="AU170" s="13" t="s">
        <v>78</v>
      </c>
      <c r="AY170" s="13" t="s">
        <v>113</v>
      </c>
      <c r="BE170" s="177">
        <f t="shared" si="36"/>
        <v>0</v>
      </c>
      <c r="BF170" s="177">
        <f t="shared" si="37"/>
        <v>0</v>
      </c>
      <c r="BG170" s="177">
        <f t="shared" si="38"/>
        <v>0</v>
      </c>
      <c r="BH170" s="177">
        <f t="shared" si="39"/>
        <v>0</v>
      </c>
      <c r="BI170" s="177">
        <f t="shared" si="40"/>
        <v>0</v>
      </c>
      <c r="BJ170" s="13" t="s">
        <v>76</v>
      </c>
      <c r="BK170" s="177">
        <f t="shared" si="41"/>
        <v>0</v>
      </c>
      <c r="BL170" s="13" t="s">
        <v>120</v>
      </c>
      <c r="BM170" s="13" t="s">
        <v>359</v>
      </c>
    </row>
    <row r="171" spans="2:65" s="1" customFormat="1" ht="16.5" customHeight="1">
      <c r="B171" s="30"/>
      <c r="C171" s="165">
        <f t="shared" si="31"/>
        <v>79</v>
      </c>
      <c r="D171" s="165" t="s">
        <v>116</v>
      </c>
      <c r="E171" s="166" t="s">
        <v>360</v>
      </c>
      <c r="F171" s="167" t="s">
        <v>809</v>
      </c>
      <c r="G171" s="168" t="s">
        <v>118</v>
      </c>
      <c r="H171" s="169">
        <v>6</v>
      </c>
      <c r="I171" s="170"/>
      <c r="J171" s="171">
        <f t="shared" si="32"/>
        <v>0</v>
      </c>
      <c r="K171" s="167" t="s">
        <v>19</v>
      </c>
      <c r="L171" s="172"/>
      <c r="M171" s="173" t="s">
        <v>19</v>
      </c>
      <c r="N171" s="174" t="s">
        <v>42</v>
      </c>
      <c r="O171" s="56"/>
      <c r="P171" s="175">
        <f t="shared" si="33"/>
        <v>0</v>
      </c>
      <c r="Q171" s="175">
        <v>0</v>
      </c>
      <c r="R171" s="175">
        <f t="shared" si="34"/>
        <v>0</v>
      </c>
      <c r="S171" s="175">
        <v>0</v>
      </c>
      <c r="T171" s="176">
        <f t="shared" si="35"/>
        <v>0</v>
      </c>
      <c r="AR171" s="13" t="s">
        <v>119</v>
      </c>
      <c r="AT171" s="13" t="s">
        <v>116</v>
      </c>
      <c r="AU171" s="13" t="s">
        <v>78</v>
      </c>
      <c r="AY171" s="13" t="s">
        <v>113</v>
      </c>
      <c r="BE171" s="177">
        <f t="shared" si="36"/>
        <v>0</v>
      </c>
      <c r="BF171" s="177">
        <f t="shared" si="37"/>
        <v>0</v>
      </c>
      <c r="BG171" s="177">
        <f t="shared" si="38"/>
        <v>0</v>
      </c>
      <c r="BH171" s="177">
        <f t="shared" si="39"/>
        <v>0</v>
      </c>
      <c r="BI171" s="177">
        <f t="shared" si="40"/>
        <v>0</v>
      </c>
      <c r="BJ171" s="13" t="s">
        <v>76</v>
      </c>
      <c r="BK171" s="177">
        <f t="shared" si="41"/>
        <v>0</v>
      </c>
      <c r="BL171" s="13" t="s">
        <v>120</v>
      </c>
      <c r="BM171" s="13" t="s">
        <v>361</v>
      </c>
    </row>
    <row r="172" spans="2:65" s="1" customFormat="1" ht="16.5" customHeight="1">
      <c r="B172" s="30"/>
      <c r="C172" s="165">
        <f t="shared" si="31"/>
        <v>80</v>
      </c>
      <c r="D172" s="165" t="s">
        <v>116</v>
      </c>
      <c r="E172" s="166" t="s">
        <v>362</v>
      </c>
      <c r="F172" s="167" t="s">
        <v>810</v>
      </c>
      <c r="G172" s="168" t="s">
        <v>118</v>
      </c>
      <c r="H172" s="169">
        <v>9</v>
      </c>
      <c r="I172" s="170"/>
      <c r="J172" s="171">
        <f t="shared" si="32"/>
        <v>0</v>
      </c>
      <c r="K172" s="167" t="s">
        <v>19</v>
      </c>
      <c r="L172" s="172"/>
      <c r="M172" s="173" t="s">
        <v>19</v>
      </c>
      <c r="N172" s="174" t="s">
        <v>42</v>
      </c>
      <c r="O172" s="56"/>
      <c r="P172" s="175">
        <f t="shared" si="33"/>
        <v>0</v>
      </c>
      <c r="Q172" s="175">
        <v>0</v>
      </c>
      <c r="R172" s="175">
        <f t="shared" si="34"/>
        <v>0</v>
      </c>
      <c r="S172" s="175">
        <v>0</v>
      </c>
      <c r="T172" s="176">
        <f t="shared" si="35"/>
        <v>0</v>
      </c>
      <c r="AR172" s="13" t="s">
        <v>119</v>
      </c>
      <c r="AT172" s="13" t="s">
        <v>116</v>
      </c>
      <c r="AU172" s="13" t="s">
        <v>78</v>
      </c>
      <c r="AY172" s="13" t="s">
        <v>113</v>
      </c>
      <c r="BE172" s="177">
        <f t="shared" si="36"/>
        <v>0</v>
      </c>
      <c r="BF172" s="177">
        <f t="shared" si="37"/>
        <v>0</v>
      </c>
      <c r="BG172" s="177">
        <f t="shared" si="38"/>
        <v>0</v>
      </c>
      <c r="BH172" s="177">
        <f t="shared" si="39"/>
        <v>0</v>
      </c>
      <c r="BI172" s="177">
        <f t="shared" si="40"/>
        <v>0</v>
      </c>
      <c r="BJ172" s="13" t="s">
        <v>76</v>
      </c>
      <c r="BK172" s="177">
        <f t="shared" si="41"/>
        <v>0</v>
      </c>
      <c r="BL172" s="13" t="s">
        <v>120</v>
      </c>
      <c r="BM172" s="13" t="s">
        <v>363</v>
      </c>
    </row>
    <row r="173" spans="2:65" s="1" customFormat="1" ht="16.5" customHeight="1">
      <c r="B173" s="30"/>
      <c r="C173" s="165">
        <f t="shared" si="31"/>
        <v>81</v>
      </c>
      <c r="D173" s="165" t="s">
        <v>116</v>
      </c>
      <c r="E173" s="166" t="s">
        <v>364</v>
      </c>
      <c r="F173" s="167" t="s">
        <v>811</v>
      </c>
      <c r="G173" s="168" t="s">
        <v>118</v>
      </c>
      <c r="H173" s="169">
        <v>1</v>
      </c>
      <c r="I173" s="170"/>
      <c r="J173" s="171">
        <f t="shared" si="32"/>
        <v>0</v>
      </c>
      <c r="K173" s="167" t="s">
        <v>19</v>
      </c>
      <c r="L173" s="172"/>
      <c r="M173" s="173" t="s">
        <v>19</v>
      </c>
      <c r="N173" s="174" t="s">
        <v>42</v>
      </c>
      <c r="O173" s="56"/>
      <c r="P173" s="175">
        <f t="shared" si="33"/>
        <v>0</v>
      </c>
      <c r="Q173" s="175">
        <v>0</v>
      </c>
      <c r="R173" s="175">
        <f t="shared" si="34"/>
        <v>0</v>
      </c>
      <c r="S173" s="175">
        <v>0</v>
      </c>
      <c r="T173" s="176">
        <f t="shared" si="35"/>
        <v>0</v>
      </c>
      <c r="AR173" s="13" t="s">
        <v>119</v>
      </c>
      <c r="AT173" s="13" t="s">
        <v>116</v>
      </c>
      <c r="AU173" s="13" t="s">
        <v>78</v>
      </c>
      <c r="AY173" s="13" t="s">
        <v>113</v>
      </c>
      <c r="BE173" s="177">
        <f t="shared" si="36"/>
        <v>0</v>
      </c>
      <c r="BF173" s="177">
        <f t="shared" si="37"/>
        <v>0</v>
      </c>
      <c r="BG173" s="177">
        <f t="shared" si="38"/>
        <v>0</v>
      </c>
      <c r="BH173" s="177">
        <f t="shared" si="39"/>
        <v>0</v>
      </c>
      <c r="BI173" s="177">
        <f t="shared" si="40"/>
        <v>0</v>
      </c>
      <c r="BJ173" s="13" t="s">
        <v>76</v>
      </c>
      <c r="BK173" s="177">
        <f t="shared" si="41"/>
        <v>0</v>
      </c>
      <c r="BL173" s="13" t="s">
        <v>120</v>
      </c>
      <c r="BM173" s="13" t="s">
        <v>365</v>
      </c>
    </row>
    <row r="174" spans="2:65" s="1" customFormat="1" ht="16.5" customHeight="1">
      <c r="B174" s="30"/>
      <c r="C174" s="165">
        <f t="shared" si="31"/>
        <v>82</v>
      </c>
      <c r="D174" s="165" t="s">
        <v>116</v>
      </c>
      <c r="E174" s="166" t="s">
        <v>366</v>
      </c>
      <c r="F174" s="167" t="s">
        <v>367</v>
      </c>
      <c r="G174" s="168" t="s">
        <v>118</v>
      </c>
      <c r="H174" s="169">
        <v>14</v>
      </c>
      <c r="I174" s="170"/>
      <c r="J174" s="171">
        <f t="shared" si="32"/>
        <v>0</v>
      </c>
      <c r="K174" s="167" t="s">
        <v>19</v>
      </c>
      <c r="L174" s="172"/>
      <c r="M174" s="173" t="s">
        <v>19</v>
      </c>
      <c r="N174" s="174" t="s">
        <v>42</v>
      </c>
      <c r="O174" s="56"/>
      <c r="P174" s="175">
        <f t="shared" si="33"/>
        <v>0</v>
      </c>
      <c r="Q174" s="175">
        <v>0</v>
      </c>
      <c r="R174" s="175">
        <f t="shared" si="34"/>
        <v>0</v>
      </c>
      <c r="S174" s="175">
        <v>0</v>
      </c>
      <c r="T174" s="176">
        <f t="shared" si="35"/>
        <v>0</v>
      </c>
      <c r="AR174" s="13" t="s">
        <v>119</v>
      </c>
      <c r="AT174" s="13" t="s">
        <v>116</v>
      </c>
      <c r="AU174" s="13" t="s">
        <v>78</v>
      </c>
      <c r="AY174" s="13" t="s">
        <v>113</v>
      </c>
      <c r="BE174" s="177">
        <f t="shared" si="36"/>
        <v>0</v>
      </c>
      <c r="BF174" s="177">
        <f t="shared" si="37"/>
        <v>0</v>
      </c>
      <c r="BG174" s="177">
        <f t="shared" si="38"/>
        <v>0</v>
      </c>
      <c r="BH174" s="177">
        <f t="shared" si="39"/>
        <v>0</v>
      </c>
      <c r="BI174" s="177">
        <f t="shared" si="40"/>
        <v>0</v>
      </c>
      <c r="BJ174" s="13" t="s">
        <v>76</v>
      </c>
      <c r="BK174" s="177">
        <f t="shared" si="41"/>
        <v>0</v>
      </c>
      <c r="BL174" s="13" t="s">
        <v>120</v>
      </c>
      <c r="BM174" s="13" t="s">
        <v>368</v>
      </c>
    </row>
    <row r="175" spans="2:65" s="1" customFormat="1" ht="16.5" customHeight="1">
      <c r="B175" s="30"/>
      <c r="C175" s="178">
        <f t="shared" si="31"/>
        <v>83</v>
      </c>
      <c r="D175" s="178" t="s">
        <v>122</v>
      </c>
      <c r="E175" s="179" t="s">
        <v>369</v>
      </c>
      <c r="F175" s="180" t="s">
        <v>370</v>
      </c>
      <c r="G175" s="181" t="s">
        <v>118</v>
      </c>
      <c r="H175" s="182">
        <v>4</v>
      </c>
      <c r="I175" s="183"/>
      <c r="J175" s="184">
        <f t="shared" si="32"/>
        <v>0</v>
      </c>
      <c r="K175" s="180" t="s">
        <v>132</v>
      </c>
      <c r="L175" s="34"/>
      <c r="M175" s="185" t="s">
        <v>19</v>
      </c>
      <c r="N175" s="186" t="s">
        <v>42</v>
      </c>
      <c r="O175" s="56"/>
      <c r="P175" s="175">
        <f t="shared" si="33"/>
        <v>0</v>
      </c>
      <c r="Q175" s="175">
        <v>0</v>
      </c>
      <c r="R175" s="175">
        <f t="shared" si="34"/>
        <v>0</v>
      </c>
      <c r="S175" s="175">
        <v>0</v>
      </c>
      <c r="T175" s="176">
        <f t="shared" si="35"/>
        <v>0</v>
      </c>
      <c r="AR175" s="13" t="s">
        <v>120</v>
      </c>
      <c r="AT175" s="13" t="s">
        <v>122</v>
      </c>
      <c r="AU175" s="13" t="s">
        <v>78</v>
      </c>
      <c r="AY175" s="13" t="s">
        <v>113</v>
      </c>
      <c r="BE175" s="177">
        <f t="shared" si="36"/>
        <v>0</v>
      </c>
      <c r="BF175" s="177">
        <f t="shared" si="37"/>
        <v>0</v>
      </c>
      <c r="BG175" s="177">
        <f t="shared" si="38"/>
        <v>0</v>
      </c>
      <c r="BH175" s="177">
        <f t="shared" si="39"/>
        <v>0</v>
      </c>
      <c r="BI175" s="177">
        <f t="shared" si="40"/>
        <v>0</v>
      </c>
      <c r="BJ175" s="13" t="s">
        <v>76</v>
      </c>
      <c r="BK175" s="177">
        <f t="shared" si="41"/>
        <v>0</v>
      </c>
      <c r="BL175" s="13" t="s">
        <v>120</v>
      </c>
      <c r="BM175" s="13" t="s">
        <v>371</v>
      </c>
    </row>
    <row r="176" spans="2:65" s="1" customFormat="1" ht="16.5" customHeight="1">
      <c r="B176" s="30"/>
      <c r="C176" s="165">
        <f t="shared" si="31"/>
        <v>84</v>
      </c>
      <c r="D176" s="165" t="s">
        <v>116</v>
      </c>
      <c r="E176" s="166" t="s">
        <v>372</v>
      </c>
      <c r="F176" s="167" t="s">
        <v>373</v>
      </c>
      <c r="G176" s="168" t="s">
        <v>118</v>
      </c>
      <c r="H176" s="169">
        <v>4</v>
      </c>
      <c r="I176" s="170"/>
      <c r="J176" s="171">
        <f t="shared" si="32"/>
        <v>0</v>
      </c>
      <c r="K176" s="167" t="s">
        <v>19</v>
      </c>
      <c r="L176" s="172"/>
      <c r="M176" s="173" t="s">
        <v>19</v>
      </c>
      <c r="N176" s="174" t="s">
        <v>42</v>
      </c>
      <c r="O176" s="56"/>
      <c r="P176" s="175">
        <f t="shared" si="33"/>
        <v>0</v>
      </c>
      <c r="Q176" s="175">
        <v>0</v>
      </c>
      <c r="R176" s="175">
        <f t="shared" si="34"/>
        <v>0</v>
      </c>
      <c r="S176" s="175">
        <v>0</v>
      </c>
      <c r="T176" s="176">
        <f t="shared" si="35"/>
        <v>0</v>
      </c>
      <c r="AR176" s="13" t="s">
        <v>119</v>
      </c>
      <c r="AT176" s="13" t="s">
        <v>116</v>
      </c>
      <c r="AU176" s="13" t="s">
        <v>78</v>
      </c>
      <c r="AY176" s="13" t="s">
        <v>113</v>
      </c>
      <c r="BE176" s="177">
        <f t="shared" si="36"/>
        <v>0</v>
      </c>
      <c r="BF176" s="177">
        <f t="shared" si="37"/>
        <v>0</v>
      </c>
      <c r="BG176" s="177">
        <f t="shared" si="38"/>
        <v>0</v>
      </c>
      <c r="BH176" s="177">
        <f t="shared" si="39"/>
        <v>0</v>
      </c>
      <c r="BI176" s="177">
        <f t="shared" si="40"/>
        <v>0</v>
      </c>
      <c r="BJ176" s="13" t="s">
        <v>76</v>
      </c>
      <c r="BK176" s="177">
        <f t="shared" si="41"/>
        <v>0</v>
      </c>
      <c r="BL176" s="13" t="s">
        <v>120</v>
      </c>
      <c r="BM176" s="13" t="s">
        <v>374</v>
      </c>
    </row>
    <row r="177" spans="2:65" s="1" customFormat="1" ht="16.5" customHeight="1">
      <c r="B177" s="30"/>
      <c r="C177" s="178">
        <f t="shared" si="31"/>
        <v>85</v>
      </c>
      <c r="D177" s="178" t="s">
        <v>122</v>
      </c>
      <c r="E177" s="179" t="s">
        <v>375</v>
      </c>
      <c r="F177" s="180" t="s">
        <v>376</v>
      </c>
      <c r="G177" s="181" t="s">
        <v>118</v>
      </c>
      <c r="H177" s="182">
        <v>12</v>
      </c>
      <c r="I177" s="183"/>
      <c r="J177" s="184">
        <f t="shared" si="32"/>
        <v>0</v>
      </c>
      <c r="K177" s="180" t="s">
        <v>125</v>
      </c>
      <c r="L177" s="34"/>
      <c r="M177" s="185" t="s">
        <v>19</v>
      </c>
      <c r="N177" s="186" t="s">
        <v>42</v>
      </c>
      <c r="O177" s="56"/>
      <c r="P177" s="175">
        <f t="shared" si="33"/>
        <v>0</v>
      </c>
      <c r="Q177" s="175">
        <v>0</v>
      </c>
      <c r="R177" s="175">
        <f t="shared" si="34"/>
        <v>0</v>
      </c>
      <c r="S177" s="175">
        <v>0</v>
      </c>
      <c r="T177" s="176">
        <f t="shared" si="35"/>
        <v>0</v>
      </c>
      <c r="AR177" s="13" t="s">
        <v>120</v>
      </c>
      <c r="AT177" s="13" t="s">
        <v>122</v>
      </c>
      <c r="AU177" s="13" t="s">
        <v>78</v>
      </c>
      <c r="AY177" s="13" t="s">
        <v>113</v>
      </c>
      <c r="BE177" s="177">
        <f t="shared" si="36"/>
        <v>0</v>
      </c>
      <c r="BF177" s="177">
        <f t="shared" si="37"/>
        <v>0</v>
      </c>
      <c r="BG177" s="177">
        <f t="shared" si="38"/>
        <v>0</v>
      </c>
      <c r="BH177" s="177">
        <f t="shared" si="39"/>
        <v>0</v>
      </c>
      <c r="BI177" s="177">
        <f t="shared" si="40"/>
        <v>0</v>
      </c>
      <c r="BJ177" s="13" t="s">
        <v>76</v>
      </c>
      <c r="BK177" s="177">
        <f t="shared" si="41"/>
        <v>0</v>
      </c>
      <c r="BL177" s="13" t="s">
        <v>120</v>
      </c>
      <c r="BM177" s="13" t="s">
        <v>377</v>
      </c>
    </row>
    <row r="178" spans="2:65" s="1" customFormat="1" ht="16.5" customHeight="1">
      <c r="B178" s="30"/>
      <c r="C178" s="165">
        <f t="shared" si="31"/>
        <v>86</v>
      </c>
      <c r="D178" s="165" t="s">
        <v>116</v>
      </c>
      <c r="E178" s="166" t="s">
        <v>378</v>
      </c>
      <c r="F178" s="167" t="s">
        <v>379</v>
      </c>
      <c r="G178" s="168" t="s">
        <v>118</v>
      </c>
      <c r="H178" s="169">
        <v>12</v>
      </c>
      <c r="I178" s="170"/>
      <c r="J178" s="171">
        <f t="shared" si="32"/>
        <v>0</v>
      </c>
      <c r="K178" s="167" t="s">
        <v>125</v>
      </c>
      <c r="L178" s="172"/>
      <c r="M178" s="173" t="s">
        <v>19</v>
      </c>
      <c r="N178" s="174" t="s">
        <v>42</v>
      </c>
      <c r="O178" s="56"/>
      <c r="P178" s="175">
        <f t="shared" si="33"/>
        <v>0</v>
      </c>
      <c r="Q178" s="175">
        <v>3.8999999999999999E-4</v>
      </c>
      <c r="R178" s="175">
        <f t="shared" si="34"/>
        <v>4.6800000000000001E-3</v>
      </c>
      <c r="S178" s="175">
        <v>0</v>
      </c>
      <c r="T178" s="176">
        <f t="shared" si="35"/>
        <v>0</v>
      </c>
      <c r="AR178" s="13" t="s">
        <v>119</v>
      </c>
      <c r="AT178" s="13" t="s">
        <v>116</v>
      </c>
      <c r="AU178" s="13" t="s">
        <v>78</v>
      </c>
      <c r="AY178" s="13" t="s">
        <v>113</v>
      </c>
      <c r="BE178" s="177">
        <f t="shared" si="36"/>
        <v>0</v>
      </c>
      <c r="BF178" s="177">
        <f t="shared" si="37"/>
        <v>0</v>
      </c>
      <c r="BG178" s="177">
        <f t="shared" si="38"/>
        <v>0</v>
      </c>
      <c r="BH178" s="177">
        <f t="shared" si="39"/>
        <v>0</v>
      </c>
      <c r="BI178" s="177">
        <f t="shared" si="40"/>
        <v>0</v>
      </c>
      <c r="BJ178" s="13" t="s">
        <v>76</v>
      </c>
      <c r="BK178" s="177">
        <f t="shared" si="41"/>
        <v>0</v>
      </c>
      <c r="BL178" s="13" t="s">
        <v>120</v>
      </c>
      <c r="BM178" s="13" t="s">
        <v>380</v>
      </c>
    </row>
    <row r="179" spans="2:65" s="1" customFormat="1" ht="22.5" customHeight="1">
      <c r="B179" s="30"/>
      <c r="C179" s="178">
        <f t="shared" si="31"/>
        <v>87</v>
      </c>
      <c r="D179" s="178" t="s">
        <v>122</v>
      </c>
      <c r="E179" s="179" t="s">
        <v>381</v>
      </c>
      <c r="F179" s="180" t="s">
        <v>382</v>
      </c>
      <c r="G179" s="181" t="s">
        <v>118</v>
      </c>
      <c r="H179" s="182">
        <v>175</v>
      </c>
      <c r="I179" s="183"/>
      <c r="J179" s="184">
        <f t="shared" si="32"/>
        <v>0</v>
      </c>
      <c r="K179" s="180" t="s">
        <v>125</v>
      </c>
      <c r="L179" s="34"/>
      <c r="M179" s="185" t="s">
        <v>19</v>
      </c>
      <c r="N179" s="186" t="s">
        <v>42</v>
      </c>
      <c r="O179" s="56"/>
      <c r="P179" s="175">
        <f t="shared" si="33"/>
        <v>0</v>
      </c>
      <c r="Q179" s="175">
        <v>0</v>
      </c>
      <c r="R179" s="175">
        <f t="shared" si="34"/>
        <v>0</v>
      </c>
      <c r="S179" s="175">
        <v>0</v>
      </c>
      <c r="T179" s="176">
        <f t="shared" si="35"/>
        <v>0</v>
      </c>
      <c r="AR179" s="13" t="s">
        <v>120</v>
      </c>
      <c r="AT179" s="13" t="s">
        <v>122</v>
      </c>
      <c r="AU179" s="13" t="s">
        <v>78</v>
      </c>
      <c r="AY179" s="13" t="s">
        <v>113</v>
      </c>
      <c r="BE179" s="177">
        <f t="shared" si="36"/>
        <v>0</v>
      </c>
      <c r="BF179" s="177">
        <f t="shared" si="37"/>
        <v>0</v>
      </c>
      <c r="BG179" s="177">
        <f t="shared" si="38"/>
        <v>0</v>
      </c>
      <c r="BH179" s="177">
        <f t="shared" si="39"/>
        <v>0</v>
      </c>
      <c r="BI179" s="177">
        <f t="shared" si="40"/>
        <v>0</v>
      </c>
      <c r="BJ179" s="13" t="s">
        <v>76</v>
      </c>
      <c r="BK179" s="177">
        <f t="shared" si="41"/>
        <v>0</v>
      </c>
      <c r="BL179" s="13" t="s">
        <v>120</v>
      </c>
      <c r="BM179" s="13" t="s">
        <v>383</v>
      </c>
    </row>
    <row r="180" spans="2:65" s="1" customFormat="1" ht="16.5" customHeight="1">
      <c r="B180" s="30"/>
      <c r="C180" s="165">
        <f t="shared" si="31"/>
        <v>88</v>
      </c>
      <c r="D180" s="165" t="s">
        <v>116</v>
      </c>
      <c r="E180" s="166" t="s">
        <v>384</v>
      </c>
      <c r="F180" s="167" t="s">
        <v>812</v>
      </c>
      <c r="G180" s="168" t="s">
        <v>118</v>
      </c>
      <c r="H180" s="169">
        <v>65</v>
      </c>
      <c r="I180" s="170"/>
      <c r="J180" s="171">
        <f t="shared" si="32"/>
        <v>0</v>
      </c>
      <c r="K180" s="167" t="s">
        <v>19</v>
      </c>
      <c r="L180" s="172"/>
      <c r="M180" s="173" t="s">
        <v>19</v>
      </c>
      <c r="N180" s="174" t="s">
        <v>42</v>
      </c>
      <c r="O180" s="56"/>
      <c r="P180" s="175">
        <f t="shared" si="33"/>
        <v>0</v>
      </c>
      <c r="Q180" s="175">
        <v>0</v>
      </c>
      <c r="R180" s="175">
        <f t="shared" si="34"/>
        <v>0</v>
      </c>
      <c r="S180" s="175">
        <v>0</v>
      </c>
      <c r="T180" s="176">
        <f t="shared" si="35"/>
        <v>0</v>
      </c>
      <c r="AR180" s="13" t="s">
        <v>119</v>
      </c>
      <c r="AT180" s="13" t="s">
        <v>116</v>
      </c>
      <c r="AU180" s="13" t="s">
        <v>78</v>
      </c>
      <c r="AY180" s="13" t="s">
        <v>113</v>
      </c>
      <c r="BE180" s="177">
        <f t="shared" si="36"/>
        <v>0</v>
      </c>
      <c r="BF180" s="177">
        <f t="shared" si="37"/>
        <v>0</v>
      </c>
      <c r="BG180" s="177">
        <f t="shared" si="38"/>
        <v>0</v>
      </c>
      <c r="BH180" s="177">
        <f t="shared" si="39"/>
        <v>0</v>
      </c>
      <c r="BI180" s="177">
        <f t="shared" si="40"/>
        <v>0</v>
      </c>
      <c r="BJ180" s="13" t="s">
        <v>76</v>
      </c>
      <c r="BK180" s="177">
        <f t="shared" si="41"/>
        <v>0</v>
      </c>
      <c r="BL180" s="13" t="s">
        <v>120</v>
      </c>
      <c r="BM180" s="13" t="s">
        <v>385</v>
      </c>
    </row>
    <row r="181" spans="2:65" s="1" customFormat="1" ht="16.5" customHeight="1">
      <c r="B181" s="30"/>
      <c r="C181" s="165">
        <f t="shared" si="31"/>
        <v>89</v>
      </c>
      <c r="D181" s="165" t="s">
        <v>116</v>
      </c>
      <c r="E181" s="166" t="s">
        <v>386</v>
      </c>
      <c r="F181" s="167" t="s">
        <v>813</v>
      </c>
      <c r="G181" s="168" t="s">
        <v>118</v>
      </c>
      <c r="H181" s="169">
        <v>67</v>
      </c>
      <c r="I181" s="170"/>
      <c r="J181" s="171">
        <f t="shared" si="32"/>
        <v>0</v>
      </c>
      <c r="K181" s="167" t="s">
        <v>19</v>
      </c>
      <c r="L181" s="172"/>
      <c r="M181" s="173" t="s">
        <v>19</v>
      </c>
      <c r="N181" s="174" t="s">
        <v>42</v>
      </c>
      <c r="O181" s="56"/>
      <c r="P181" s="175">
        <f t="shared" si="33"/>
        <v>0</v>
      </c>
      <c r="Q181" s="175">
        <v>0</v>
      </c>
      <c r="R181" s="175">
        <f t="shared" si="34"/>
        <v>0</v>
      </c>
      <c r="S181" s="175">
        <v>0</v>
      </c>
      <c r="T181" s="176">
        <f t="shared" si="35"/>
        <v>0</v>
      </c>
      <c r="AR181" s="13" t="s">
        <v>119</v>
      </c>
      <c r="AT181" s="13" t="s">
        <v>116</v>
      </c>
      <c r="AU181" s="13" t="s">
        <v>78</v>
      </c>
      <c r="AY181" s="13" t="s">
        <v>113</v>
      </c>
      <c r="BE181" s="177">
        <f t="shared" si="36"/>
        <v>0</v>
      </c>
      <c r="BF181" s="177">
        <f t="shared" si="37"/>
        <v>0</v>
      </c>
      <c r="BG181" s="177">
        <f t="shared" si="38"/>
        <v>0</v>
      </c>
      <c r="BH181" s="177">
        <f t="shared" si="39"/>
        <v>0</v>
      </c>
      <c r="BI181" s="177">
        <f t="shared" si="40"/>
        <v>0</v>
      </c>
      <c r="BJ181" s="13" t="s">
        <v>76</v>
      </c>
      <c r="BK181" s="177">
        <f t="shared" si="41"/>
        <v>0</v>
      </c>
      <c r="BL181" s="13" t="s">
        <v>120</v>
      </c>
      <c r="BM181" s="13" t="s">
        <v>387</v>
      </c>
    </row>
    <row r="182" spans="2:65" s="1" customFormat="1" ht="16.5" customHeight="1">
      <c r="B182" s="30"/>
      <c r="C182" s="165">
        <f t="shared" si="31"/>
        <v>90</v>
      </c>
      <c r="D182" s="165" t="s">
        <v>116</v>
      </c>
      <c r="E182" s="166" t="s">
        <v>388</v>
      </c>
      <c r="F182" s="167" t="s">
        <v>814</v>
      </c>
      <c r="G182" s="168" t="s">
        <v>118</v>
      </c>
      <c r="H182" s="169">
        <v>3</v>
      </c>
      <c r="I182" s="170"/>
      <c r="J182" s="171">
        <f t="shared" si="32"/>
        <v>0</v>
      </c>
      <c r="K182" s="167" t="s">
        <v>19</v>
      </c>
      <c r="L182" s="172"/>
      <c r="M182" s="173" t="s">
        <v>19</v>
      </c>
      <c r="N182" s="174" t="s">
        <v>42</v>
      </c>
      <c r="O182" s="56"/>
      <c r="P182" s="175">
        <f t="shared" si="33"/>
        <v>0</v>
      </c>
      <c r="Q182" s="175">
        <v>0</v>
      </c>
      <c r="R182" s="175">
        <f t="shared" si="34"/>
        <v>0</v>
      </c>
      <c r="S182" s="175">
        <v>0</v>
      </c>
      <c r="T182" s="176">
        <f t="shared" si="35"/>
        <v>0</v>
      </c>
      <c r="AR182" s="13" t="s">
        <v>119</v>
      </c>
      <c r="AT182" s="13" t="s">
        <v>116</v>
      </c>
      <c r="AU182" s="13" t="s">
        <v>78</v>
      </c>
      <c r="AY182" s="13" t="s">
        <v>113</v>
      </c>
      <c r="BE182" s="177">
        <f t="shared" si="36"/>
        <v>0</v>
      </c>
      <c r="BF182" s="177">
        <f t="shared" si="37"/>
        <v>0</v>
      </c>
      <c r="BG182" s="177">
        <f t="shared" si="38"/>
        <v>0</v>
      </c>
      <c r="BH182" s="177">
        <f t="shared" si="39"/>
        <v>0</v>
      </c>
      <c r="BI182" s="177">
        <f t="shared" si="40"/>
        <v>0</v>
      </c>
      <c r="BJ182" s="13" t="s">
        <v>76</v>
      </c>
      <c r="BK182" s="177">
        <f t="shared" si="41"/>
        <v>0</v>
      </c>
      <c r="BL182" s="13" t="s">
        <v>120</v>
      </c>
      <c r="BM182" s="13" t="s">
        <v>389</v>
      </c>
    </row>
    <row r="183" spans="2:65" s="1" customFormat="1" ht="16.5" customHeight="1">
      <c r="B183" s="30"/>
      <c r="C183" s="165">
        <f t="shared" si="31"/>
        <v>91</v>
      </c>
      <c r="D183" s="165" t="s">
        <v>116</v>
      </c>
      <c r="E183" s="166" t="s">
        <v>390</v>
      </c>
      <c r="F183" s="167" t="s">
        <v>815</v>
      </c>
      <c r="G183" s="168" t="s">
        <v>118</v>
      </c>
      <c r="H183" s="169">
        <v>10</v>
      </c>
      <c r="I183" s="170"/>
      <c r="J183" s="171">
        <f t="shared" si="32"/>
        <v>0</v>
      </c>
      <c r="K183" s="167" t="s">
        <v>19</v>
      </c>
      <c r="L183" s="172"/>
      <c r="M183" s="173" t="s">
        <v>19</v>
      </c>
      <c r="N183" s="174" t="s">
        <v>42</v>
      </c>
      <c r="O183" s="56"/>
      <c r="P183" s="175">
        <f t="shared" si="33"/>
        <v>0</v>
      </c>
      <c r="Q183" s="175">
        <v>0</v>
      </c>
      <c r="R183" s="175">
        <f t="shared" si="34"/>
        <v>0</v>
      </c>
      <c r="S183" s="175">
        <v>0</v>
      </c>
      <c r="T183" s="176">
        <f t="shared" si="35"/>
        <v>0</v>
      </c>
      <c r="AR183" s="13" t="s">
        <v>119</v>
      </c>
      <c r="AT183" s="13" t="s">
        <v>116</v>
      </c>
      <c r="AU183" s="13" t="s">
        <v>78</v>
      </c>
      <c r="AY183" s="13" t="s">
        <v>113</v>
      </c>
      <c r="BE183" s="177">
        <f t="shared" si="36"/>
        <v>0</v>
      </c>
      <c r="BF183" s="177">
        <f t="shared" si="37"/>
        <v>0</v>
      </c>
      <c r="BG183" s="177">
        <f t="shared" si="38"/>
        <v>0</v>
      </c>
      <c r="BH183" s="177">
        <f t="shared" si="39"/>
        <v>0</v>
      </c>
      <c r="BI183" s="177">
        <f t="shared" si="40"/>
        <v>0</v>
      </c>
      <c r="BJ183" s="13" t="s">
        <v>76</v>
      </c>
      <c r="BK183" s="177">
        <f t="shared" si="41"/>
        <v>0</v>
      </c>
      <c r="BL183" s="13" t="s">
        <v>120</v>
      </c>
      <c r="BM183" s="13" t="s">
        <v>391</v>
      </c>
    </row>
    <row r="184" spans="2:65" s="1" customFormat="1" ht="16.5" customHeight="1">
      <c r="B184" s="30"/>
      <c r="C184" s="165">
        <f t="shared" si="31"/>
        <v>92</v>
      </c>
      <c r="D184" s="165" t="s">
        <v>116</v>
      </c>
      <c r="E184" s="166" t="s">
        <v>392</v>
      </c>
      <c r="F184" s="167" t="s">
        <v>816</v>
      </c>
      <c r="G184" s="168" t="s">
        <v>118</v>
      </c>
      <c r="H184" s="169">
        <v>30</v>
      </c>
      <c r="I184" s="170"/>
      <c r="J184" s="171">
        <f t="shared" si="32"/>
        <v>0</v>
      </c>
      <c r="K184" s="167" t="s">
        <v>19</v>
      </c>
      <c r="L184" s="172"/>
      <c r="M184" s="173" t="s">
        <v>19</v>
      </c>
      <c r="N184" s="174" t="s">
        <v>42</v>
      </c>
      <c r="O184" s="56"/>
      <c r="P184" s="175">
        <f t="shared" si="33"/>
        <v>0</v>
      </c>
      <c r="Q184" s="175">
        <v>0</v>
      </c>
      <c r="R184" s="175">
        <f t="shared" si="34"/>
        <v>0</v>
      </c>
      <c r="S184" s="175">
        <v>0</v>
      </c>
      <c r="T184" s="176">
        <f t="shared" si="35"/>
        <v>0</v>
      </c>
      <c r="AR184" s="13" t="s">
        <v>119</v>
      </c>
      <c r="AT184" s="13" t="s">
        <v>116</v>
      </c>
      <c r="AU184" s="13" t="s">
        <v>78</v>
      </c>
      <c r="AY184" s="13" t="s">
        <v>113</v>
      </c>
      <c r="BE184" s="177">
        <f t="shared" si="36"/>
        <v>0</v>
      </c>
      <c r="BF184" s="177">
        <f t="shared" si="37"/>
        <v>0</v>
      </c>
      <c r="BG184" s="177">
        <f t="shared" si="38"/>
        <v>0</v>
      </c>
      <c r="BH184" s="177">
        <f t="shared" si="39"/>
        <v>0</v>
      </c>
      <c r="BI184" s="177">
        <f t="shared" si="40"/>
        <v>0</v>
      </c>
      <c r="BJ184" s="13" t="s">
        <v>76</v>
      </c>
      <c r="BK184" s="177">
        <f t="shared" si="41"/>
        <v>0</v>
      </c>
      <c r="BL184" s="13" t="s">
        <v>120</v>
      </c>
      <c r="BM184" s="13" t="s">
        <v>393</v>
      </c>
    </row>
    <row r="185" spans="2:65" s="1" customFormat="1" ht="16.5" customHeight="1">
      <c r="B185" s="30"/>
      <c r="C185" s="178">
        <f t="shared" si="31"/>
        <v>93</v>
      </c>
      <c r="D185" s="178" t="s">
        <v>122</v>
      </c>
      <c r="E185" s="179" t="s">
        <v>394</v>
      </c>
      <c r="F185" s="180" t="s">
        <v>395</v>
      </c>
      <c r="G185" s="181" t="s">
        <v>118</v>
      </c>
      <c r="H185" s="182">
        <v>3</v>
      </c>
      <c r="I185" s="183"/>
      <c r="J185" s="184">
        <f t="shared" si="32"/>
        <v>0</v>
      </c>
      <c r="K185" s="180" t="s">
        <v>125</v>
      </c>
      <c r="L185" s="34"/>
      <c r="M185" s="185" t="s">
        <v>19</v>
      </c>
      <c r="N185" s="186" t="s">
        <v>42</v>
      </c>
      <c r="O185" s="56"/>
      <c r="P185" s="175">
        <f t="shared" si="33"/>
        <v>0</v>
      </c>
      <c r="Q185" s="175">
        <v>0</v>
      </c>
      <c r="R185" s="175">
        <f t="shared" si="34"/>
        <v>0</v>
      </c>
      <c r="S185" s="175">
        <v>0</v>
      </c>
      <c r="T185" s="176">
        <f t="shared" si="35"/>
        <v>0</v>
      </c>
      <c r="AR185" s="13" t="s">
        <v>120</v>
      </c>
      <c r="AT185" s="13" t="s">
        <v>122</v>
      </c>
      <c r="AU185" s="13" t="s">
        <v>78</v>
      </c>
      <c r="AY185" s="13" t="s">
        <v>113</v>
      </c>
      <c r="BE185" s="177">
        <f t="shared" si="36"/>
        <v>0</v>
      </c>
      <c r="BF185" s="177">
        <f t="shared" si="37"/>
        <v>0</v>
      </c>
      <c r="BG185" s="177">
        <f t="shared" si="38"/>
        <v>0</v>
      </c>
      <c r="BH185" s="177">
        <f t="shared" si="39"/>
        <v>0</v>
      </c>
      <c r="BI185" s="177">
        <f t="shared" si="40"/>
        <v>0</v>
      </c>
      <c r="BJ185" s="13" t="s">
        <v>76</v>
      </c>
      <c r="BK185" s="177">
        <f t="shared" si="41"/>
        <v>0</v>
      </c>
      <c r="BL185" s="13" t="s">
        <v>120</v>
      </c>
      <c r="BM185" s="13" t="s">
        <v>396</v>
      </c>
    </row>
    <row r="186" spans="2:65" s="1" customFormat="1" ht="16.5" customHeight="1">
      <c r="B186" s="30"/>
      <c r="C186" s="165">
        <f t="shared" si="31"/>
        <v>94</v>
      </c>
      <c r="D186" s="165" t="s">
        <v>116</v>
      </c>
      <c r="E186" s="166" t="s">
        <v>397</v>
      </c>
      <c r="F186" s="167" t="s">
        <v>398</v>
      </c>
      <c r="G186" s="168" t="s">
        <v>118</v>
      </c>
      <c r="H186" s="169">
        <v>3</v>
      </c>
      <c r="I186" s="170"/>
      <c r="J186" s="171">
        <f t="shared" si="32"/>
        <v>0</v>
      </c>
      <c r="K186" s="167" t="s">
        <v>19</v>
      </c>
      <c r="L186" s="172"/>
      <c r="M186" s="173" t="s">
        <v>19</v>
      </c>
      <c r="N186" s="174" t="s">
        <v>42</v>
      </c>
      <c r="O186" s="56"/>
      <c r="P186" s="175">
        <f t="shared" si="33"/>
        <v>0</v>
      </c>
      <c r="Q186" s="175">
        <v>0</v>
      </c>
      <c r="R186" s="175">
        <f t="shared" si="34"/>
        <v>0</v>
      </c>
      <c r="S186" s="175">
        <v>0</v>
      </c>
      <c r="T186" s="176">
        <f t="shared" si="35"/>
        <v>0</v>
      </c>
      <c r="AR186" s="13" t="s">
        <v>119</v>
      </c>
      <c r="AT186" s="13" t="s">
        <v>116</v>
      </c>
      <c r="AU186" s="13" t="s">
        <v>78</v>
      </c>
      <c r="AY186" s="13" t="s">
        <v>113</v>
      </c>
      <c r="BE186" s="177">
        <f t="shared" si="36"/>
        <v>0</v>
      </c>
      <c r="BF186" s="177">
        <f t="shared" si="37"/>
        <v>0</v>
      </c>
      <c r="BG186" s="177">
        <f t="shared" si="38"/>
        <v>0</v>
      </c>
      <c r="BH186" s="177">
        <f t="shared" si="39"/>
        <v>0</v>
      </c>
      <c r="BI186" s="177">
        <f t="shared" si="40"/>
        <v>0</v>
      </c>
      <c r="BJ186" s="13" t="s">
        <v>76</v>
      </c>
      <c r="BK186" s="177">
        <f t="shared" si="41"/>
        <v>0</v>
      </c>
      <c r="BL186" s="13" t="s">
        <v>120</v>
      </c>
      <c r="BM186" s="13" t="s">
        <v>399</v>
      </c>
    </row>
    <row r="187" spans="2:65" s="1" customFormat="1" ht="16.5" customHeight="1">
      <c r="B187" s="30"/>
      <c r="C187" s="178">
        <f t="shared" si="31"/>
        <v>95</v>
      </c>
      <c r="D187" s="178" t="s">
        <v>122</v>
      </c>
      <c r="E187" s="179" t="s">
        <v>400</v>
      </c>
      <c r="F187" s="180" t="s">
        <v>401</v>
      </c>
      <c r="G187" s="181" t="s">
        <v>118</v>
      </c>
      <c r="H187" s="182">
        <v>6</v>
      </c>
      <c r="I187" s="183"/>
      <c r="J187" s="184">
        <f t="shared" si="32"/>
        <v>0</v>
      </c>
      <c r="K187" s="180" t="s">
        <v>125</v>
      </c>
      <c r="L187" s="34"/>
      <c r="M187" s="185" t="s">
        <v>19</v>
      </c>
      <c r="N187" s="186" t="s">
        <v>42</v>
      </c>
      <c r="O187" s="56"/>
      <c r="P187" s="175">
        <f t="shared" si="33"/>
        <v>0</v>
      </c>
      <c r="Q187" s="175">
        <v>0</v>
      </c>
      <c r="R187" s="175">
        <f t="shared" si="34"/>
        <v>0</v>
      </c>
      <c r="S187" s="175">
        <v>0</v>
      </c>
      <c r="T187" s="176">
        <f t="shared" si="35"/>
        <v>0</v>
      </c>
      <c r="AR187" s="13" t="s">
        <v>120</v>
      </c>
      <c r="AT187" s="13" t="s">
        <v>122</v>
      </c>
      <c r="AU187" s="13" t="s">
        <v>78</v>
      </c>
      <c r="AY187" s="13" t="s">
        <v>113</v>
      </c>
      <c r="BE187" s="177">
        <f t="shared" si="36"/>
        <v>0</v>
      </c>
      <c r="BF187" s="177">
        <f t="shared" si="37"/>
        <v>0</v>
      </c>
      <c r="BG187" s="177">
        <f t="shared" si="38"/>
        <v>0</v>
      </c>
      <c r="BH187" s="177">
        <f t="shared" si="39"/>
        <v>0</v>
      </c>
      <c r="BI187" s="177">
        <f t="shared" si="40"/>
        <v>0</v>
      </c>
      <c r="BJ187" s="13" t="s">
        <v>76</v>
      </c>
      <c r="BK187" s="177">
        <f t="shared" si="41"/>
        <v>0</v>
      </c>
      <c r="BL187" s="13" t="s">
        <v>120</v>
      </c>
      <c r="BM187" s="13" t="s">
        <v>402</v>
      </c>
    </row>
    <row r="188" spans="2:65" s="1" customFormat="1" ht="16.5" customHeight="1">
      <c r="B188" s="30"/>
      <c r="C188" s="165">
        <f t="shared" si="31"/>
        <v>96</v>
      </c>
      <c r="D188" s="165" t="s">
        <v>116</v>
      </c>
      <c r="E188" s="166" t="s">
        <v>403</v>
      </c>
      <c r="F188" s="167" t="s">
        <v>404</v>
      </c>
      <c r="G188" s="168" t="s">
        <v>118</v>
      </c>
      <c r="H188" s="169">
        <v>6</v>
      </c>
      <c r="I188" s="170"/>
      <c r="J188" s="171">
        <f t="shared" si="32"/>
        <v>0</v>
      </c>
      <c r="K188" s="167" t="s">
        <v>19</v>
      </c>
      <c r="L188" s="172"/>
      <c r="M188" s="173" t="s">
        <v>19</v>
      </c>
      <c r="N188" s="174" t="s">
        <v>42</v>
      </c>
      <c r="O188" s="56"/>
      <c r="P188" s="175">
        <f t="shared" si="33"/>
        <v>0</v>
      </c>
      <c r="Q188" s="175">
        <v>0</v>
      </c>
      <c r="R188" s="175">
        <f t="shared" si="34"/>
        <v>0</v>
      </c>
      <c r="S188" s="175">
        <v>0</v>
      </c>
      <c r="T188" s="176">
        <f t="shared" si="35"/>
        <v>0</v>
      </c>
      <c r="AR188" s="13" t="s">
        <v>119</v>
      </c>
      <c r="AT188" s="13" t="s">
        <v>116</v>
      </c>
      <c r="AU188" s="13" t="s">
        <v>78</v>
      </c>
      <c r="AY188" s="13" t="s">
        <v>113</v>
      </c>
      <c r="BE188" s="177">
        <f t="shared" si="36"/>
        <v>0</v>
      </c>
      <c r="BF188" s="177">
        <f t="shared" si="37"/>
        <v>0</v>
      </c>
      <c r="BG188" s="177">
        <f t="shared" si="38"/>
        <v>0</v>
      </c>
      <c r="BH188" s="177">
        <f t="shared" si="39"/>
        <v>0</v>
      </c>
      <c r="BI188" s="177">
        <f t="shared" si="40"/>
        <v>0</v>
      </c>
      <c r="BJ188" s="13" t="s">
        <v>76</v>
      </c>
      <c r="BK188" s="177">
        <f t="shared" si="41"/>
        <v>0</v>
      </c>
      <c r="BL188" s="13" t="s">
        <v>120</v>
      </c>
      <c r="BM188" s="13" t="s">
        <v>405</v>
      </c>
    </row>
    <row r="189" spans="2:65" s="1" customFormat="1" ht="16.5" customHeight="1">
      <c r="B189" s="30"/>
      <c r="C189" s="165">
        <f t="shared" si="31"/>
        <v>97</v>
      </c>
      <c r="D189" s="165" t="s">
        <v>116</v>
      </c>
      <c r="E189" s="166" t="s">
        <v>406</v>
      </c>
      <c r="F189" s="167" t="s">
        <v>407</v>
      </c>
      <c r="G189" s="168" t="s">
        <v>118</v>
      </c>
      <c r="H189" s="169">
        <v>6</v>
      </c>
      <c r="I189" s="170"/>
      <c r="J189" s="171">
        <f t="shared" si="32"/>
        <v>0</v>
      </c>
      <c r="K189" s="167" t="s">
        <v>19</v>
      </c>
      <c r="L189" s="172"/>
      <c r="M189" s="173" t="s">
        <v>19</v>
      </c>
      <c r="N189" s="174" t="s">
        <v>42</v>
      </c>
      <c r="O189" s="56"/>
      <c r="P189" s="175">
        <f t="shared" si="33"/>
        <v>0</v>
      </c>
      <c r="Q189" s="175">
        <v>0</v>
      </c>
      <c r="R189" s="175">
        <f t="shared" si="34"/>
        <v>0</v>
      </c>
      <c r="S189" s="175">
        <v>0</v>
      </c>
      <c r="T189" s="176">
        <f t="shared" si="35"/>
        <v>0</v>
      </c>
      <c r="AR189" s="13" t="s">
        <v>119</v>
      </c>
      <c r="AT189" s="13" t="s">
        <v>116</v>
      </c>
      <c r="AU189" s="13" t="s">
        <v>78</v>
      </c>
      <c r="AY189" s="13" t="s">
        <v>113</v>
      </c>
      <c r="BE189" s="177">
        <f t="shared" si="36"/>
        <v>0</v>
      </c>
      <c r="BF189" s="177">
        <f t="shared" si="37"/>
        <v>0</v>
      </c>
      <c r="BG189" s="177">
        <f t="shared" si="38"/>
        <v>0</v>
      </c>
      <c r="BH189" s="177">
        <f t="shared" si="39"/>
        <v>0</v>
      </c>
      <c r="BI189" s="177">
        <f t="shared" si="40"/>
        <v>0</v>
      </c>
      <c r="BJ189" s="13" t="s">
        <v>76</v>
      </c>
      <c r="BK189" s="177">
        <f t="shared" si="41"/>
        <v>0</v>
      </c>
      <c r="BL189" s="13" t="s">
        <v>120</v>
      </c>
      <c r="BM189" s="13" t="s">
        <v>408</v>
      </c>
    </row>
    <row r="190" spans="2:65" s="1" customFormat="1" ht="22.5" customHeight="1">
      <c r="B190" s="30"/>
      <c r="C190" s="178">
        <f t="shared" si="31"/>
        <v>98</v>
      </c>
      <c r="D190" s="178" t="s">
        <v>122</v>
      </c>
      <c r="E190" s="179" t="s">
        <v>409</v>
      </c>
      <c r="F190" s="180" t="s">
        <v>410</v>
      </c>
      <c r="G190" s="181" t="s">
        <v>118</v>
      </c>
      <c r="H190" s="182">
        <v>112</v>
      </c>
      <c r="I190" s="183"/>
      <c r="J190" s="184">
        <f t="shared" si="32"/>
        <v>0</v>
      </c>
      <c r="K190" s="180" t="s">
        <v>132</v>
      </c>
      <c r="L190" s="34"/>
      <c r="M190" s="185" t="s">
        <v>19</v>
      </c>
      <c r="N190" s="186" t="s">
        <v>42</v>
      </c>
      <c r="O190" s="56"/>
      <c r="P190" s="175">
        <f t="shared" si="33"/>
        <v>0</v>
      </c>
      <c r="Q190" s="175">
        <v>0</v>
      </c>
      <c r="R190" s="175">
        <f t="shared" si="34"/>
        <v>0</v>
      </c>
      <c r="S190" s="175">
        <v>0</v>
      </c>
      <c r="T190" s="176">
        <f t="shared" si="35"/>
        <v>0</v>
      </c>
      <c r="AR190" s="13" t="s">
        <v>120</v>
      </c>
      <c r="AT190" s="13" t="s">
        <v>122</v>
      </c>
      <c r="AU190" s="13" t="s">
        <v>78</v>
      </c>
      <c r="AY190" s="13" t="s">
        <v>113</v>
      </c>
      <c r="BE190" s="177">
        <f t="shared" si="36"/>
        <v>0</v>
      </c>
      <c r="BF190" s="177">
        <f t="shared" si="37"/>
        <v>0</v>
      </c>
      <c r="BG190" s="177">
        <f t="shared" si="38"/>
        <v>0</v>
      </c>
      <c r="BH190" s="177">
        <f t="shared" si="39"/>
        <v>0</v>
      </c>
      <c r="BI190" s="177">
        <f t="shared" si="40"/>
        <v>0</v>
      </c>
      <c r="BJ190" s="13" t="s">
        <v>76</v>
      </c>
      <c r="BK190" s="177">
        <f t="shared" si="41"/>
        <v>0</v>
      </c>
      <c r="BL190" s="13" t="s">
        <v>120</v>
      </c>
      <c r="BM190" s="13" t="s">
        <v>411</v>
      </c>
    </row>
    <row r="191" spans="2:65" s="1" customFormat="1" ht="22.5" customHeight="1">
      <c r="B191" s="30"/>
      <c r="C191" s="178">
        <f t="shared" si="31"/>
        <v>99</v>
      </c>
      <c r="D191" s="178" t="s">
        <v>122</v>
      </c>
      <c r="E191" s="179" t="s">
        <v>412</v>
      </c>
      <c r="F191" s="180" t="s">
        <v>413</v>
      </c>
      <c r="G191" s="181" t="s">
        <v>118</v>
      </c>
      <c r="H191" s="182">
        <v>79</v>
      </c>
      <c r="I191" s="183"/>
      <c r="J191" s="184">
        <f t="shared" si="32"/>
        <v>0</v>
      </c>
      <c r="K191" s="180" t="s">
        <v>19</v>
      </c>
      <c r="L191" s="34"/>
      <c r="M191" s="185" t="s">
        <v>19</v>
      </c>
      <c r="N191" s="186" t="s">
        <v>42</v>
      </c>
      <c r="O191" s="56"/>
      <c r="P191" s="175">
        <f t="shared" si="33"/>
        <v>0</v>
      </c>
      <c r="Q191" s="175">
        <v>0</v>
      </c>
      <c r="R191" s="175">
        <f t="shared" si="34"/>
        <v>0</v>
      </c>
      <c r="S191" s="175">
        <v>0</v>
      </c>
      <c r="T191" s="176">
        <f t="shared" si="35"/>
        <v>0</v>
      </c>
      <c r="AR191" s="13" t="s">
        <v>120</v>
      </c>
      <c r="AT191" s="13" t="s">
        <v>122</v>
      </c>
      <c r="AU191" s="13" t="s">
        <v>78</v>
      </c>
      <c r="AY191" s="13" t="s">
        <v>113</v>
      </c>
      <c r="BE191" s="177">
        <f t="shared" si="36"/>
        <v>0</v>
      </c>
      <c r="BF191" s="177">
        <f t="shared" si="37"/>
        <v>0</v>
      </c>
      <c r="BG191" s="177">
        <f t="shared" si="38"/>
        <v>0</v>
      </c>
      <c r="BH191" s="177">
        <f t="shared" si="39"/>
        <v>0</v>
      </c>
      <c r="BI191" s="177">
        <f t="shared" si="40"/>
        <v>0</v>
      </c>
      <c r="BJ191" s="13" t="s">
        <v>76</v>
      </c>
      <c r="BK191" s="177">
        <f t="shared" si="41"/>
        <v>0</v>
      </c>
      <c r="BL191" s="13" t="s">
        <v>120</v>
      </c>
      <c r="BM191" s="13" t="s">
        <v>414</v>
      </c>
    </row>
    <row r="192" spans="2:65" s="1" customFormat="1" ht="22.5" customHeight="1">
      <c r="B192" s="30"/>
      <c r="C192" s="178">
        <f t="shared" si="31"/>
        <v>100</v>
      </c>
      <c r="D192" s="178" t="s">
        <v>122</v>
      </c>
      <c r="E192" s="179" t="s">
        <v>415</v>
      </c>
      <c r="F192" s="180" t="s">
        <v>416</v>
      </c>
      <c r="G192" s="181" t="s">
        <v>118</v>
      </c>
      <c r="H192" s="182">
        <v>8</v>
      </c>
      <c r="I192" s="183"/>
      <c r="J192" s="184">
        <f t="shared" si="32"/>
        <v>0</v>
      </c>
      <c r="K192" s="180" t="s">
        <v>132</v>
      </c>
      <c r="L192" s="34"/>
      <c r="M192" s="185" t="s">
        <v>19</v>
      </c>
      <c r="N192" s="186" t="s">
        <v>42</v>
      </c>
      <c r="O192" s="56"/>
      <c r="P192" s="175">
        <f t="shared" si="33"/>
        <v>0</v>
      </c>
      <c r="Q192" s="175">
        <v>0</v>
      </c>
      <c r="R192" s="175">
        <f t="shared" si="34"/>
        <v>0</v>
      </c>
      <c r="S192" s="175">
        <v>0</v>
      </c>
      <c r="T192" s="176">
        <f t="shared" si="35"/>
        <v>0</v>
      </c>
      <c r="AR192" s="13" t="s">
        <v>120</v>
      </c>
      <c r="AT192" s="13" t="s">
        <v>122</v>
      </c>
      <c r="AU192" s="13" t="s">
        <v>78</v>
      </c>
      <c r="AY192" s="13" t="s">
        <v>113</v>
      </c>
      <c r="BE192" s="177">
        <f t="shared" si="36"/>
        <v>0</v>
      </c>
      <c r="BF192" s="177">
        <f t="shared" si="37"/>
        <v>0</v>
      </c>
      <c r="BG192" s="177">
        <f t="shared" si="38"/>
        <v>0</v>
      </c>
      <c r="BH192" s="177">
        <f t="shared" si="39"/>
        <v>0</v>
      </c>
      <c r="BI192" s="177">
        <f t="shared" si="40"/>
        <v>0</v>
      </c>
      <c r="BJ192" s="13" t="s">
        <v>76</v>
      </c>
      <c r="BK192" s="177">
        <f t="shared" si="41"/>
        <v>0</v>
      </c>
      <c r="BL192" s="13" t="s">
        <v>120</v>
      </c>
      <c r="BM192" s="13" t="s">
        <v>417</v>
      </c>
    </row>
    <row r="193" spans="2:65" s="1" customFormat="1" ht="16.5" customHeight="1">
      <c r="B193" s="30"/>
      <c r="C193" s="178">
        <f t="shared" si="31"/>
        <v>101</v>
      </c>
      <c r="D193" s="178" t="s">
        <v>122</v>
      </c>
      <c r="E193" s="179" t="s">
        <v>418</v>
      </c>
      <c r="F193" s="180" t="s">
        <v>419</v>
      </c>
      <c r="G193" s="181" t="s">
        <v>118</v>
      </c>
      <c r="H193" s="182">
        <v>33</v>
      </c>
      <c r="I193" s="183"/>
      <c r="J193" s="184">
        <f t="shared" si="32"/>
        <v>0</v>
      </c>
      <c r="K193" s="180" t="s">
        <v>132</v>
      </c>
      <c r="L193" s="34"/>
      <c r="M193" s="185" t="s">
        <v>19</v>
      </c>
      <c r="N193" s="186" t="s">
        <v>42</v>
      </c>
      <c r="O193" s="56"/>
      <c r="P193" s="175">
        <f t="shared" si="33"/>
        <v>0</v>
      </c>
      <c r="Q193" s="175">
        <v>0</v>
      </c>
      <c r="R193" s="175">
        <f t="shared" si="34"/>
        <v>0</v>
      </c>
      <c r="S193" s="175">
        <v>0</v>
      </c>
      <c r="T193" s="176">
        <f t="shared" si="35"/>
        <v>0</v>
      </c>
      <c r="AR193" s="13" t="s">
        <v>120</v>
      </c>
      <c r="AT193" s="13" t="s">
        <v>122</v>
      </c>
      <c r="AU193" s="13" t="s">
        <v>78</v>
      </c>
      <c r="AY193" s="13" t="s">
        <v>113</v>
      </c>
      <c r="BE193" s="177">
        <f t="shared" si="36"/>
        <v>0</v>
      </c>
      <c r="BF193" s="177">
        <f t="shared" si="37"/>
        <v>0</v>
      </c>
      <c r="BG193" s="177">
        <f t="shared" si="38"/>
        <v>0</v>
      </c>
      <c r="BH193" s="177">
        <f t="shared" si="39"/>
        <v>0</v>
      </c>
      <c r="BI193" s="177">
        <f t="shared" si="40"/>
        <v>0</v>
      </c>
      <c r="BJ193" s="13" t="s">
        <v>76</v>
      </c>
      <c r="BK193" s="177">
        <f t="shared" si="41"/>
        <v>0</v>
      </c>
      <c r="BL193" s="13" t="s">
        <v>120</v>
      </c>
      <c r="BM193" s="13" t="s">
        <v>420</v>
      </c>
    </row>
    <row r="194" spans="2:65" s="1" customFormat="1" ht="33.75" customHeight="1">
      <c r="B194" s="30"/>
      <c r="C194" s="165">
        <f t="shared" si="31"/>
        <v>102</v>
      </c>
      <c r="D194" s="165" t="s">
        <v>116</v>
      </c>
      <c r="E194" s="166" t="s">
        <v>421</v>
      </c>
      <c r="F194" s="167" t="s">
        <v>422</v>
      </c>
      <c r="G194" s="168" t="s">
        <v>19</v>
      </c>
      <c r="H194" s="169">
        <v>42</v>
      </c>
      <c r="I194" s="170"/>
      <c r="J194" s="171">
        <f t="shared" si="32"/>
        <v>0</v>
      </c>
      <c r="K194" s="167" t="s">
        <v>19</v>
      </c>
      <c r="L194" s="172"/>
      <c r="M194" s="173" t="s">
        <v>19</v>
      </c>
      <c r="N194" s="174" t="s">
        <v>42</v>
      </c>
      <c r="O194" s="56"/>
      <c r="P194" s="175">
        <f t="shared" si="33"/>
        <v>0</v>
      </c>
      <c r="Q194" s="175">
        <v>0</v>
      </c>
      <c r="R194" s="175">
        <f t="shared" si="34"/>
        <v>0</v>
      </c>
      <c r="S194" s="175">
        <v>0</v>
      </c>
      <c r="T194" s="176">
        <f t="shared" si="35"/>
        <v>0</v>
      </c>
      <c r="AR194" s="13" t="s">
        <v>119</v>
      </c>
      <c r="AT194" s="13" t="s">
        <v>116</v>
      </c>
      <c r="AU194" s="13" t="s">
        <v>78</v>
      </c>
      <c r="AY194" s="13" t="s">
        <v>113</v>
      </c>
      <c r="BE194" s="177">
        <f t="shared" si="36"/>
        <v>0</v>
      </c>
      <c r="BF194" s="177">
        <f t="shared" si="37"/>
        <v>0</v>
      </c>
      <c r="BG194" s="177">
        <f t="shared" si="38"/>
        <v>0</v>
      </c>
      <c r="BH194" s="177">
        <f t="shared" si="39"/>
        <v>0</v>
      </c>
      <c r="BI194" s="177">
        <f t="shared" si="40"/>
        <v>0</v>
      </c>
      <c r="BJ194" s="13" t="s">
        <v>76</v>
      </c>
      <c r="BK194" s="177">
        <f t="shared" si="41"/>
        <v>0</v>
      </c>
      <c r="BL194" s="13" t="s">
        <v>120</v>
      </c>
      <c r="BM194" s="13" t="s">
        <v>423</v>
      </c>
    </row>
    <row r="195" spans="2:65" s="1" customFormat="1" ht="22.5" customHeight="1">
      <c r="B195" s="30"/>
      <c r="C195" s="165">
        <f t="shared" si="31"/>
        <v>103</v>
      </c>
      <c r="D195" s="165" t="s">
        <v>116</v>
      </c>
      <c r="E195" s="166" t="s">
        <v>424</v>
      </c>
      <c r="F195" s="167" t="s">
        <v>425</v>
      </c>
      <c r="G195" s="168" t="s">
        <v>118</v>
      </c>
      <c r="H195" s="169">
        <v>11</v>
      </c>
      <c r="I195" s="170"/>
      <c r="J195" s="171">
        <f t="shared" si="32"/>
        <v>0</v>
      </c>
      <c r="K195" s="167" t="s">
        <v>19</v>
      </c>
      <c r="L195" s="172"/>
      <c r="M195" s="173" t="s">
        <v>19</v>
      </c>
      <c r="N195" s="174" t="s">
        <v>42</v>
      </c>
      <c r="O195" s="56"/>
      <c r="P195" s="175">
        <f t="shared" si="33"/>
        <v>0</v>
      </c>
      <c r="Q195" s="175">
        <v>0</v>
      </c>
      <c r="R195" s="175">
        <f t="shared" si="34"/>
        <v>0</v>
      </c>
      <c r="S195" s="175">
        <v>0</v>
      </c>
      <c r="T195" s="176">
        <f t="shared" si="35"/>
        <v>0</v>
      </c>
      <c r="AR195" s="13" t="s">
        <v>119</v>
      </c>
      <c r="AT195" s="13" t="s">
        <v>116</v>
      </c>
      <c r="AU195" s="13" t="s">
        <v>78</v>
      </c>
      <c r="AY195" s="13" t="s">
        <v>113</v>
      </c>
      <c r="BE195" s="177">
        <f t="shared" si="36"/>
        <v>0</v>
      </c>
      <c r="BF195" s="177">
        <f t="shared" si="37"/>
        <v>0</v>
      </c>
      <c r="BG195" s="177">
        <f t="shared" si="38"/>
        <v>0</v>
      </c>
      <c r="BH195" s="177">
        <f t="shared" si="39"/>
        <v>0</v>
      </c>
      <c r="BI195" s="177">
        <f t="shared" si="40"/>
        <v>0</v>
      </c>
      <c r="BJ195" s="13" t="s">
        <v>76</v>
      </c>
      <c r="BK195" s="177">
        <f t="shared" si="41"/>
        <v>0</v>
      </c>
      <c r="BL195" s="13" t="s">
        <v>120</v>
      </c>
      <c r="BM195" s="13" t="s">
        <v>426</v>
      </c>
    </row>
    <row r="196" spans="2:65" s="1" customFormat="1" ht="22.5" customHeight="1">
      <c r="B196" s="30"/>
      <c r="C196" s="165">
        <f t="shared" si="31"/>
        <v>104</v>
      </c>
      <c r="D196" s="165" t="s">
        <v>116</v>
      </c>
      <c r="E196" s="166" t="s">
        <v>427</v>
      </c>
      <c r="F196" s="167" t="s">
        <v>428</v>
      </c>
      <c r="G196" s="168" t="s">
        <v>118</v>
      </c>
      <c r="H196" s="169">
        <v>26</v>
      </c>
      <c r="I196" s="170"/>
      <c r="J196" s="171">
        <f t="shared" si="32"/>
        <v>0</v>
      </c>
      <c r="K196" s="167" t="s">
        <v>19</v>
      </c>
      <c r="L196" s="172"/>
      <c r="M196" s="173" t="s">
        <v>19</v>
      </c>
      <c r="N196" s="174" t="s">
        <v>42</v>
      </c>
      <c r="O196" s="56"/>
      <c r="P196" s="175">
        <f t="shared" si="33"/>
        <v>0</v>
      </c>
      <c r="Q196" s="175">
        <v>0</v>
      </c>
      <c r="R196" s="175">
        <f t="shared" si="34"/>
        <v>0</v>
      </c>
      <c r="S196" s="175">
        <v>0</v>
      </c>
      <c r="T196" s="176">
        <f t="shared" si="35"/>
        <v>0</v>
      </c>
      <c r="AR196" s="13" t="s">
        <v>119</v>
      </c>
      <c r="AT196" s="13" t="s">
        <v>116</v>
      </c>
      <c r="AU196" s="13" t="s">
        <v>78</v>
      </c>
      <c r="AY196" s="13" t="s">
        <v>113</v>
      </c>
      <c r="BE196" s="177">
        <f t="shared" si="36"/>
        <v>0</v>
      </c>
      <c r="BF196" s="177">
        <f t="shared" si="37"/>
        <v>0</v>
      </c>
      <c r="BG196" s="177">
        <f t="shared" si="38"/>
        <v>0</v>
      </c>
      <c r="BH196" s="177">
        <f t="shared" si="39"/>
        <v>0</v>
      </c>
      <c r="BI196" s="177">
        <f t="shared" si="40"/>
        <v>0</v>
      </c>
      <c r="BJ196" s="13" t="s">
        <v>76</v>
      </c>
      <c r="BK196" s="177">
        <f t="shared" si="41"/>
        <v>0</v>
      </c>
      <c r="BL196" s="13" t="s">
        <v>120</v>
      </c>
      <c r="BM196" s="13" t="s">
        <v>429</v>
      </c>
    </row>
    <row r="197" spans="2:65" s="1" customFormat="1" ht="22.5" customHeight="1">
      <c r="B197" s="30"/>
      <c r="C197" s="165">
        <f t="shared" si="31"/>
        <v>105</v>
      </c>
      <c r="D197" s="165" t="s">
        <v>116</v>
      </c>
      <c r="E197" s="166" t="s">
        <v>430</v>
      </c>
      <c r="F197" s="167" t="s">
        <v>431</v>
      </c>
      <c r="G197" s="168" t="s">
        <v>118</v>
      </c>
      <c r="H197" s="169">
        <v>31</v>
      </c>
      <c r="I197" s="170"/>
      <c r="J197" s="171">
        <f t="shared" si="32"/>
        <v>0</v>
      </c>
      <c r="K197" s="167" t="s">
        <v>19</v>
      </c>
      <c r="L197" s="172"/>
      <c r="M197" s="173" t="s">
        <v>19</v>
      </c>
      <c r="N197" s="174" t="s">
        <v>42</v>
      </c>
      <c r="O197" s="56"/>
      <c r="P197" s="175">
        <f t="shared" si="33"/>
        <v>0</v>
      </c>
      <c r="Q197" s="175">
        <v>0</v>
      </c>
      <c r="R197" s="175">
        <f t="shared" si="34"/>
        <v>0</v>
      </c>
      <c r="S197" s="175">
        <v>0</v>
      </c>
      <c r="T197" s="176">
        <f t="shared" si="35"/>
        <v>0</v>
      </c>
      <c r="AR197" s="13" t="s">
        <v>119</v>
      </c>
      <c r="AT197" s="13" t="s">
        <v>116</v>
      </c>
      <c r="AU197" s="13" t="s">
        <v>78</v>
      </c>
      <c r="AY197" s="13" t="s">
        <v>113</v>
      </c>
      <c r="BE197" s="177">
        <f t="shared" si="36"/>
        <v>0</v>
      </c>
      <c r="BF197" s="177">
        <f t="shared" si="37"/>
        <v>0</v>
      </c>
      <c r="BG197" s="177">
        <f t="shared" si="38"/>
        <v>0</v>
      </c>
      <c r="BH197" s="177">
        <f t="shared" si="39"/>
        <v>0</v>
      </c>
      <c r="BI197" s="177">
        <f t="shared" si="40"/>
        <v>0</v>
      </c>
      <c r="BJ197" s="13" t="s">
        <v>76</v>
      </c>
      <c r="BK197" s="177">
        <f t="shared" si="41"/>
        <v>0</v>
      </c>
      <c r="BL197" s="13" t="s">
        <v>120</v>
      </c>
      <c r="BM197" s="13" t="s">
        <v>432</v>
      </c>
    </row>
    <row r="198" spans="2:65" s="1" customFormat="1" ht="22.5" customHeight="1">
      <c r="B198" s="30"/>
      <c r="C198" s="165">
        <f t="shared" si="31"/>
        <v>106</v>
      </c>
      <c r="D198" s="165" t="s">
        <v>116</v>
      </c>
      <c r="E198" s="166" t="s">
        <v>433</v>
      </c>
      <c r="F198" s="167" t="s">
        <v>434</v>
      </c>
      <c r="G198" s="168" t="s">
        <v>118</v>
      </c>
      <c r="H198" s="169">
        <v>60</v>
      </c>
      <c r="I198" s="170"/>
      <c r="J198" s="171">
        <f t="shared" ref="J198:J220" si="42">ROUND(I198*H198,2)</f>
        <v>0</v>
      </c>
      <c r="K198" s="167" t="s">
        <v>19</v>
      </c>
      <c r="L198" s="172"/>
      <c r="M198" s="173" t="s">
        <v>19</v>
      </c>
      <c r="N198" s="174" t="s">
        <v>42</v>
      </c>
      <c r="O198" s="56"/>
      <c r="P198" s="175">
        <f t="shared" ref="P198:P220" si="43">O198*H198</f>
        <v>0</v>
      </c>
      <c r="Q198" s="175">
        <v>0</v>
      </c>
      <c r="R198" s="175">
        <f t="shared" ref="R198:R220" si="44">Q198*H198</f>
        <v>0</v>
      </c>
      <c r="S198" s="175">
        <v>0</v>
      </c>
      <c r="T198" s="176">
        <f t="shared" ref="T198:T220" si="45">S198*H198</f>
        <v>0</v>
      </c>
      <c r="AR198" s="13" t="s">
        <v>119</v>
      </c>
      <c r="AT198" s="13" t="s">
        <v>116</v>
      </c>
      <c r="AU198" s="13" t="s">
        <v>78</v>
      </c>
      <c r="AY198" s="13" t="s">
        <v>113</v>
      </c>
      <c r="BE198" s="177">
        <f t="shared" ref="BE198:BE220" si="46">IF(N198="základní",J198,0)</f>
        <v>0</v>
      </c>
      <c r="BF198" s="177">
        <f t="shared" ref="BF198:BF220" si="47">IF(N198="snížená",J198,0)</f>
        <v>0</v>
      </c>
      <c r="BG198" s="177">
        <f t="shared" ref="BG198:BG220" si="48">IF(N198="zákl. přenesená",J198,0)</f>
        <v>0</v>
      </c>
      <c r="BH198" s="177">
        <f t="shared" ref="BH198:BH220" si="49">IF(N198="sníž. přenesená",J198,0)</f>
        <v>0</v>
      </c>
      <c r="BI198" s="177">
        <f t="shared" ref="BI198:BI220" si="50">IF(N198="nulová",J198,0)</f>
        <v>0</v>
      </c>
      <c r="BJ198" s="13" t="s">
        <v>76</v>
      </c>
      <c r="BK198" s="177">
        <f t="shared" ref="BK198:BK220" si="51">ROUND(I198*H198,2)</f>
        <v>0</v>
      </c>
      <c r="BL198" s="13" t="s">
        <v>120</v>
      </c>
      <c r="BM198" s="13" t="s">
        <v>435</v>
      </c>
    </row>
    <row r="199" spans="2:65" s="1" customFormat="1" ht="16.5" customHeight="1">
      <c r="B199" s="30"/>
      <c r="C199" s="165">
        <f t="shared" si="31"/>
        <v>107</v>
      </c>
      <c r="D199" s="165" t="s">
        <v>116</v>
      </c>
      <c r="E199" s="166" t="s">
        <v>436</v>
      </c>
      <c r="F199" s="167" t="s">
        <v>437</v>
      </c>
      <c r="G199" s="168" t="s">
        <v>118</v>
      </c>
      <c r="H199" s="169">
        <v>4</v>
      </c>
      <c r="I199" s="170"/>
      <c r="J199" s="171">
        <f t="shared" si="42"/>
        <v>0</v>
      </c>
      <c r="K199" s="167" t="s">
        <v>19</v>
      </c>
      <c r="L199" s="172"/>
      <c r="M199" s="173" t="s">
        <v>19</v>
      </c>
      <c r="N199" s="174" t="s">
        <v>42</v>
      </c>
      <c r="O199" s="56"/>
      <c r="P199" s="175">
        <f t="shared" si="43"/>
        <v>0</v>
      </c>
      <c r="Q199" s="175">
        <v>0</v>
      </c>
      <c r="R199" s="175">
        <f t="shared" si="44"/>
        <v>0</v>
      </c>
      <c r="S199" s="175">
        <v>0</v>
      </c>
      <c r="T199" s="176">
        <f t="shared" si="45"/>
        <v>0</v>
      </c>
      <c r="AR199" s="13" t="s">
        <v>119</v>
      </c>
      <c r="AT199" s="13" t="s">
        <v>116</v>
      </c>
      <c r="AU199" s="13" t="s">
        <v>78</v>
      </c>
      <c r="AY199" s="13" t="s">
        <v>113</v>
      </c>
      <c r="BE199" s="177">
        <f t="shared" si="46"/>
        <v>0</v>
      </c>
      <c r="BF199" s="177">
        <f t="shared" si="47"/>
        <v>0</v>
      </c>
      <c r="BG199" s="177">
        <f t="shared" si="48"/>
        <v>0</v>
      </c>
      <c r="BH199" s="177">
        <f t="shared" si="49"/>
        <v>0</v>
      </c>
      <c r="BI199" s="177">
        <f t="shared" si="50"/>
        <v>0</v>
      </c>
      <c r="BJ199" s="13" t="s">
        <v>76</v>
      </c>
      <c r="BK199" s="177">
        <f t="shared" si="51"/>
        <v>0</v>
      </c>
      <c r="BL199" s="13" t="s">
        <v>120</v>
      </c>
      <c r="BM199" s="13" t="s">
        <v>438</v>
      </c>
    </row>
    <row r="200" spans="2:65" s="1" customFormat="1" ht="16.5" customHeight="1">
      <c r="B200" s="30"/>
      <c r="C200" s="165">
        <f t="shared" ref="C200:C220" si="52">C199+1</f>
        <v>108</v>
      </c>
      <c r="D200" s="165" t="s">
        <v>116</v>
      </c>
      <c r="E200" s="166" t="s">
        <v>439</v>
      </c>
      <c r="F200" s="167" t="s">
        <v>440</v>
      </c>
      <c r="G200" s="168" t="s">
        <v>19</v>
      </c>
      <c r="H200" s="169">
        <v>20</v>
      </c>
      <c r="I200" s="170"/>
      <c r="J200" s="171">
        <f t="shared" si="42"/>
        <v>0</v>
      </c>
      <c r="K200" s="167" t="s">
        <v>19</v>
      </c>
      <c r="L200" s="172"/>
      <c r="M200" s="173" t="s">
        <v>19</v>
      </c>
      <c r="N200" s="174" t="s">
        <v>42</v>
      </c>
      <c r="O200" s="56"/>
      <c r="P200" s="175">
        <f t="shared" si="43"/>
        <v>0</v>
      </c>
      <c r="Q200" s="175">
        <v>0</v>
      </c>
      <c r="R200" s="175">
        <f t="shared" si="44"/>
        <v>0</v>
      </c>
      <c r="S200" s="175">
        <v>0</v>
      </c>
      <c r="T200" s="176">
        <f t="shared" si="45"/>
        <v>0</v>
      </c>
      <c r="AR200" s="13" t="s">
        <v>119</v>
      </c>
      <c r="AT200" s="13" t="s">
        <v>116</v>
      </c>
      <c r="AU200" s="13" t="s">
        <v>78</v>
      </c>
      <c r="AY200" s="13" t="s">
        <v>113</v>
      </c>
      <c r="BE200" s="177">
        <f t="shared" si="46"/>
        <v>0</v>
      </c>
      <c r="BF200" s="177">
        <f t="shared" si="47"/>
        <v>0</v>
      </c>
      <c r="BG200" s="177">
        <f t="shared" si="48"/>
        <v>0</v>
      </c>
      <c r="BH200" s="177">
        <f t="shared" si="49"/>
        <v>0</v>
      </c>
      <c r="BI200" s="177">
        <f t="shared" si="50"/>
        <v>0</v>
      </c>
      <c r="BJ200" s="13" t="s">
        <v>76</v>
      </c>
      <c r="BK200" s="177">
        <f t="shared" si="51"/>
        <v>0</v>
      </c>
      <c r="BL200" s="13" t="s">
        <v>120</v>
      </c>
      <c r="BM200" s="13" t="s">
        <v>441</v>
      </c>
    </row>
    <row r="201" spans="2:65" s="1" customFormat="1" ht="22.5" customHeight="1">
      <c r="B201" s="30"/>
      <c r="C201" s="165">
        <f t="shared" si="52"/>
        <v>109</v>
      </c>
      <c r="D201" s="165" t="s">
        <v>116</v>
      </c>
      <c r="E201" s="166" t="s">
        <v>442</v>
      </c>
      <c r="F201" s="167" t="s">
        <v>443</v>
      </c>
      <c r="G201" s="168" t="s">
        <v>118</v>
      </c>
      <c r="H201" s="169">
        <v>26</v>
      </c>
      <c r="I201" s="170"/>
      <c r="J201" s="171">
        <f t="shared" si="42"/>
        <v>0</v>
      </c>
      <c r="K201" s="167" t="s">
        <v>19</v>
      </c>
      <c r="L201" s="172"/>
      <c r="M201" s="173" t="s">
        <v>19</v>
      </c>
      <c r="N201" s="174" t="s">
        <v>42</v>
      </c>
      <c r="O201" s="56"/>
      <c r="P201" s="175">
        <f t="shared" si="43"/>
        <v>0</v>
      </c>
      <c r="Q201" s="175">
        <v>0</v>
      </c>
      <c r="R201" s="175">
        <f t="shared" si="44"/>
        <v>0</v>
      </c>
      <c r="S201" s="175">
        <v>0</v>
      </c>
      <c r="T201" s="176">
        <f t="shared" si="45"/>
        <v>0</v>
      </c>
      <c r="AR201" s="13" t="s">
        <v>119</v>
      </c>
      <c r="AT201" s="13" t="s">
        <v>116</v>
      </c>
      <c r="AU201" s="13" t="s">
        <v>78</v>
      </c>
      <c r="AY201" s="13" t="s">
        <v>113</v>
      </c>
      <c r="BE201" s="177">
        <f t="shared" si="46"/>
        <v>0</v>
      </c>
      <c r="BF201" s="177">
        <f t="shared" si="47"/>
        <v>0</v>
      </c>
      <c r="BG201" s="177">
        <f t="shared" si="48"/>
        <v>0</v>
      </c>
      <c r="BH201" s="177">
        <f t="shared" si="49"/>
        <v>0</v>
      </c>
      <c r="BI201" s="177">
        <f t="shared" si="50"/>
        <v>0</v>
      </c>
      <c r="BJ201" s="13" t="s">
        <v>76</v>
      </c>
      <c r="BK201" s="177">
        <f t="shared" si="51"/>
        <v>0</v>
      </c>
      <c r="BL201" s="13" t="s">
        <v>120</v>
      </c>
      <c r="BM201" s="13" t="s">
        <v>444</v>
      </c>
    </row>
    <row r="202" spans="2:65" s="1" customFormat="1" ht="22.5" customHeight="1">
      <c r="B202" s="30"/>
      <c r="C202" s="165">
        <f t="shared" si="52"/>
        <v>110</v>
      </c>
      <c r="D202" s="165" t="s">
        <v>116</v>
      </c>
      <c r="E202" s="166" t="s">
        <v>445</v>
      </c>
      <c r="F202" s="167" t="s">
        <v>443</v>
      </c>
      <c r="G202" s="168" t="s">
        <v>118</v>
      </c>
      <c r="H202" s="169">
        <v>6</v>
      </c>
      <c r="I202" s="170"/>
      <c r="J202" s="171">
        <f t="shared" si="42"/>
        <v>0</v>
      </c>
      <c r="K202" s="167" t="s">
        <v>19</v>
      </c>
      <c r="L202" s="172"/>
      <c r="M202" s="173" t="s">
        <v>19</v>
      </c>
      <c r="N202" s="174" t="s">
        <v>42</v>
      </c>
      <c r="O202" s="56"/>
      <c r="P202" s="175">
        <f t="shared" si="43"/>
        <v>0</v>
      </c>
      <c r="Q202" s="175">
        <v>0</v>
      </c>
      <c r="R202" s="175">
        <f t="shared" si="44"/>
        <v>0</v>
      </c>
      <c r="S202" s="175">
        <v>0</v>
      </c>
      <c r="T202" s="176">
        <f t="shared" si="45"/>
        <v>0</v>
      </c>
      <c r="AR202" s="13" t="s">
        <v>119</v>
      </c>
      <c r="AT202" s="13" t="s">
        <v>116</v>
      </c>
      <c r="AU202" s="13" t="s">
        <v>78</v>
      </c>
      <c r="AY202" s="13" t="s">
        <v>113</v>
      </c>
      <c r="BE202" s="177">
        <f t="shared" si="46"/>
        <v>0</v>
      </c>
      <c r="BF202" s="177">
        <f t="shared" si="47"/>
        <v>0</v>
      </c>
      <c r="BG202" s="177">
        <f t="shared" si="48"/>
        <v>0</v>
      </c>
      <c r="BH202" s="177">
        <f t="shared" si="49"/>
        <v>0</v>
      </c>
      <c r="BI202" s="177">
        <f t="shared" si="50"/>
        <v>0</v>
      </c>
      <c r="BJ202" s="13" t="s">
        <v>76</v>
      </c>
      <c r="BK202" s="177">
        <f t="shared" si="51"/>
        <v>0</v>
      </c>
      <c r="BL202" s="13" t="s">
        <v>120</v>
      </c>
      <c r="BM202" s="13" t="s">
        <v>446</v>
      </c>
    </row>
    <row r="203" spans="2:65" s="1" customFormat="1" ht="16.5" customHeight="1">
      <c r="B203" s="30"/>
      <c r="C203" s="165">
        <f t="shared" si="52"/>
        <v>111</v>
      </c>
      <c r="D203" s="165" t="s">
        <v>116</v>
      </c>
      <c r="E203" s="166" t="s">
        <v>447</v>
      </c>
      <c r="F203" s="167" t="s">
        <v>448</v>
      </c>
      <c r="G203" s="168" t="s">
        <v>118</v>
      </c>
      <c r="H203" s="169">
        <v>3</v>
      </c>
      <c r="I203" s="170"/>
      <c r="J203" s="171">
        <f t="shared" si="42"/>
        <v>0</v>
      </c>
      <c r="K203" s="167" t="s">
        <v>19</v>
      </c>
      <c r="L203" s="172"/>
      <c r="M203" s="173" t="s">
        <v>19</v>
      </c>
      <c r="N203" s="174" t="s">
        <v>42</v>
      </c>
      <c r="O203" s="56"/>
      <c r="P203" s="175">
        <f t="shared" si="43"/>
        <v>0</v>
      </c>
      <c r="Q203" s="175">
        <v>0</v>
      </c>
      <c r="R203" s="175">
        <f t="shared" si="44"/>
        <v>0</v>
      </c>
      <c r="S203" s="175">
        <v>0</v>
      </c>
      <c r="T203" s="176">
        <f t="shared" si="45"/>
        <v>0</v>
      </c>
      <c r="AR203" s="13" t="s">
        <v>119</v>
      </c>
      <c r="AT203" s="13" t="s">
        <v>116</v>
      </c>
      <c r="AU203" s="13" t="s">
        <v>78</v>
      </c>
      <c r="AY203" s="13" t="s">
        <v>113</v>
      </c>
      <c r="BE203" s="177">
        <f t="shared" si="46"/>
        <v>0</v>
      </c>
      <c r="BF203" s="177">
        <f t="shared" si="47"/>
        <v>0</v>
      </c>
      <c r="BG203" s="177">
        <f t="shared" si="48"/>
        <v>0</v>
      </c>
      <c r="BH203" s="177">
        <f t="shared" si="49"/>
        <v>0</v>
      </c>
      <c r="BI203" s="177">
        <f t="shared" si="50"/>
        <v>0</v>
      </c>
      <c r="BJ203" s="13" t="s">
        <v>76</v>
      </c>
      <c r="BK203" s="177">
        <f t="shared" si="51"/>
        <v>0</v>
      </c>
      <c r="BL203" s="13" t="s">
        <v>120</v>
      </c>
      <c r="BM203" s="13" t="s">
        <v>449</v>
      </c>
    </row>
    <row r="204" spans="2:65" s="1" customFormat="1" ht="16.5" customHeight="1">
      <c r="B204" s="30"/>
      <c r="C204" s="165">
        <f t="shared" si="52"/>
        <v>112</v>
      </c>
      <c r="D204" s="165" t="s">
        <v>116</v>
      </c>
      <c r="E204" s="166" t="s">
        <v>450</v>
      </c>
      <c r="F204" s="167" t="s">
        <v>451</v>
      </c>
      <c r="G204" s="168" t="s">
        <v>118</v>
      </c>
      <c r="H204" s="169">
        <v>1</v>
      </c>
      <c r="I204" s="170"/>
      <c r="J204" s="171">
        <f t="shared" si="42"/>
        <v>0</v>
      </c>
      <c r="K204" s="167" t="s">
        <v>19</v>
      </c>
      <c r="L204" s="172"/>
      <c r="M204" s="173" t="s">
        <v>19</v>
      </c>
      <c r="N204" s="174" t="s">
        <v>42</v>
      </c>
      <c r="O204" s="56"/>
      <c r="P204" s="175">
        <f t="shared" si="43"/>
        <v>0</v>
      </c>
      <c r="Q204" s="175">
        <v>0</v>
      </c>
      <c r="R204" s="175">
        <f t="shared" si="44"/>
        <v>0</v>
      </c>
      <c r="S204" s="175">
        <v>0</v>
      </c>
      <c r="T204" s="176">
        <f t="shared" si="45"/>
        <v>0</v>
      </c>
      <c r="AR204" s="13" t="s">
        <v>119</v>
      </c>
      <c r="AT204" s="13" t="s">
        <v>116</v>
      </c>
      <c r="AU204" s="13" t="s">
        <v>78</v>
      </c>
      <c r="AY204" s="13" t="s">
        <v>113</v>
      </c>
      <c r="BE204" s="177">
        <f t="shared" si="46"/>
        <v>0</v>
      </c>
      <c r="BF204" s="177">
        <f t="shared" si="47"/>
        <v>0</v>
      </c>
      <c r="BG204" s="177">
        <f t="shared" si="48"/>
        <v>0</v>
      </c>
      <c r="BH204" s="177">
        <f t="shared" si="49"/>
        <v>0</v>
      </c>
      <c r="BI204" s="177">
        <f t="shared" si="50"/>
        <v>0</v>
      </c>
      <c r="BJ204" s="13" t="s">
        <v>76</v>
      </c>
      <c r="BK204" s="177">
        <f t="shared" si="51"/>
        <v>0</v>
      </c>
      <c r="BL204" s="13" t="s">
        <v>120</v>
      </c>
      <c r="BM204" s="13" t="s">
        <v>452</v>
      </c>
    </row>
    <row r="205" spans="2:65" s="1" customFormat="1" ht="16.5" customHeight="1">
      <c r="B205" s="30"/>
      <c r="C205" s="165">
        <f t="shared" si="52"/>
        <v>113</v>
      </c>
      <c r="D205" s="165" t="s">
        <v>116</v>
      </c>
      <c r="E205" s="166" t="s">
        <v>453</v>
      </c>
      <c r="F205" s="167" t="s">
        <v>454</v>
      </c>
      <c r="G205" s="168" t="s">
        <v>118</v>
      </c>
      <c r="H205" s="169">
        <v>2</v>
      </c>
      <c r="I205" s="170"/>
      <c r="J205" s="171">
        <f t="shared" si="42"/>
        <v>0</v>
      </c>
      <c r="K205" s="167" t="s">
        <v>19</v>
      </c>
      <c r="L205" s="172"/>
      <c r="M205" s="173" t="s">
        <v>19</v>
      </c>
      <c r="N205" s="174" t="s">
        <v>42</v>
      </c>
      <c r="O205" s="56"/>
      <c r="P205" s="175">
        <f t="shared" si="43"/>
        <v>0</v>
      </c>
      <c r="Q205" s="175">
        <v>0</v>
      </c>
      <c r="R205" s="175">
        <f t="shared" si="44"/>
        <v>0</v>
      </c>
      <c r="S205" s="175">
        <v>0</v>
      </c>
      <c r="T205" s="176">
        <f t="shared" si="45"/>
        <v>0</v>
      </c>
      <c r="AR205" s="13" t="s">
        <v>119</v>
      </c>
      <c r="AT205" s="13" t="s">
        <v>116</v>
      </c>
      <c r="AU205" s="13" t="s">
        <v>78</v>
      </c>
      <c r="AY205" s="13" t="s">
        <v>113</v>
      </c>
      <c r="BE205" s="177">
        <f t="shared" si="46"/>
        <v>0</v>
      </c>
      <c r="BF205" s="177">
        <f t="shared" si="47"/>
        <v>0</v>
      </c>
      <c r="BG205" s="177">
        <f t="shared" si="48"/>
        <v>0</v>
      </c>
      <c r="BH205" s="177">
        <f t="shared" si="49"/>
        <v>0</v>
      </c>
      <c r="BI205" s="177">
        <f t="shared" si="50"/>
        <v>0</v>
      </c>
      <c r="BJ205" s="13" t="s">
        <v>76</v>
      </c>
      <c r="BK205" s="177">
        <f t="shared" si="51"/>
        <v>0</v>
      </c>
      <c r="BL205" s="13" t="s">
        <v>120</v>
      </c>
      <c r="BM205" s="13" t="s">
        <v>455</v>
      </c>
    </row>
    <row r="206" spans="2:65" s="1" customFormat="1" ht="16.5" customHeight="1">
      <c r="B206" s="30"/>
      <c r="C206" s="165">
        <f t="shared" si="52"/>
        <v>114</v>
      </c>
      <c r="D206" s="165" t="s">
        <v>116</v>
      </c>
      <c r="E206" s="166" t="s">
        <v>456</v>
      </c>
      <c r="F206" s="167" t="s">
        <v>457</v>
      </c>
      <c r="G206" s="168" t="s">
        <v>118</v>
      </c>
      <c r="H206" s="169">
        <v>232</v>
      </c>
      <c r="I206" s="170"/>
      <c r="J206" s="171">
        <f t="shared" si="42"/>
        <v>0</v>
      </c>
      <c r="K206" s="167" t="s">
        <v>19</v>
      </c>
      <c r="L206" s="172"/>
      <c r="M206" s="173" t="s">
        <v>19</v>
      </c>
      <c r="N206" s="174" t="s">
        <v>42</v>
      </c>
      <c r="O206" s="56"/>
      <c r="P206" s="175">
        <f t="shared" si="43"/>
        <v>0</v>
      </c>
      <c r="Q206" s="175">
        <v>0</v>
      </c>
      <c r="R206" s="175">
        <f t="shared" si="44"/>
        <v>0</v>
      </c>
      <c r="S206" s="175">
        <v>0</v>
      </c>
      <c r="T206" s="176">
        <f t="shared" si="45"/>
        <v>0</v>
      </c>
      <c r="AR206" s="13" t="s">
        <v>119</v>
      </c>
      <c r="AT206" s="13" t="s">
        <v>116</v>
      </c>
      <c r="AU206" s="13" t="s">
        <v>78</v>
      </c>
      <c r="AY206" s="13" t="s">
        <v>113</v>
      </c>
      <c r="BE206" s="177">
        <f t="shared" si="46"/>
        <v>0</v>
      </c>
      <c r="BF206" s="177">
        <f t="shared" si="47"/>
        <v>0</v>
      </c>
      <c r="BG206" s="177">
        <f t="shared" si="48"/>
        <v>0</v>
      </c>
      <c r="BH206" s="177">
        <f t="shared" si="49"/>
        <v>0</v>
      </c>
      <c r="BI206" s="177">
        <f t="shared" si="50"/>
        <v>0</v>
      </c>
      <c r="BJ206" s="13" t="s">
        <v>76</v>
      </c>
      <c r="BK206" s="177">
        <f t="shared" si="51"/>
        <v>0</v>
      </c>
      <c r="BL206" s="13" t="s">
        <v>120</v>
      </c>
      <c r="BM206" s="13" t="s">
        <v>458</v>
      </c>
    </row>
    <row r="207" spans="2:65" s="1" customFormat="1" ht="16.5" customHeight="1">
      <c r="B207" s="30"/>
      <c r="C207" s="165">
        <f t="shared" si="52"/>
        <v>115</v>
      </c>
      <c r="D207" s="165" t="s">
        <v>116</v>
      </c>
      <c r="E207" s="166" t="s">
        <v>459</v>
      </c>
      <c r="F207" s="167" t="s">
        <v>460</v>
      </c>
      <c r="G207" s="168" t="s">
        <v>118</v>
      </c>
      <c r="H207" s="169">
        <v>232</v>
      </c>
      <c r="I207" s="170"/>
      <c r="J207" s="171">
        <f t="shared" si="42"/>
        <v>0</v>
      </c>
      <c r="K207" s="167" t="s">
        <v>19</v>
      </c>
      <c r="L207" s="172"/>
      <c r="M207" s="173" t="s">
        <v>19</v>
      </c>
      <c r="N207" s="174" t="s">
        <v>42</v>
      </c>
      <c r="O207" s="56"/>
      <c r="P207" s="175">
        <f t="shared" si="43"/>
        <v>0</v>
      </c>
      <c r="Q207" s="175">
        <v>0</v>
      </c>
      <c r="R207" s="175">
        <f t="shared" si="44"/>
        <v>0</v>
      </c>
      <c r="S207" s="175">
        <v>0</v>
      </c>
      <c r="T207" s="176">
        <f t="shared" si="45"/>
        <v>0</v>
      </c>
      <c r="AR207" s="13" t="s">
        <v>119</v>
      </c>
      <c r="AT207" s="13" t="s">
        <v>116</v>
      </c>
      <c r="AU207" s="13" t="s">
        <v>78</v>
      </c>
      <c r="AY207" s="13" t="s">
        <v>113</v>
      </c>
      <c r="BE207" s="177">
        <f t="shared" si="46"/>
        <v>0</v>
      </c>
      <c r="BF207" s="177">
        <f t="shared" si="47"/>
        <v>0</v>
      </c>
      <c r="BG207" s="177">
        <f t="shared" si="48"/>
        <v>0</v>
      </c>
      <c r="BH207" s="177">
        <f t="shared" si="49"/>
        <v>0</v>
      </c>
      <c r="BI207" s="177">
        <f t="shared" si="50"/>
        <v>0</v>
      </c>
      <c r="BJ207" s="13" t="s">
        <v>76</v>
      </c>
      <c r="BK207" s="177">
        <f t="shared" si="51"/>
        <v>0</v>
      </c>
      <c r="BL207" s="13" t="s">
        <v>120</v>
      </c>
      <c r="BM207" s="13" t="s">
        <v>461</v>
      </c>
    </row>
    <row r="208" spans="2:65" s="1" customFormat="1" ht="16.5" customHeight="1">
      <c r="B208" s="30"/>
      <c r="C208" s="165">
        <f t="shared" si="52"/>
        <v>116</v>
      </c>
      <c r="D208" s="165" t="s">
        <v>116</v>
      </c>
      <c r="E208" s="166" t="s">
        <v>462</v>
      </c>
      <c r="F208" s="167" t="s">
        <v>463</v>
      </c>
      <c r="G208" s="168" t="s">
        <v>118</v>
      </c>
      <c r="H208" s="169">
        <v>141</v>
      </c>
      <c r="I208" s="170"/>
      <c r="J208" s="171">
        <f t="shared" si="42"/>
        <v>0</v>
      </c>
      <c r="K208" s="167" t="s">
        <v>19</v>
      </c>
      <c r="L208" s="172"/>
      <c r="M208" s="173" t="s">
        <v>19</v>
      </c>
      <c r="N208" s="174" t="s">
        <v>42</v>
      </c>
      <c r="O208" s="56"/>
      <c r="P208" s="175">
        <f t="shared" si="43"/>
        <v>0</v>
      </c>
      <c r="Q208" s="175">
        <v>0</v>
      </c>
      <c r="R208" s="175">
        <f t="shared" si="44"/>
        <v>0</v>
      </c>
      <c r="S208" s="175">
        <v>0</v>
      </c>
      <c r="T208" s="176">
        <f t="shared" si="45"/>
        <v>0</v>
      </c>
      <c r="AR208" s="13" t="s">
        <v>119</v>
      </c>
      <c r="AT208" s="13" t="s">
        <v>116</v>
      </c>
      <c r="AU208" s="13" t="s">
        <v>78</v>
      </c>
      <c r="AY208" s="13" t="s">
        <v>113</v>
      </c>
      <c r="BE208" s="177">
        <f t="shared" si="46"/>
        <v>0</v>
      </c>
      <c r="BF208" s="177">
        <f t="shared" si="47"/>
        <v>0</v>
      </c>
      <c r="BG208" s="177">
        <f t="shared" si="48"/>
        <v>0</v>
      </c>
      <c r="BH208" s="177">
        <f t="shared" si="49"/>
        <v>0</v>
      </c>
      <c r="BI208" s="177">
        <f t="shared" si="50"/>
        <v>0</v>
      </c>
      <c r="BJ208" s="13" t="s">
        <v>76</v>
      </c>
      <c r="BK208" s="177">
        <f t="shared" si="51"/>
        <v>0</v>
      </c>
      <c r="BL208" s="13" t="s">
        <v>120</v>
      </c>
      <c r="BM208" s="13" t="s">
        <v>464</v>
      </c>
    </row>
    <row r="209" spans="2:65" s="1" customFormat="1" ht="16.5" customHeight="1">
      <c r="B209" s="30"/>
      <c r="C209" s="178">
        <f t="shared" si="52"/>
        <v>117</v>
      </c>
      <c r="D209" s="178" t="s">
        <v>122</v>
      </c>
      <c r="E209" s="179" t="s">
        <v>465</v>
      </c>
      <c r="F209" s="180" t="s">
        <v>466</v>
      </c>
      <c r="G209" s="181" t="s">
        <v>131</v>
      </c>
      <c r="H209" s="182">
        <v>45</v>
      </c>
      <c r="I209" s="183"/>
      <c r="J209" s="184">
        <f t="shared" si="42"/>
        <v>0</v>
      </c>
      <c r="K209" s="180" t="s">
        <v>132</v>
      </c>
      <c r="L209" s="34"/>
      <c r="M209" s="185" t="s">
        <v>19</v>
      </c>
      <c r="N209" s="186" t="s">
        <v>42</v>
      </c>
      <c r="O209" s="56"/>
      <c r="P209" s="175">
        <f t="shared" si="43"/>
        <v>0</v>
      </c>
      <c r="Q209" s="175">
        <v>0</v>
      </c>
      <c r="R209" s="175">
        <f t="shared" si="44"/>
        <v>0</v>
      </c>
      <c r="S209" s="175">
        <v>0</v>
      </c>
      <c r="T209" s="176">
        <f t="shared" si="45"/>
        <v>0</v>
      </c>
      <c r="AR209" s="13" t="s">
        <v>120</v>
      </c>
      <c r="AT209" s="13" t="s">
        <v>122</v>
      </c>
      <c r="AU209" s="13" t="s">
        <v>78</v>
      </c>
      <c r="AY209" s="13" t="s">
        <v>113</v>
      </c>
      <c r="BE209" s="177">
        <f t="shared" si="46"/>
        <v>0</v>
      </c>
      <c r="BF209" s="177">
        <f t="shared" si="47"/>
        <v>0</v>
      </c>
      <c r="BG209" s="177">
        <f t="shared" si="48"/>
        <v>0</v>
      </c>
      <c r="BH209" s="177">
        <f t="shared" si="49"/>
        <v>0</v>
      </c>
      <c r="BI209" s="177">
        <f t="shared" si="50"/>
        <v>0</v>
      </c>
      <c r="BJ209" s="13" t="s">
        <v>76</v>
      </c>
      <c r="BK209" s="177">
        <f t="shared" si="51"/>
        <v>0</v>
      </c>
      <c r="BL209" s="13" t="s">
        <v>120</v>
      </c>
      <c r="BM209" s="13" t="s">
        <v>467</v>
      </c>
    </row>
    <row r="210" spans="2:65" s="1" customFormat="1" ht="16.5" customHeight="1">
      <c r="B210" s="30"/>
      <c r="C210" s="178">
        <f t="shared" si="52"/>
        <v>118</v>
      </c>
      <c r="D210" s="178" t="s">
        <v>122</v>
      </c>
      <c r="E210" s="179" t="s">
        <v>468</v>
      </c>
      <c r="F210" s="180" t="s">
        <v>469</v>
      </c>
      <c r="G210" s="181" t="s">
        <v>131</v>
      </c>
      <c r="H210" s="182">
        <v>90</v>
      </c>
      <c r="I210" s="183"/>
      <c r="J210" s="184">
        <f t="shared" si="42"/>
        <v>0</v>
      </c>
      <c r="K210" s="180" t="s">
        <v>132</v>
      </c>
      <c r="L210" s="34"/>
      <c r="M210" s="185" t="s">
        <v>19</v>
      </c>
      <c r="N210" s="186" t="s">
        <v>42</v>
      </c>
      <c r="O210" s="56"/>
      <c r="P210" s="175">
        <f t="shared" si="43"/>
        <v>0</v>
      </c>
      <c r="Q210" s="175">
        <v>0</v>
      </c>
      <c r="R210" s="175">
        <f t="shared" si="44"/>
        <v>0</v>
      </c>
      <c r="S210" s="175">
        <v>0</v>
      </c>
      <c r="T210" s="176">
        <f t="shared" si="45"/>
        <v>0</v>
      </c>
      <c r="AR210" s="13" t="s">
        <v>120</v>
      </c>
      <c r="AT210" s="13" t="s">
        <v>122</v>
      </c>
      <c r="AU210" s="13" t="s">
        <v>78</v>
      </c>
      <c r="AY210" s="13" t="s">
        <v>113</v>
      </c>
      <c r="BE210" s="177">
        <f t="shared" si="46"/>
        <v>0</v>
      </c>
      <c r="BF210" s="177">
        <f t="shared" si="47"/>
        <v>0</v>
      </c>
      <c r="BG210" s="177">
        <f t="shared" si="48"/>
        <v>0</v>
      </c>
      <c r="BH210" s="177">
        <f t="shared" si="49"/>
        <v>0</v>
      </c>
      <c r="BI210" s="177">
        <f t="shared" si="50"/>
        <v>0</v>
      </c>
      <c r="BJ210" s="13" t="s">
        <v>76</v>
      </c>
      <c r="BK210" s="177">
        <f t="shared" si="51"/>
        <v>0</v>
      </c>
      <c r="BL210" s="13" t="s">
        <v>120</v>
      </c>
      <c r="BM210" s="13" t="s">
        <v>470</v>
      </c>
    </row>
    <row r="211" spans="2:65" s="1" customFormat="1" ht="16.5" customHeight="1">
      <c r="B211" s="30"/>
      <c r="C211" s="178">
        <f t="shared" si="52"/>
        <v>119</v>
      </c>
      <c r="D211" s="178" t="s">
        <v>122</v>
      </c>
      <c r="E211" s="179" t="s">
        <v>471</v>
      </c>
      <c r="F211" s="180" t="s">
        <v>472</v>
      </c>
      <c r="G211" s="181" t="s">
        <v>473</v>
      </c>
      <c r="H211" s="182">
        <v>95</v>
      </c>
      <c r="I211" s="183"/>
      <c r="J211" s="184">
        <f t="shared" si="42"/>
        <v>0</v>
      </c>
      <c r="K211" s="180" t="s">
        <v>132</v>
      </c>
      <c r="L211" s="34"/>
      <c r="M211" s="185" t="s">
        <v>19</v>
      </c>
      <c r="N211" s="186" t="s">
        <v>42</v>
      </c>
      <c r="O211" s="56"/>
      <c r="P211" s="175">
        <f t="shared" si="43"/>
        <v>0</v>
      </c>
      <c r="Q211" s="175">
        <v>0</v>
      </c>
      <c r="R211" s="175">
        <f t="shared" si="44"/>
        <v>0</v>
      </c>
      <c r="S211" s="175">
        <v>0</v>
      </c>
      <c r="T211" s="176">
        <f t="shared" si="45"/>
        <v>0</v>
      </c>
      <c r="AR211" s="13" t="s">
        <v>120</v>
      </c>
      <c r="AT211" s="13" t="s">
        <v>122</v>
      </c>
      <c r="AU211" s="13" t="s">
        <v>78</v>
      </c>
      <c r="AY211" s="13" t="s">
        <v>113</v>
      </c>
      <c r="BE211" s="177">
        <f t="shared" si="46"/>
        <v>0</v>
      </c>
      <c r="BF211" s="177">
        <f t="shared" si="47"/>
        <v>0</v>
      </c>
      <c r="BG211" s="177">
        <f t="shared" si="48"/>
        <v>0</v>
      </c>
      <c r="BH211" s="177">
        <f t="shared" si="49"/>
        <v>0</v>
      </c>
      <c r="BI211" s="177">
        <f t="shared" si="50"/>
        <v>0</v>
      </c>
      <c r="BJ211" s="13" t="s">
        <v>76</v>
      </c>
      <c r="BK211" s="177">
        <f t="shared" si="51"/>
        <v>0</v>
      </c>
      <c r="BL211" s="13" t="s">
        <v>120</v>
      </c>
      <c r="BM211" s="13" t="s">
        <v>474</v>
      </c>
    </row>
    <row r="212" spans="2:65" s="1" customFormat="1" ht="16.5" customHeight="1">
      <c r="B212" s="30"/>
      <c r="C212" s="165">
        <f t="shared" si="52"/>
        <v>120</v>
      </c>
      <c r="D212" s="165" t="s">
        <v>116</v>
      </c>
      <c r="E212" s="166" t="s">
        <v>475</v>
      </c>
      <c r="F212" s="167" t="s">
        <v>476</v>
      </c>
      <c r="G212" s="168" t="s">
        <v>477</v>
      </c>
      <c r="H212" s="169">
        <v>0.05</v>
      </c>
      <c r="I212" s="170"/>
      <c r="J212" s="171">
        <f t="shared" si="42"/>
        <v>0</v>
      </c>
      <c r="K212" s="167" t="s">
        <v>19</v>
      </c>
      <c r="L212" s="172"/>
      <c r="M212" s="173" t="s">
        <v>19</v>
      </c>
      <c r="N212" s="174" t="s">
        <v>42</v>
      </c>
      <c r="O212" s="56"/>
      <c r="P212" s="175">
        <f t="shared" si="43"/>
        <v>0</v>
      </c>
      <c r="Q212" s="175">
        <v>1</v>
      </c>
      <c r="R212" s="175">
        <f t="shared" si="44"/>
        <v>0.05</v>
      </c>
      <c r="S212" s="175">
        <v>0</v>
      </c>
      <c r="T212" s="176">
        <f t="shared" si="45"/>
        <v>0</v>
      </c>
      <c r="AR212" s="13" t="s">
        <v>119</v>
      </c>
      <c r="AT212" s="13" t="s">
        <v>116</v>
      </c>
      <c r="AU212" s="13" t="s">
        <v>78</v>
      </c>
      <c r="AY212" s="13" t="s">
        <v>113</v>
      </c>
      <c r="BE212" s="177">
        <f t="shared" si="46"/>
        <v>0</v>
      </c>
      <c r="BF212" s="177">
        <f t="shared" si="47"/>
        <v>0</v>
      </c>
      <c r="BG212" s="177">
        <f t="shared" si="48"/>
        <v>0</v>
      </c>
      <c r="BH212" s="177">
        <f t="shared" si="49"/>
        <v>0</v>
      </c>
      <c r="BI212" s="177">
        <f t="shared" si="50"/>
        <v>0</v>
      </c>
      <c r="BJ212" s="13" t="s">
        <v>76</v>
      </c>
      <c r="BK212" s="177">
        <f t="shared" si="51"/>
        <v>0</v>
      </c>
      <c r="BL212" s="13" t="s">
        <v>120</v>
      </c>
      <c r="BM212" s="13" t="s">
        <v>478</v>
      </c>
    </row>
    <row r="213" spans="2:65" s="1" customFormat="1" ht="16.5" customHeight="1">
      <c r="B213" s="30"/>
      <c r="C213" s="165">
        <f t="shared" si="52"/>
        <v>121</v>
      </c>
      <c r="D213" s="165" t="s">
        <v>116</v>
      </c>
      <c r="E213" s="166" t="s">
        <v>479</v>
      </c>
      <c r="F213" s="167" t="s">
        <v>480</v>
      </c>
      <c r="G213" s="168" t="s">
        <v>473</v>
      </c>
      <c r="H213" s="169">
        <v>45</v>
      </c>
      <c r="I213" s="170"/>
      <c r="J213" s="171">
        <f t="shared" si="42"/>
        <v>0</v>
      </c>
      <c r="K213" s="167" t="s">
        <v>19</v>
      </c>
      <c r="L213" s="172"/>
      <c r="M213" s="173" t="s">
        <v>19</v>
      </c>
      <c r="N213" s="174" t="s">
        <v>42</v>
      </c>
      <c r="O213" s="56"/>
      <c r="P213" s="175">
        <f t="shared" si="43"/>
        <v>0</v>
      </c>
      <c r="Q213" s="175">
        <v>0</v>
      </c>
      <c r="R213" s="175">
        <f t="shared" si="44"/>
        <v>0</v>
      </c>
      <c r="S213" s="175">
        <v>0</v>
      </c>
      <c r="T213" s="176">
        <f t="shared" si="45"/>
        <v>0</v>
      </c>
      <c r="AR213" s="13" t="s">
        <v>119</v>
      </c>
      <c r="AT213" s="13" t="s">
        <v>116</v>
      </c>
      <c r="AU213" s="13" t="s">
        <v>78</v>
      </c>
      <c r="AY213" s="13" t="s">
        <v>113</v>
      </c>
      <c r="BE213" s="177">
        <f t="shared" si="46"/>
        <v>0</v>
      </c>
      <c r="BF213" s="177">
        <f t="shared" si="47"/>
        <v>0</v>
      </c>
      <c r="BG213" s="177">
        <f t="shared" si="48"/>
        <v>0</v>
      </c>
      <c r="BH213" s="177">
        <f t="shared" si="49"/>
        <v>0</v>
      </c>
      <c r="BI213" s="177">
        <f t="shared" si="50"/>
        <v>0</v>
      </c>
      <c r="BJ213" s="13" t="s">
        <v>76</v>
      </c>
      <c r="BK213" s="177">
        <f t="shared" si="51"/>
        <v>0</v>
      </c>
      <c r="BL213" s="13" t="s">
        <v>120</v>
      </c>
      <c r="BM213" s="13" t="s">
        <v>481</v>
      </c>
    </row>
    <row r="214" spans="2:65" s="1" customFormat="1" ht="16.5" customHeight="1">
      <c r="B214" s="30"/>
      <c r="C214" s="165">
        <f t="shared" si="52"/>
        <v>122</v>
      </c>
      <c r="D214" s="165" t="s">
        <v>116</v>
      </c>
      <c r="E214" s="166" t="s">
        <v>482</v>
      </c>
      <c r="F214" s="167" t="s">
        <v>483</v>
      </c>
      <c r="G214" s="168" t="s">
        <v>473</v>
      </c>
      <c r="H214" s="169">
        <v>1</v>
      </c>
      <c r="I214" s="170"/>
      <c r="J214" s="171">
        <f t="shared" si="42"/>
        <v>0</v>
      </c>
      <c r="K214" s="167" t="s">
        <v>19</v>
      </c>
      <c r="L214" s="172"/>
      <c r="M214" s="173" t="s">
        <v>19</v>
      </c>
      <c r="N214" s="174" t="s">
        <v>42</v>
      </c>
      <c r="O214" s="56"/>
      <c r="P214" s="175">
        <f t="shared" si="43"/>
        <v>0</v>
      </c>
      <c r="Q214" s="175">
        <v>0</v>
      </c>
      <c r="R214" s="175">
        <f t="shared" si="44"/>
        <v>0</v>
      </c>
      <c r="S214" s="175">
        <v>0</v>
      </c>
      <c r="T214" s="176">
        <f t="shared" si="45"/>
        <v>0</v>
      </c>
      <c r="AR214" s="13" t="s">
        <v>119</v>
      </c>
      <c r="AT214" s="13" t="s">
        <v>116</v>
      </c>
      <c r="AU214" s="13" t="s">
        <v>78</v>
      </c>
      <c r="AY214" s="13" t="s">
        <v>113</v>
      </c>
      <c r="BE214" s="177">
        <f t="shared" si="46"/>
        <v>0</v>
      </c>
      <c r="BF214" s="177">
        <f t="shared" si="47"/>
        <v>0</v>
      </c>
      <c r="BG214" s="177">
        <f t="shared" si="48"/>
        <v>0</v>
      </c>
      <c r="BH214" s="177">
        <f t="shared" si="49"/>
        <v>0</v>
      </c>
      <c r="BI214" s="177">
        <f t="shared" si="50"/>
        <v>0</v>
      </c>
      <c r="BJ214" s="13" t="s">
        <v>76</v>
      </c>
      <c r="BK214" s="177">
        <f t="shared" si="51"/>
        <v>0</v>
      </c>
      <c r="BL214" s="13" t="s">
        <v>120</v>
      </c>
      <c r="BM214" s="13" t="s">
        <v>484</v>
      </c>
    </row>
    <row r="215" spans="2:65" s="1" customFormat="1" ht="16.5" customHeight="1">
      <c r="B215" s="30"/>
      <c r="C215" s="165">
        <f t="shared" si="52"/>
        <v>123</v>
      </c>
      <c r="D215" s="165" t="s">
        <v>116</v>
      </c>
      <c r="E215" s="166" t="s">
        <v>485</v>
      </c>
      <c r="F215" s="167" t="s">
        <v>486</v>
      </c>
      <c r="G215" s="168" t="s">
        <v>473</v>
      </c>
      <c r="H215" s="169">
        <v>2</v>
      </c>
      <c r="I215" s="170"/>
      <c r="J215" s="171">
        <f t="shared" si="42"/>
        <v>0</v>
      </c>
      <c r="K215" s="167" t="s">
        <v>19</v>
      </c>
      <c r="L215" s="172"/>
      <c r="M215" s="173" t="s">
        <v>19</v>
      </c>
      <c r="N215" s="174" t="s">
        <v>42</v>
      </c>
      <c r="O215" s="56"/>
      <c r="P215" s="175">
        <f t="shared" si="43"/>
        <v>0</v>
      </c>
      <c r="Q215" s="175">
        <v>0</v>
      </c>
      <c r="R215" s="175">
        <f t="shared" si="44"/>
        <v>0</v>
      </c>
      <c r="S215" s="175">
        <v>0</v>
      </c>
      <c r="T215" s="176">
        <f t="shared" si="45"/>
        <v>0</v>
      </c>
      <c r="AR215" s="13" t="s">
        <v>119</v>
      </c>
      <c r="AT215" s="13" t="s">
        <v>116</v>
      </c>
      <c r="AU215" s="13" t="s">
        <v>78</v>
      </c>
      <c r="AY215" s="13" t="s">
        <v>113</v>
      </c>
      <c r="BE215" s="177">
        <f t="shared" si="46"/>
        <v>0</v>
      </c>
      <c r="BF215" s="177">
        <f t="shared" si="47"/>
        <v>0</v>
      </c>
      <c r="BG215" s="177">
        <f t="shared" si="48"/>
        <v>0</v>
      </c>
      <c r="BH215" s="177">
        <f t="shared" si="49"/>
        <v>0</v>
      </c>
      <c r="BI215" s="177">
        <f t="shared" si="50"/>
        <v>0</v>
      </c>
      <c r="BJ215" s="13" t="s">
        <v>76</v>
      </c>
      <c r="BK215" s="177">
        <f t="shared" si="51"/>
        <v>0</v>
      </c>
      <c r="BL215" s="13" t="s">
        <v>120</v>
      </c>
      <c r="BM215" s="13" t="s">
        <v>487</v>
      </c>
    </row>
    <row r="216" spans="2:65" s="1" customFormat="1" ht="16.5" customHeight="1">
      <c r="B216" s="30"/>
      <c r="C216" s="165">
        <f t="shared" si="52"/>
        <v>124</v>
      </c>
      <c r="D216" s="165" t="s">
        <v>116</v>
      </c>
      <c r="E216" s="166" t="s">
        <v>488</v>
      </c>
      <c r="F216" s="167" t="s">
        <v>489</v>
      </c>
      <c r="G216" s="168" t="s">
        <v>473</v>
      </c>
      <c r="H216" s="169">
        <v>2</v>
      </c>
      <c r="I216" s="170"/>
      <c r="J216" s="171">
        <f t="shared" si="42"/>
        <v>0</v>
      </c>
      <c r="K216" s="167" t="s">
        <v>19</v>
      </c>
      <c r="L216" s="172"/>
      <c r="M216" s="173" t="s">
        <v>19</v>
      </c>
      <c r="N216" s="174" t="s">
        <v>42</v>
      </c>
      <c r="O216" s="56"/>
      <c r="P216" s="175">
        <f t="shared" si="43"/>
        <v>0</v>
      </c>
      <c r="Q216" s="175">
        <v>0</v>
      </c>
      <c r="R216" s="175">
        <f t="shared" si="44"/>
        <v>0</v>
      </c>
      <c r="S216" s="175">
        <v>0</v>
      </c>
      <c r="T216" s="176">
        <f t="shared" si="45"/>
        <v>0</v>
      </c>
      <c r="AR216" s="13" t="s">
        <v>119</v>
      </c>
      <c r="AT216" s="13" t="s">
        <v>116</v>
      </c>
      <c r="AU216" s="13" t="s">
        <v>78</v>
      </c>
      <c r="AY216" s="13" t="s">
        <v>113</v>
      </c>
      <c r="BE216" s="177">
        <f t="shared" si="46"/>
        <v>0</v>
      </c>
      <c r="BF216" s="177">
        <f t="shared" si="47"/>
        <v>0</v>
      </c>
      <c r="BG216" s="177">
        <f t="shared" si="48"/>
        <v>0</v>
      </c>
      <c r="BH216" s="177">
        <f t="shared" si="49"/>
        <v>0</v>
      </c>
      <c r="BI216" s="177">
        <f t="shared" si="50"/>
        <v>0</v>
      </c>
      <c r="BJ216" s="13" t="s">
        <v>76</v>
      </c>
      <c r="BK216" s="177">
        <f t="shared" si="51"/>
        <v>0</v>
      </c>
      <c r="BL216" s="13" t="s">
        <v>120</v>
      </c>
      <c r="BM216" s="13" t="s">
        <v>490</v>
      </c>
    </row>
    <row r="217" spans="2:65" s="1" customFormat="1" ht="16.5" customHeight="1">
      <c r="B217" s="30"/>
      <c r="C217" s="165">
        <f t="shared" si="52"/>
        <v>125</v>
      </c>
      <c r="D217" s="165" t="s">
        <v>116</v>
      </c>
      <c r="E217" s="166" t="s">
        <v>491</v>
      </c>
      <c r="F217" s="167" t="s">
        <v>492</v>
      </c>
      <c r="G217" s="168" t="s">
        <v>493</v>
      </c>
      <c r="H217" s="169">
        <v>1</v>
      </c>
      <c r="I217" s="170"/>
      <c r="J217" s="171">
        <f t="shared" si="42"/>
        <v>0</v>
      </c>
      <c r="K217" s="167" t="s">
        <v>19</v>
      </c>
      <c r="L217" s="172"/>
      <c r="M217" s="173" t="s">
        <v>19</v>
      </c>
      <c r="N217" s="174" t="s">
        <v>42</v>
      </c>
      <c r="O217" s="56"/>
      <c r="P217" s="175">
        <f t="shared" si="43"/>
        <v>0</v>
      </c>
      <c r="Q217" s="175">
        <v>0</v>
      </c>
      <c r="R217" s="175">
        <f t="shared" si="44"/>
        <v>0</v>
      </c>
      <c r="S217" s="175">
        <v>0</v>
      </c>
      <c r="T217" s="176">
        <f t="shared" si="45"/>
        <v>0</v>
      </c>
      <c r="AR217" s="13" t="s">
        <v>494</v>
      </c>
      <c r="AT217" s="13" t="s">
        <v>116</v>
      </c>
      <c r="AU217" s="13" t="s">
        <v>78</v>
      </c>
      <c r="AY217" s="13" t="s">
        <v>113</v>
      </c>
      <c r="BE217" s="177">
        <f t="shared" si="46"/>
        <v>0</v>
      </c>
      <c r="BF217" s="177">
        <f t="shared" si="47"/>
        <v>0</v>
      </c>
      <c r="BG217" s="177">
        <f t="shared" si="48"/>
        <v>0</v>
      </c>
      <c r="BH217" s="177">
        <f t="shared" si="49"/>
        <v>0</v>
      </c>
      <c r="BI217" s="177">
        <f t="shared" si="50"/>
        <v>0</v>
      </c>
      <c r="BJ217" s="13" t="s">
        <v>76</v>
      </c>
      <c r="BK217" s="177">
        <f t="shared" si="51"/>
        <v>0</v>
      </c>
      <c r="BL217" s="13" t="s">
        <v>494</v>
      </c>
      <c r="BM217" s="13" t="s">
        <v>495</v>
      </c>
    </row>
    <row r="218" spans="2:65" s="1" customFormat="1" ht="16.5" customHeight="1">
      <c r="B218" s="30"/>
      <c r="C218" s="165">
        <f t="shared" si="52"/>
        <v>126</v>
      </c>
      <c r="D218" s="178" t="s">
        <v>122</v>
      </c>
      <c r="E218" s="179" t="s">
        <v>496</v>
      </c>
      <c r="F218" s="180" t="s">
        <v>817</v>
      </c>
      <c r="G218" s="181" t="s">
        <v>118</v>
      </c>
      <c r="H218" s="182">
        <v>1</v>
      </c>
      <c r="I218" s="183"/>
      <c r="J218" s="184">
        <f t="shared" si="42"/>
        <v>0</v>
      </c>
      <c r="K218" s="180" t="s">
        <v>19</v>
      </c>
      <c r="L218" s="34"/>
      <c r="M218" s="185" t="s">
        <v>19</v>
      </c>
      <c r="N218" s="186" t="s">
        <v>42</v>
      </c>
      <c r="O218" s="56"/>
      <c r="P218" s="175">
        <f t="shared" si="43"/>
        <v>0</v>
      </c>
      <c r="Q218" s="175">
        <v>0</v>
      </c>
      <c r="R218" s="175">
        <f t="shared" si="44"/>
        <v>0</v>
      </c>
      <c r="S218" s="175">
        <v>0</v>
      </c>
      <c r="T218" s="176">
        <f t="shared" si="45"/>
        <v>0</v>
      </c>
      <c r="AR218" s="13" t="s">
        <v>120</v>
      </c>
      <c r="AT218" s="13" t="s">
        <v>122</v>
      </c>
      <c r="AU218" s="13" t="s">
        <v>78</v>
      </c>
      <c r="AY218" s="13" t="s">
        <v>113</v>
      </c>
      <c r="BE218" s="177">
        <f t="shared" si="46"/>
        <v>0</v>
      </c>
      <c r="BF218" s="177">
        <f t="shared" si="47"/>
        <v>0</v>
      </c>
      <c r="BG218" s="177">
        <f t="shared" si="48"/>
        <v>0</v>
      </c>
      <c r="BH218" s="177">
        <f t="shared" si="49"/>
        <v>0</v>
      </c>
      <c r="BI218" s="177">
        <f t="shared" si="50"/>
        <v>0</v>
      </c>
      <c r="BJ218" s="13" t="s">
        <v>76</v>
      </c>
      <c r="BK218" s="177">
        <f t="shared" si="51"/>
        <v>0</v>
      </c>
      <c r="BL218" s="13" t="s">
        <v>120</v>
      </c>
      <c r="BM218" s="13" t="s">
        <v>497</v>
      </c>
    </row>
    <row r="219" spans="2:65" s="1" customFormat="1" ht="16.5" customHeight="1">
      <c r="B219" s="30"/>
      <c r="C219" s="165">
        <f t="shared" si="52"/>
        <v>127</v>
      </c>
      <c r="D219" s="165" t="s">
        <v>116</v>
      </c>
      <c r="E219" s="166" t="s">
        <v>498</v>
      </c>
      <c r="F219" s="167" t="s">
        <v>499</v>
      </c>
      <c r="G219" s="168" t="s">
        <v>118</v>
      </c>
      <c r="H219" s="169">
        <v>1</v>
      </c>
      <c r="I219" s="170"/>
      <c r="J219" s="171">
        <f t="shared" si="42"/>
        <v>0</v>
      </c>
      <c r="K219" s="167" t="s">
        <v>19</v>
      </c>
      <c r="L219" s="172"/>
      <c r="M219" s="173" t="s">
        <v>19</v>
      </c>
      <c r="N219" s="174" t="s">
        <v>42</v>
      </c>
      <c r="O219" s="56"/>
      <c r="P219" s="175">
        <f t="shared" si="43"/>
        <v>0</v>
      </c>
      <c r="Q219" s="175">
        <v>0</v>
      </c>
      <c r="R219" s="175">
        <f t="shared" si="44"/>
        <v>0</v>
      </c>
      <c r="S219" s="175">
        <v>0</v>
      </c>
      <c r="T219" s="176">
        <f t="shared" si="45"/>
        <v>0</v>
      </c>
      <c r="AR219" s="13" t="s">
        <v>119</v>
      </c>
      <c r="AT219" s="13" t="s">
        <v>116</v>
      </c>
      <c r="AU219" s="13" t="s">
        <v>78</v>
      </c>
      <c r="AY219" s="13" t="s">
        <v>113</v>
      </c>
      <c r="BE219" s="177">
        <f t="shared" si="46"/>
        <v>0</v>
      </c>
      <c r="BF219" s="177">
        <f t="shared" si="47"/>
        <v>0</v>
      </c>
      <c r="BG219" s="177">
        <f t="shared" si="48"/>
        <v>0</v>
      </c>
      <c r="BH219" s="177">
        <f t="shared" si="49"/>
        <v>0</v>
      </c>
      <c r="BI219" s="177">
        <f t="shared" si="50"/>
        <v>0</v>
      </c>
      <c r="BJ219" s="13" t="s">
        <v>76</v>
      </c>
      <c r="BK219" s="177">
        <f t="shared" si="51"/>
        <v>0</v>
      </c>
      <c r="BL219" s="13" t="s">
        <v>120</v>
      </c>
      <c r="BM219" s="13" t="s">
        <v>500</v>
      </c>
    </row>
    <row r="220" spans="2:65" s="1" customFormat="1" ht="16.5" customHeight="1">
      <c r="B220" s="30"/>
      <c r="C220" s="165">
        <f t="shared" si="52"/>
        <v>128</v>
      </c>
      <c r="D220" s="178" t="s">
        <v>122</v>
      </c>
      <c r="E220" s="179" t="s">
        <v>501</v>
      </c>
      <c r="F220" s="180" t="s">
        <v>502</v>
      </c>
      <c r="G220" s="181" t="s">
        <v>118</v>
      </c>
      <c r="H220" s="182">
        <v>3</v>
      </c>
      <c r="I220" s="183"/>
      <c r="J220" s="184">
        <f t="shared" si="42"/>
        <v>0</v>
      </c>
      <c r="K220" s="180" t="s">
        <v>19</v>
      </c>
      <c r="L220" s="34"/>
      <c r="M220" s="185" t="s">
        <v>19</v>
      </c>
      <c r="N220" s="186" t="s">
        <v>42</v>
      </c>
      <c r="O220" s="56"/>
      <c r="P220" s="175">
        <f t="shared" si="43"/>
        <v>0</v>
      </c>
      <c r="Q220" s="175">
        <v>0</v>
      </c>
      <c r="R220" s="175">
        <f t="shared" si="44"/>
        <v>0</v>
      </c>
      <c r="S220" s="175">
        <v>0</v>
      </c>
      <c r="T220" s="176">
        <f t="shared" si="45"/>
        <v>0</v>
      </c>
      <c r="AR220" s="13" t="s">
        <v>120</v>
      </c>
      <c r="AT220" s="13" t="s">
        <v>122</v>
      </c>
      <c r="AU220" s="13" t="s">
        <v>78</v>
      </c>
      <c r="AY220" s="13" t="s">
        <v>113</v>
      </c>
      <c r="BE220" s="177">
        <f t="shared" si="46"/>
        <v>0</v>
      </c>
      <c r="BF220" s="177">
        <f t="shared" si="47"/>
        <v>0</v>
      </c>
      <c r="BG220" s="177">
        <f t="shared" si="48"/>
        <v>0</v>
      </c>
      <c r="BH220" s="177">
        <f t="shared" si="49"/>
        <v>0</v>
      </c>
      <c r="BI220" s="177">
        <f t="shared" si="50"/>
        <v>0</v>
      </c>
      <c r="BJ220" s="13" t="s">
        <v>76</v>
      </c>
      <c r="BK220" s="177">
        <f t="shared" si="51"/>
        <v>0</v>
      </c>
      <c r="BL220" s="13" t="s">
        <v>120</v>
      </c>
      <c r="BM220" s="13" t="s">
        <v>503</v>
      </c>
    </row>
    <row r="221" spans="2:65" s="10" customFormat="1" ht="22.9" customHeight="1">
      <c r="B221" s="149"/>
      <c r="C221" s="150"/>
      <c r="D221" s="151" t="s">
        <v>70</v>
      </c>
      <c r="E221" s="163" t="s">
        <v>504</v>
      </c>
      <c r="F221" s="163" t="s">
        <v>505</v>
      </c>
      <c r="G221" s="150"/>
      <c r="H221" s="150"/>
      <c r="I221" s="153"/>
      <c r="J221" s="164">
        <f>BK221</f>
        <v>0</v>
      </c>
      <c r="K221" s="150"/>
      <c r="L221" s="155"/>
      <c r="M221" s="156"/>
      <c r="N221" s="157"/>
      <c r="O221" s="157"/>
      <c r="P221" s="158">
        <f>SUM(P222:P223)</f>
        <v>0</v>
      </c>
      <c r="Q221" s="157"/>
      <c r="R221" s="158">
        <f>SUM(R222:R223)</f>
        <v>0</v>
      </c>
      <c r="S221" s="157"/>
      <c r="T221" s="159">
        <f>SUM(T222:T223)</f>
        <v>0</v>
      </c>
      <c r="AR221" s="160" t="s">
        <v>78</v>
      </c>
      <c r="AT221" s="161" t="s">
        <v>70</v>
      </c>
      <c r="AU221" s="161" t="s">
        <v>76</v>
      </c>
      <c r="AY221" s="160" t="s">
        <v>113</v>
      </c>
      <c r="BK221" s="162">
        <f>SUM(BK222:BK223)</f>
        <v>0</v>
      </c>
    </row>
    <row r="222" spans="2:65" s="1" customFormat="1" ht="16.5" customHeight="1">
      <c r="B222" s="30"/>
      <c r="C222" s="178">
        <v>129</v>
      </c>
      <c r="D222" s="178" t="s">
        <v>122</v>
      </c>
      <c r="E222" s="179" t="s">
        <v>506</v>
      </c>
      <c r="F222" s="180" t="s">
        <v>507</v>
      </c>
      <c r="G222" s="181" t="s">
        <v>118</v>
      </c>
      <c r="H222" s="182">
        <v>1</v>
      </c>
      <c r="I222" s="183"/>
      <c r="J222" s="184">
        <f>ROUND(I222*H222,2)</f>
        <v>0</v>
      </c>
      <c r="K222" s="180" t="s">
        <v>19</v>
      </c>
      <c r="L222" s="34"/>
      <c r="M222" s="185" t="s">
        <v>19</v>
      </c>
      <c r="N222" s="186" t="s">
        <v>42</v>
      </c>
      <c r="O222" s="56"/>
      <c r="P222" s="175">
        <f>O222*H222</f>
        <v>0</v>
      </c>
      <c r="Q222" s="175">
        <v>0</v>
      </c>
      <c r="R222" s="175">
        <f>Q222*H222</f>
        <v>0</v>
      </c>
      <c r="S222" s="175">
        <v>0</v>
      </c>
      <c r="T222" s="176">
        <f>S222*H222</f>
        <v>0</v>
      </c>
      <c r="AR222" s="13" t="s">
        <v>120</v>
      </c>
      <c r="AT222" s="13" t="s">
        <v>122</v>
      </c>
      <c r="AU222" s="13" t="s">
        <v>78</v>
      </c>
      <c r="AY222" s="13" t="s">
        <v>113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3" t="s">
        <v>76</v>
      </c>
      <c r="BK222" s="177">
        <f>ROUND(I222*H222,2)</f>
        <v>0</v>
      </c>
      <c r="BL222" s="13" t="s">
        <v>120</v>
      </c>
      <c r="BM222" s="13" t="s">
        <v>508</v>
      </c>
    </row>
    <row r="223" spans="2:65" s="1" customFormat="1" ht="16.5" customHeight="1">
      <c r="B223" s="30"/>
      <c r="C223" s="178">
        <v>130</v>
      </c>
      <c r="D223" s="178" t="s">
        <v>122</v>
      </c>
      <c r="E223" s="179" t="s">
        <v>509</v>
      </c>
      <c r="F223" s="180" t="s">
        <v>510</v>
      </c>
      <c r="G223" s="181" t="s">
        <v>118</v>
      </c>
      <c r="H223" s="182">
        <v>1</v>
      </c>
      <c r="I223" s="183"/>
      <c r="J223" s="184">
        <f>ROUND(I223*H223,2)</f>
        <v>0</v>
      </c>
      <c r="K223" s="180" t="s">
        <v>19</v>
      </c>
      <c r="L223" s="34"/>
      <c r="M223" s="185" t="s">
        <v>19</v>
      </c>
      <c r="N223" s="186" t="s">
        <v>42</v>
      </c>
      <c r="O223" s="56"/>
      <c r="P223" s="175">
        <f>O223*H223</f>
        <v>0</v>
      </c>
      <c r="Q223" s="175">
        <v>0</v>
      </c>
      <c r="R223" s="175">
        <f>Q223*H223</f>
        <v>0</v>
      </c>
      <c r="S223" s="175">
        <v>0</v>
      </c>
      <c r="T223" s="176">
        <f>S223*H223</f>
        <v>0</v>
      </c>
      <c r="AR223" s="13" t="s">
        <v>120</v>
      </c>
      <c r="AT223" s="13" t="s">
        <v>122</v>
      </c>
      <c r="AU223" s="13" t="s">
        <v>78</v>
      </c>
      <c r="AY223" s="13" t="s">
        <v>113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3" t="s">
        <v>76</v>
      </c>
      <c r="BK223" s="177">
        <f>ROUND(I223*H223,2)</f>
        <v>0</v>
      </c>
      <c r="BL223" s="13" t="s">
        <v>120</v>
      </c>
      <c r="BM223" s="13" t="s">
        <v>511</v>
      </c>
    </row>
    <row r="224" spans="2:65" s="10" customFormat="1" ht="25.9" customHeight="1">
      <c r="B224" s="149"/>
      <c r="C224" s="150"/>
      <c r="D224" s="151" t="s">
        <v>70</v>
      </c>
      <c r="E224" s="152" t="s">
        <v>116</v>
      </c>
      <c r="F224" s="152" t="s">
        <v>512</v>
      </c>
      <c r="G224" s="150"/>
      <c r="H224" s="150"/>
      <c r="I224" s="153"/>
      <c r="J224" s="154">
        <f>BK224</f>
        <v>0</v>
      </c>
      <c r="K224" s="150"/>
      <c r="L224" s="155"/>
      <c r="M224" s="156"/>
      <c r="N224" s="157"/>
      <c r="O224" s="157"/>
      <c r="P224" s="158">
        <f>P225+P232+P235</f>
        <v>0</v>
      </c>
      <c r="Q224" s="157"/>
      <c r="R224" s="158">
        <f>R225+R232+R235</f>
        <v>7.0469100000000005</v>
      </c>
      <c r="S224" s="157"/>
      <c r="T224" s="159">
        <f>T225+T232+T235</f>
        <v>0</v>
      </c>
      <c r="AR224" s="160" t="s">
        <v>128</v>
      </c>
      <c r="AT224" s="161" t="s">
        <v>70</v>
      </c>
      <c r="AU224" s="161" t="s">
        <v>71</v>
      </c>
      <c r="AY224" s="160" t="s">
        <v>113</v>
      </c>
      <c r="BK224" s="162">
        <f>BK225+BK232+BK235</f>
        <v>0</v>
      </c>
    </row>
    <row r="225" spans="2:65" s="10" customFormat="1" ht="22.9" customHeight="1">
      <c r="B225" s="149"/>
      <c r="C225" s="150"/>
      <c r="D225" s="151" t="s">
        <v>70</v>
      </c>
      <c r="E225" s="163" t="s">
        <v>513</v>
      </c>
      <c r="F225" s="163" t="s">
        <v>514</v>
      </c>
      <c r="G225" s="150"/>
      <c r="H225" s="150"/>
      <c r="I225" s="153"/>
      <c r="J225" s="164">
        <f>BK225</f>
        <v>0</v>
      </c>
      <c r="K225" s="150"/>
      <c r="L225" s="155"/>
      <c r="M225" s="156"/>
      <c r="N225" s="157"/>
      <c r="O225" s="157"/>
      <c r="P225" s="158">
        <f>SUM(P226:P231)</f>
        <v>0</v>
      </c>
      <c r="Q225" s="157"/>
      <c r="R225" s="158">
        <f>SUM(R226:R231)</f>
        <v>1.4E-2</v>
      </c>
      <c r="S225" s="157"/>
      <c r="T225" s="159">
        <f>SUM(T226:T231)</f>
        <v>0</v>
      </c>
      <c r="AR225" s="160" t="s">
        <v>128</v>
      </c>
      <c r="AT225" s="161" t="s">
        <v>70</v>
      </c>
      <c r="AU225" s="161" t="s">
        <v>76</v>
      </c>
      <c r="AY225" s="160" t="s">
        <v>113</v>
      </c>
      <c r="BK225" s="162">
        <f>SUM(BK226:BK231)</f>
        <v>0</v>
      </c>
    </row>
    <row r="226" spans="2:65" s="1" customFormat="1" ht="16.5" customHeight="1">
      <c r="B226" s="30"/>
      <c r="C226" s="178">
        <v>131</v>
      </c>
      <c r="D226" s="178" t="s">
        <v>122</v>
      </c>
      <c r="E226" s="179" t="s">
        <v>515</v>
      </c>
      <c r="F226" s="180" t="s">
        <v>516</v>
      </c>
      <c r="G226" s="181" t="s">
        <v>493</v>
      </c>
      <c r="H226" s="182">
        <v>4</v>
      </c>
      <c r="I226" s="183"/>
      <c r="J226" s="184">
        <f t="shared" ref="J226:J231" si="53">ROUND(I226*H226,2)</f>
        <v>0</v>
      </c>
      <c r="K226" s="180" t="s">
        <v>132</v>
      </c>
      <c r="L226" s="34"/>
      <c r="M226" s="185" t="s">
        <v>19</v>
      </c>
      <c r="N226" s="186" t="s">
        <v>42</v>
      </c>
      <c r="O226" s="56"/>
      <c r="P226" s="175">
        <f t="shared" ref="P226:P231" si="54">O226*H226</f>
        <v>0</v>
      </c>
      <c r="Q226" s="175">
        <v>0</v>
      </c>
      <c r="R226" s="175">
        <f t="shared" ref="R226:R231" si="55">Q226*H226</f>
        <v>0</v>
      </c>
      <c r="S226" s="175">
        <v>0</v>
      </c>
      <c r="T226" s="176">
        <f t="shared" ref="T226:T231" si="56">S226*H226</f>
        <v>0</v>
      </c>
      <c r="AR226" s="13" t="s">
        <v>126</v>
      </c>
      <c r="AT226" s="13" t="s">
        <v>122</v>
      </c>
      <c r="AU226" s="13" t="s">
        <v>78</v>
      </c>
      <c r="AY226" s="13" t="s">
        <v>113</v>
      </c>
      <c r="BE226" s="177">
        <f t="shared" ref="BE226:BE231" si="57">IF(N226="základní",J226,0)</f>
        <v>0</v>
      </c>
      <c r="BF226" s="177">
        <f t="shared" ref="BF226:BF231" si="58">IF(N226="snížená",J226,0)</f>
        <v>0</v>
      </c>
      <c r="BG226" s="177">
        <f t="shared" ref="BG226:BG231" si="59">IF(N226="zákl. přenesená",J226,0)</f>
        <v>0</v>
      </c>
      <c r="BH226" s="177">
        <f t="shared" ref="BH226:BH231" si="60">IF(N226="sníž. přenesená",J226,0)</f>
        <v>0</v>
      </c>
      <c r="BI226" s="177">
        <f t="shared" ref="BI226:BI231" si="61">IF(N226="nulová",J226,0)</f>
        <v>0</v>
      </c>
      <c r="BJ226" s="13" t="s">
        <v>76</v>
      </c>
      <c r="BK226" s="177">
        <f t="shared" ref="BK226:BK231" si="62">ROUND(I226*H226,2)</f>
        <v>0</v>
      </c>
      <c r="BL226" s="13" t="s">
        <v>126</v>
      </c>
      <c r="BM226" s="13" t="s">
        <v>517</v>
      </c>
    </row>
    <row r="227" spans="2:65" s="1" customFormat="1" ht="16.5" customHeight="1">
      <c r="B227" s="30"/>
      <c r="C227" s="178">
        <v>132</v>
      </c>
      <c r="D227" s="178" t="s">
        <v>122</v>
      </c>
      <c r="E227" s="179" t="s">
        <v>518</v>
      </c>
      <c r="F227" s="180" t="s">
        <v>519</v>
      </c>
      <c r="G227" s="181" t="s">
        <v>493</v>
      </c>
      <c r="H227" s="182">
        <v>4</v>
      </c>
      <c r="I227" s="183"/>
      <c r="J227" s="184">
        <f t="shared" si="53"/>
        <v>0</v>
      </c>
      <c r="K227" s="180" t="s">
        <v>132</v>
      </c>
      <c r="L227" s="34"/>
      <c r="M227" s="185" t="s">
        <v>19</v>
      </c>
      <c r="N227" s="186" t="s">
        <v>42</v>
      </c>
      <c r="O227" s="56"/>
      <c r="P227" s="175">
        <f t="shared" si="54"/>
        <v>0</v>
      </c>
      <c r="Q227" s="175">
        <v>0</v>
      </c>
      <c r="R227" s="175">
        <f t="shared" si="55"/>
        <v>0</v>
      </c>
      <c r="S227" s="175">
        <v>0</v>
      </c>
      <c r="T227" s="176">
        <f t="shared" si="56"/>
        <v>0</v>
      </c>
      <c r="AR227" s="13" t="s">
        <v>126</v>
      </c>
      <c r="AT227" s="13" t="s">
        <v>122</v>
      </c>
      <c r="AU227" s="13" t="s">
        <v>78</v>
      </c>
      <c r="AY227" s="13" t="s">
        <v>113</v>
      </c>
      <c r="BE227" s="177">
        <f t="shared" si="57"/>
        <v>0</v>
      </c>
      <c r="BF227" s="177">
        <f t="shared" si="58"/>
        <v>0</v>
      </c>
      <c r="BG227" s="177">
        <f t="shared" si="59"/>
        <v>0</v>
      </c>
      <c r="BH227" s="177">
        <f t="shared" si="60"/>
        <v>0</v>
      </c>
      <c r="BI227" s="177">
        <f t="shared" si="61"/>
        <v>0</v>
      </c>
      <c r="BJ227" s="13" t="s">
        <v>76</v>
      </c>
      <c r="BK227" s="177">
        <f t="shared" si="62"/>
        <v>0</v>
      </c>
      <c r="BL227" s="13" t="s">
        <v>126</v>
      </c>
      <c r="BM227" s="13" t="s">
        <v>520</v>
      </c>
    </row>
    <row r="228" spans="2:65" s="1" customFormat="1" ht="22.5" customHeight="1">
      <c r="B228" s="30"/>
      <c r="C228" s="178">
        <v>133</v>
      </c>
      <c r="D228" s="178" t="s">
        <v>122</v>
      </c>
      <c r="E228" s="179" t="s">
        <v>521</v>
      </c>
      <c r="F228" s="180" t="s">
        <v>522</v>
      </c>
      <c r="G228" s="181" t="s">
        <v>131</v>
      </c>
      <c r="H228" s="182">
        <v>22.4</v>
      </c>
      <c r="I228" s="183"/>
      <c r="J228" s="184">
        <f t="shared" si="53"/>
        <v>0</v>
      </c>
      <c r="K228" s="180" t="s">
        <v>132</v>
      </c>
      <c r="L228" s="34"/>
      <c r="M228" s="185" t="s">
        <v>19</v>
      </c>
      <c r="N228" s="186" t="s">
        <v>42</v>
      </c>
      <c r="O228" s="56"/>
      <c r="P228" s="175">
        <f t="shared" si="54"/>
        <v>0</v>
      </c>
      <c r="Q228" s="175">
        <v>0</v>
      </c>
      <c r="R228" s="175">
        <f t="shared" si="55"/>
        <v>0</v>
      </c>
      <c r="S228" s="175">
        <v>0</v>
      </c>
      <c r="T228" s="176">
        <f t="shared" si="56"/>
        <v>0</v>
      </c>
      <c r="AR228" s="13" t="s">
        <v>126</v>
      </c>
      <c r="AT228" s="13" t="s">
        <v>122</v>
      </c>
      <c r="AU228" s="13" t="s">
        <v>78</v>
      </c>
      <c r="AY228" s="13" t="s">
        <v>113</v>
      </c>
      <c r="BE228" s="177">
        <f t="shared" si="57"/>
        <v>0</v>
      </c>
      <c r="BF228" s="177">
        <f t="shared" si="58"/>
        <v>0</v>
      </c>
      <c r="BG228" s="177">
        <f t="shared" si="59"/>
        <v>0</v>
      </c>
      <c r="BH228" s="177">
        <f t="shared" si="60"/>
        <v>0</v>
      </c>
      <c r="BI228" s="177">
        <f t="shared" si="61"/>
        <v>0</v>
      </c>
      <c r="BJ228" s="13" t="s">
        <v>76</v>
      </c>
      <c r="BK228" s="177">
        <f t="shared" si="62"/>
        <v>0</v>
      </c>
      <c r="BL228" s="13" t="s">
        <v>126</v>
      </c>
      <c r="BM228" s="13" t="s">
        <v>523</v>
      </c>
    </row>
    <row r="229" spans="2:65" s="1" customFormat="1" ht="16.5" customHeight="1">
      <c r="B229" s="30"/>
      <c r="C229" s="165">
        <v>134</v>
      </c>
      <c r="D229" s="165" t="s">
        <v>116</v>
      </c>
      <c r="E229" s="166" t="s">
        <v>524</v>
      </c>
      <c r="F229" s="167" t="s">
        <v>525</v>
      </c>
      <c r="G229" s="168" t="s">
        <v>473</v>
      </c>
      <c r="H229" s="169">
        <v>14</v>
      </c>
      <c r="I229" s="170"/>
      <c r="J229" s="171">
        <f t="shared" si="53"/>
        <v>0</v>
      </c>
      <c r="K229" s="167" t="s">
        <v>132</v>
      </c>
      <c r="L229" s="172"/>
      <c r="M229" s="173" t="s">
        <v>19</v>
      </c>
      <c r="N229" s="174" t="s">
        <v>42</v>
      </c>
      <c r="O229" s="56"/>
      <c r="P229" s="175">
        <f t="shared" si="54"/>
        <v>0</v>
      </c>
      <c r="Q229" s="175">
        <v>1E-3</v>
      </c>
      <c r="R229" s="175">
        <f t="shared" si="55"/>
        <v>1.4E-2</v>
      </c>
      <c r="S229" s="175">
        <v>0</v>
      </c>
      <c r="T229" s="176">
        <f t="shared" si="56"/>
        <v>0</v>
      </c>
      <c r="AR229" s="13" t="s">
        <v>119</v>
      </c>
      <c r="AT229" s="13" t="s">
        <v>116</v>
      </c>
      <c r="AU229" s="13" t="s">
        <v>78</v>
      </c>
      <c r="AY229" s="13" t="s">
        <v>113</v>
      </c>
      <c r="BE229" s="177">
        <f t="shared" si="57"/>
        <v>0</v>
      </c>
      <c r="BF229" s="177">
        <f t="shared" si="58"/>
        <v>0</v>
      </c>
      <c r="BG229" s="177">
        <f t="shared" si="59"/>
        <v>0</v>
      </c>
      <c r="BH229" s="177">
        <f t="shared" si="60"/>
        <v>0</v>
      </c>
      <c r="BI229" s="177">
        <f t="shared" si="61"/>
        <v>0</v>
      </c>
      <c r="BJ229" s="13" t="s">
        <v>76</v>
      </c>
      <c r="BK229" s="177">
        <f t="shared" si="62"/>
        <v>0</v>
      </c>
      <c r="BL229" s="13" t="s">
        <v>120</v>
      </c>
      <c r="BM229" s="13" t="s">
        <v>526</v>
      </c>
    </row>
    <row r="230" spans="2:65" s="1" customFormat="1" ht="16.5" customHeight="1">
      <c r="B230" s="30"/>
      <c r="C230" s="165">
        <v>135</v>
      </c>
      <c r="D230" s="165" t="s">
        <v>116</v>
      </c>
      <c r="E230" s="166" t="s">
        <v>527</v>
      </c>
      <c r="F230" s="167" t="s">
        <v>528</v>
      </c>
      <c r="G230" s="168" t="s">
        <v>118</v>
      </c>
      <c r="H230" s="169">
        <v>30</v>
      </c>
      <c r="I230" s="170"/>
      <c r="J230" s="171">
        <f t="shared" si="53"/>
        <v>0</v>
      </c>
      <c r="K230" s="167" t="s">
        <v>19</v>
      </c>
      <c r="L230" s="172"/>
      <c r="M230" s="173" t="s">
        <v>19</v>
      </c>
      <c r="N230" s="174" t="s">
        <v>42</v>
      </c>
      <c r="O230" s="56"/>
      <c r="P230" s="175">
        <f t="shared" si="54"/>
        <v>0</v>
      </c>
      <c r="Q230" s="175">
        <v>0</v>
      </c>
      <c r="R230" s="175">
        <f t="shared" si="55"/>
        <v>0</v>
      </c>
      <c r="S230" s="175">
        <v>0</v>
      </c>
      <c r="T230" s="176">
        <f t="shared" si="56"/>
        <v>0</v>
      </c>
      <c r="AR230" s="13" t="s">
        <v>119</v>
      </c>
      <c r="AT230" s="13" t="s">
        <v>116</v>
      </c>
      <c r="AU230" s="13" t="s">
        <v>78</v>
      </c>
      <c r="AY230" s="13" t="s">
        <v>113</v>
      </c>
      <c r="BE230" s="177">
        <f t="shared" si="57"/>
        <v>0</v>
      </c>
      <c r="BF230" s="177">
        <f t="shared" si="58"/>
        <v>0</v>
      </c>
      <c r="BG230" s="177">
        <f t="shared" si="59"/>
        <v>0</v>
      </c>
      <c r="BH230" s="177">
        <f t="shared" si="60"/>
        <v>0</v>
      </c>
      <c r="BI230" s="177">
        <f t="shared" si="61"/>
        <v>0</v>
      </c>
      <c r="BJ230" s="13" t="s">
        <v>76</v>
      </c>
      <c r="BK230" s="177">
        <f t="shared" si="62"/>
        <v>0</v>
      </c>
      <c r="BL230" s="13" t="s">
        <v>120</v>
      </c>
      <c r="BM230" s="13" t="s">
        <v>529</v>
      </c>
    </row>
    <row r="231" spans="2:65" s="1" customFormat="1" ht="16.5" customHeight="1">
      <c r="B231" s="30"/>
      <c r="C231" s="178">
        <v>136</v>
      </c>
      <c r="D231" s="178" t="s">
        <v>122</v>
      </c>
      <c r="E231" s="179" t="s">
        <v>530</v>
      </c>
      <c r="F231" s="180" t="s">
        <v>531</v>
      </c>
      <c r="G231" s="181" t="s">
        <v>118</v>
      </c>
      <c r="H231" s="182">
        <v>30</v>
      </c>
      <c r="I231" s="183"/>
      <c r="J231" s="184">
        <f t="shared" si="53"/>
        <v>0</v>
      </c>
      <c r="K231" s="180" t="s">
        <v>125</v>
      </c>
      <c r="L231" s="34"/>
      <c r="M231" s="185" t="s">
        <v>19</v>
      </c>
      <c r="N231" s="186" t="s">
        <v>42</v>
      </c>
      <c r="O231" s="56"/>
      <c r="P231" s="175">
        <f t="shared" si="54"/>
        <v>0</v>
      </c>
      <c r="Q231" s="175">
        <v>0</v>
      </c>
      <c r="R231" s="175">
        <f t="shared" si="55"/>
        <v>0</v>
      </c>
      <c r="S231" s="175">
        <v>0</v>
      </c>
      <c r="T231" s="176">
        <f t="shared" si="56"/>
        <v>0</v>
      </c>
      <c r="AR231" s="13" t="s">
        <v>126</v>
      </c>
      <c r="AT231" s="13" t="s">
        <v>122</v>
      </c>
      <c r="AU231" s="13" t="s">
        <v>78</v>
      </c>
      <c r="AY231" s="13" t="s">
        <v>113</v>
      </c>
      <c r="BE231" s="177">
        <f t="shared" si="57"/>
        <v>0</v>
      </c>
      <c r="BF231" s="177">
        <f t="shared" si="58"/>
        <v>0</v>
      </c>
      <c r="BG231" s="177">
        <f t="shared" si="59"/>
        <v>0</v>
      </c>
      <c r="BH231" s="177">
        <f t="shared" si="60"/>
        <v>0</v>
      </c>
      <c r="BI231" s="177">
        <f t="shared" si="61"/>
        <v>0</v>
      </c>
      <c r="BJ231" s="13" t="s">
        <v>76</v>
      </c>
      <c r="BK231" s="177">
        <f t="shared" si="62"/>
        <v>0</v>
      </c>
      <c r="BL231" s="13" t="s">
        <v>126</v>
      </c>
      <c r="BM231" s="13" t="s">
        <v>532</v>
      </c>
    </row>
    <row r="232" spans="2:65" s="10" customFormat="1" ht="22.9" customHeight="1">
      <c r="B232" s="149"/>
      <c r="C232" s="150"/>
      <c r="D232" s="151" t="s">
        <v>70</v>
      </c>
      <c r="E232" s="163" t="s">
        <v>533</v>
      </c>
      <c r="F232" s="163" t="s">
        <v>534</v>
      </c>
      <c r="G232" s="150"/>
      <c r="H232" s="150"/>
      <c r="I232" s="153"/>
      <c r="J232" s="164">
        <f>BK232</f>
        <v>0</v>
      </c>
      <c r="K232" s="150"/>
      <c r="L232" s="155"/>
      <c r="M232" s="156"/>
      <c r="N232" s="157"/>
      <c r="O232" s="157"/>
      <c r="P232" s="158">
        <f>SUM(P233:P234)</f>
        <v>0</v>
      </c>
      <c r="Q232" s="157"/>
      <c r="R232" s="158">
        <f>SUM(R233:R234)</f>
        <v>5.8500000000000005</v>
      </c>
      <c r="S232" s="157"/>
      <c r="T232" s="159">
        <f>SUM(T233:T234)</f>
        <v>0</v>
      </c>
      <c r="AR232" s="160" t="s">
        <v>128</v>
      </c>
      <c r="AT232" s="161" t="s">
        <v>70</v>
      </c>
      <c r="AU232" s="161" t="s">
        <v>76</v>
      </c>
      <c r="AY232" s="160" t="s">
        <v>113</v>
      </c>
      <c r="BK232" s="162">
        <f>SUM(BK233:BK234)</f>
        <v>0</v>
      </c>
    </row>
    <row r="233" spans="2:65" s="1" customFormat="1" ht="22.5" customHeight="1">
      <c r="B233" s="30"/>
      <c r="C233" s="178">
        <v>137</v>
      </c>
      <c r="D233" s="178" t="s">
        <v>122</v>
      </c>
      <c r="E233" s="179" t="s">
        <v>535</v>
      </c>
      <c r="F233" s="180" t="s">
        <v>536</v>
      </c>
      <c r="G233" s="181" t="s">
        <v>118</v>
      </c>
      <c r="H233" s="182">
        <v>45</v>
      </c>
      <c r="I233" s="183"/>
      <c r="J233" s="184">
        <f>ROUND(I233*H233,2)</f>
        <v>0</v>
      </c>
      <c r="K233" s="180" t="s">
        <v>132</v>
      </c>
      <c r="L233" s="34"/>
      <c r="M233" s="185" t="s">
        <v>19</v>
      </c>
      <c r="N233" s="186" t="s">
        <v>42</v>
      </c>
      <c r="O233" s="56"/>
      <c r="P233" s="175">
        <f>O233*H233</f>
        <v>0</v>
      </c>
      <c r="Q233" s="175">
        <v>0</v>
      </c>
      <c r="R233" s="175">
        <f>Q233*H233</f>
        <v>0</v>
      </c>
      <c r="S233" s="175">
        <v>0</v>
      </c>
      <c r="T233" s="176">
        <f>S233*H233</f>
        <v>0</v>
      </c>
      <c r="AR233" s="13" t="s">
        <v>126</v>
      </c>
      <c r="AT233" s="13" t="s">
        <v>122</v>
      </c>
      <c r="AU233" s="13" t="s">
        <v>78</v>
      </c>
      <c r="AY233" s="13" t="s">
        <v>113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3" t="s">
        <v>76</v>
      </c>
      <c r="BK233" s="177">
        <f>ROUND(I233*H233,2)</f>
        <v>0</v>
      </c>
      <c r="BL233" s="13" t="s">
        <v>126</v>
      </c>
      <c r="BM233" s="13" t="s">
        <v>537</v>
      </c>
    </row>
    <row r="234" spans="2:65" s="1" customFormat="1" ht="16.5" customHeight="1">
      <c r="B234" s="30"/>
      <c r="C234" s="165">
        <v>138</v>
      </c>
      <c r="D234" s="165" t="s">
        <v>116</v>
      </c>
      <c r="E234" s="166" t="s">
        <v>538</v>
      </c>
      <c r="F234" s="167" t="s">
        <v>539</v>
      </c>
      <c r="G234" s="168" t="s">
        <v>118</v>
      </c>
      <c r="H234" s="169">
        <v>45</v>
      </c>
      <c r="I234" s="170"/>
      <c r="J234" s="171">
        <f>ROUND(I234*H234,2)</f>
        <v>0</v>
      </c>
      <c r="K234" s="167" t="s">
        <v>19</v>
      </c>
      <c r="L234" s="172"/>
      <c r="M234" s="173" t="s">
        <v>19</v>
      </c>
      <c r="N234" s="174" t="s">
        <v>42</v>
      </c>
      <c r="O234" s="56"/>
      <c r="P234" s="175">
        <f>O234*H234</f>
        <v>0</v>
      </c>
      <c r="Q234" s="175">
        <v>0.13</v>
      </c>
      <c r="R234" s="175">
        <f>Q234*H234</f>
        <v>5.8500000000000005</v>
      </c>
      <c r="S234" s="175">
        <v>0</v>
      </c>
      <c r="T234" s="176">
        <f>S234*H234</f>
        <v>0</v>
      </c>
      <c r="AR234" s="13" t="s">
        <v>540</v>
      </c>
      <c r="AT234" s="13" t="s">
        <v>116</v>
      </c>
      <c r="AU234" s="13" t="s">
        <v>78</v>
      </c>
      <c r="AY234" s="13" t="s">
        <v>113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3" t="s">
        <v>76</v>
      </c>
      <c r="BK234" s="177">
        <f>ROUND(I234*H234,2)</f>
        <v>0</v>
      </c>
      <c r="BL234" s="13" t="s">
        <v>126</v>
      </c>
      <c r="BM234" s="13" t="s">
        <v>541</v>
      </c>
    </row>
    <row r="235" spans="2:65" s="10" customFormat="1" ht="22.9" customHeight="1">
      <c r="B235" s="149"/>
      <c r="C235" s="150"/>
      <c r="D235" s="151" t="s">
        <v>70</v>
      </c>
      <c r="E235" s="163" t="s">
        <v>542</v>
      </c>
      <c r="F235" s="163" t="s">
        <v>543</v>
      </c>
      <c r="G235" s="150"/>
      <c r="H235" s="150"/>
      <c r="I235" s="153"/>
      <c r="J235" s="164">
        <f>BK235</f>
        <v>0</v>
      </c>
      <c r="K235" s="150"/>
      <c r="L235" s="155"/>
      <c r="M235" s="156"/>
      <c r="N235" s="157"/>
      <c r="O235" s="157"/>
      <c r="P235" s="158">
        <f>SUM(P236:P248)</f>
        <v>0</v>
      </c>
      <c r="Q235" s="157"/>
      <c r="R235" s="158">
        <f>SUM(R236:R248)</f>
        <v>1.1829100000000001</v>
      </c>
      <c r="S235" s="157"/>
      <c r="T235" s="159">
        <f>SUM(T236:T248)</f>
        <v>0</v>
      </c>
      <c r="AR235" s="160" t="s">
        <v>128</v>
      </c>
      <c r="AT235" s="161" t="s">
        <v>70</v>
      </c>
      <c r="AU235" s="161" t="s">
        <v>76</v>
      </c>
      <c r="AY235" s="160" t="s">
        <v>113</v>
      </c>
      <c r="BK235" s="162">
        <f>SUM(BK236:BK248)</f>
        <v>0</v>
      </c>
    </row>
    <row r="236" spans="2:65" s="1" customFormat="1" ht="16.5" customHeight="1">
      <c r="B236" s="30"/>
      <c r="C236" s="178">
        <v>139</v>
      </c>
      <c r="D236" s="178" t="s">
        <v>122</v>
      </c>
      <c r="E236" s="179" t="s">
        <v>544</v>
      </c>
      <c r="F236" s="180" t="s">
        <v>545</v>
      </c>
      <c r="G236" s="181" t="s">
        <v>477</v>
      </c>
      <c r="H236" s="182">
        <v>9.1999999999999993</v>
      </c>
      <c r="I236" s="183"/>
      <c r="J236" s="184">
        <f t="shared" ref="J236:J248" si="63">ROUND(I236*H236,2)</f>
        <v>0</v>
      </c>
      <c r="K236" s="180" t="s">
        <v>125</v>
      </c>
      <c r="L236" s="34"/>
      <c r="M236" s="185" t="s">
        <v>19</v>
      </c>
      <c r="N236" s="186" t="s">
        <v>42</v>
      </c>
      <c r="O236" s="56"/>
      <c r="P236" s="175">
        <f t="shared" ref="P236:P248" si="64">O236*H236</f>
        <v>0</v>
      </c>
      <c r="Q236" s="175">
        <v>0</v>
      </c>
      <c r="R236" s="175">
        <f t="shared" ref="R236:R248" si="65">Q236*H236</f>
        <v>0</v>
      </c>
      <c r="S236" s="175">
        <v>0</v>
      </c>
      <c r="T236" s="176">
        <f t="shared" ref="T236:T248" si="66">S236*H236</f>
        <v>0</v>
      </c>
      <c r="AR236" s="13" t="s">
        <v>126</v>
      </c>
      <c r="AT236" s="13" t="s">
        <v>122</v>
      </c>
      <c r="AU236" s="13" t="s">
        <v>78</v>
      </c>
      <c r="AY236" s="13" t="s">
        <v>113</v>
      </c>
      <c r="BE236" s="177">
        <f t="shared" ref="BE236:BE248" si="67">IF(N236="základní",J236,0)</f>
        <v>0</v>
      </c>
      <c r="BF236" s="177">
        <f t="shared" ref="BF236:BF248" si="68">IF(N236="snížená",J236,0)</f>
        <v>0</v>
      </c>
      <c r="BG236" s="177">
        <f t="shared" ref="BG236:BG248" si="69">IF(N236="zákl. přenesená",J236,0)</f>
        <v>0</v>
      </c>
      <c r="BH236" s="177">
        <f t="shared" ref="BH236:BH248" si="70">IF(N236="sníž. přenesená",J236,0)</f>
        <v>0</v>
      </c>
      <c r="BI236" s="177">
        <f t="shared" ref="BI236:BI248" si="71">IF(N236="nulová",J236,0)</f>
        <v>0</v>
      </c>
      <c r="BJ236" s="13" t="s">
        <v>76</v>
      </c>
      <c r="BK236" s="177">
        <f t="shared" ref="BK236:BK248" si="72">ROUND(I236*H236,2)</f>
        <v>0</v>
      </c>
      <c r="BL236" s="13" t="s">
        <v>126</v>
      </c>
      <c r="BM236" s="13" t="s">
        <v>546</v>
      </c>
    </row>
    <row r="237" spans="2:65" s="1" customFormat="1" ht="22.5" customHeight="1">
      <c r="B237" s="30"/>
      <c r="C237" s="178">
        <v>140</v>
      </c>
      <c r="D237" s="178" t="s">
        <v>122</v>
      </c>
      <c r="E237" s="179" t="s">
        <v>547</v>
      </c>
      <c r="F237" s="180" t="s">
        <v>548</v>
      </c>
      <c r="G237" s="181" t="s">
        <v>477</v>
      </c>
      <c r="H237" s="182">
        <v>9.1999999999999993</v>
      </c>
      <c r="I237" s="183"/>
      <c r="J237" s="184">
        <f t="shared" si="63"/>
        <v>0</v>
      </c>
      <c r="K237" s="180" t="s">
        <v>125</v>
      </c>
      <c r="L237" s="34"/>
      <c r="M237" s="185" t="s">
        <v>19</v>
      </c>
      <c r="N237" s="186" t="s">
        <v>42</v>
      </c>
      <c r="O237" s="56"/>
      <c r="P237" s="175">
        <f t="shared" si="64"/>
        <v>0</v>
      </c>
      <c r="Q237" s="175">
        <v>0</v>
      </c>
      <c r="R237" s="175">
        <f t="shared" si="65"/>
        <v>0</v>
      </c>
      <c r="S237" s="175">
        <v>0</v>
      </c>
      <c r="T237" s="176">
        <f t="shared" si="66"/>
        <v>0</v>
      </c>
      <c r="AR237" s="13" t="s">
        <v>126</v>
      </c>
      <c r="AT237" s="13" t="s">
        <v>122</v>
      </c>
      <c r="AU237" s="13" t="s">
        <v>78</v>
      </c>
      <c r="AY237" s="13" t="s">
        <v>113</v>
      </c>
      <c r="BE237" s="177">
        <f t="shared" si="67"/>
        <v>0</v>
      </c>
      <c r="BF237" s="177">
        <f t="shared" si="68"/>
        <v>0</v>
      </c>
      <c r="BG237" s="177">
        <f t="shared" si="69"/>
        <v>0</v>
      </c>
      <c r="BH237" s="177">
        <f t="shared" si="70"/>
        <v>0</v>
      </c>
      <c r="BI237" s="177">
        <f t="shared" si="71"/>
        <v>0</v>
      </c>
      <c r="BJ237" s="13" t="s">
        <v>76</v>
      </c>
      <c r="BK237" s="177">
        <f t="shared" si="72"/>
        <v>0</v>
      </c>
      <c r="BL237" s="13" t="s">
        <v>126</v>
      </c>
      <c r="BM237" s="13" t="s">
        <v>549</v>
      </c>
    </row>
    <row r="238" spans="2:65" s="1" customFormat="1" ht="16.5" customHeight="1">
      <c r="B238" s="30"/>
      <c r="C238" s="178">
        <v>141</v>
      </c>
      <c r="D238" s="178" t="s">
        <v>122</v>
      </c>
      <c r="E238" s="179" t="s">
        <v>550</v>
      </c>
      <c r="F238" s="180" t="s">
        <v>551</v>
      </c>
      <c r="G238" s="181" t="s">
        <v>477</v>
      </c>
      <c r="H238" s="182">
        <v>9.1999999999999993</v>
      </c>
      <c r="I238" s="183"/>
      <c r="J238" s="184">
        <f t="shared" si="63"/>
        <v>0</v>
      </c>
      <c r="K238" s="180" t="s">
        <v>125</v>
      </c>
      <c r="L238" s="34"/>
      <c r="M238" s="185" t="s">
        <v>19</v>
      </c>
      <c r="N238" s="186" t="s">
        <v>42</v>
      </c>
      <c r="O238" s="56"/>
      <c r="P238" s="175">
        <f t="shared" si="64"/>
        <v>0</v>
      </c>
      <c r="Q238" s="175">
        <v>0</v>
      </c>
      <c r="R238" s="175">
        <f t="shared" si="65"/>
        <v>0</v>
      </c>
      <c r="S238" s="175">
        <v>0</v>
      </c>
      <c r="T238" s="176">
        <f t="shared" si="66"/>
        <v>0</v>
      </c>
      <c r="AR238" s="13" t="s">
        <v>126</v>
      </c>
      <c r="AT238" s="13" t="s">
        <v>122</v>
      </c>
      <c r="AU238" s="13" t="s">
        <v>78</v>
      </c>
      <c r="AY238" s="13" t="s">
        <v>113</v>
      </c>
      <c r="BE238" s="177">
        <f t="shared" si="67"/>
        <v>0</v>
      </c>
      <c r="BF238" s="177">
        <f t="shared" si="68"/>
        <v>0</v>
      </c>
      <c r="BG238" s="177">
        <f t="shared" si="69"/>
        <v>0</v>
      </c>
      <c r="BH238" s="177">
        <f t="shared" si="70"/>
        <v>0</v>
      </c>
      <c r="BI238" s="177">
        <f t="shared" si="71"/>
        <v>0</v>
      </c>
      <c r="BJ238" s="13" t="s">
        <v>76</v>
      </c>
      <c r="BK238" s="177">
        <f t="shared" si="72"/>
        <v>0</v>
      </c>
      <c r="BL238" s="13" t="s">
        <v>126</v>
      </c>
      <c r="BM238" s="13" t="s">
        <v>552</v>
      </c>
    </row>
    <row r="239" spans="2:65" s="1" customFormat="1" ht="22.5" customHeight="1">
      <c r="B239" s="30"/>
      <c r="C239" s="178">
        <v>142</v>
      </c>
      <c r="D239" s="178" t="s">
        <v>122</v>
      </c>
      <c r="E239" s="179" t="s">
        <v>553</v>
      </c>
      <c r="F239" s="180" t="s">
        <v>554</v>
      </c>
      <c r="G239" s="181" t="s">
        <v>118</v>
      </c>
      <c r="H239" s="182">
        <v>70</v>
      </c>
      <c r="I239" s="183"/>
      <c r="J239" s="184">
        <f t="shared" si="63"/>
        <v>0</v>
      </c>
      <c r="K239" s="180" t="s">
        <v>132</v>
      </c>
      <c r="L239" s="34"/>
      <c r="M239" s="185" t="s">
        <v>19</v>
      </c>
      <c r="N239" s="186" t="s">
        <v>42</v>
      </c>
      <c r="O239" s="56"/>
      <c r="P239" s="175">
        <f t="shared" si="64"/>
        <v>0</v>
      </c>
      <c r="Q239" s="175">
        <v>0</v>
      </c>
      <c r="R239" s="175">
        <f t="shared" si="65"/>
        <v>0</v>
      </c>
      <c r="S239" s="175">
        <v>0</v>
      </c>
      <c r="T239" s="176">
        <f t="shared" si="66"/>
        <v>0</v>
      </c>
      <c r="AR239" s="13" t="s">
        <v>126</v>
      </c>
      <c r="AT239" s="13" t="s">
        <v>122</v>
      </c>
      <c r="AU239" s="13" t="s">
        <v>78</v>
      </c>
      <c r="AY239" s="13" t="s">
        <v>113</v>
      </c>
      <c r="BE239" s="177">
        <f t="shared" si="67"/>
        <v>0</v>
      </c>
      <c r="BF239" s="177">
        <f t="shared" si="68"/>
        <v>0</v>
      </c>
      <c r="BG239" s="177">
        <f t="shared" si="69"/>
        <v>0</v>
      </c>
      <c r="BH239" s="177">
        <f t="shared" si="70"/>
        <v>0</v>
      </c>
      <c r="BI239" s="177">
        <f t="shared" si="71"/>
        <v>0</v>
      </c>
      <c r="BJ239" s="13" t="s">
        <v>76</v>
      </c>
      <c r="BK239" s="177">
        <f t="shared" si="72"/>
        <v>0</v>
      </c>
      <c r="BL239" s="13" t="s">
        <v>126</v>
      </c>
      <c r="BM239" s="13" t="s">
        <v>555</v>
      </c>
    </row>
    <row r="240" spans="2:65" s="1" customFormat="1" ht="16.5" customHeight="1">
      <c r="B240" s="30"/>
      <c r="C240" s="165">
        <v>143</v>
      </c>
      <c r="D240" s="165" t="s">
        <v>116</v>
      </c>
      <c r="E240" s="166" t="s">
        <v>556</v>
      </c>
      <c r="F240" s="167" t="s">
        <v>557</v>
      </c>
      <c r="G240" s="168" t="s">
        <v>118</v>
      </c>
      <c r="H240" s="169">
        <v>8</v>
      </c>
      <c r="I240" s="170"/>
      <c r="J240" s="171">
        <f t="shared" si="63"/>
        <v>0</v>
      </c>
      <c r="K240" s="167" t="s">
        <v>19</v>
      </c>
      <c r="L240" s="172"/>
      <c r="M240" s="173" t="s">
        <v>19</v>
      </c>
      <c r="N240" s="174" t="s">
        <v>42</v>
      </c>
      <c r="O240" s="56"/>
      <c r="P240" s="175">
        <f t="shared" si="64"/>
        <v>0</v>
      </c>
      <c r="Q240" s="175">
        <v>0</v>
      </c>
      <c r="R240" s="175">
        <f t="shared" si="65"/>
        <v>0</v>
      </c>
      <c r="S240" s="175">
        <v>0</v>
      </c>
      <c r="T240" s="176">
        <f t="shared" si="66"/>
        <v>0</v>
      </c>
      <c r="AR240" s="13" t="s">
        <v>540</v>
      </c>
      <c r="AT240" s="13" t="s">
        <v>116</v>
      </c>
      <c r="AU240" s="13" t="s">
        <v>78</v>
      </c>
      <c r="AY240" s="13" t="s">
        <v>113</v>
      </c>
      <c r="BE240" s="177">
        <f t="shared" si="67"/>
        <v>0</v>
      </c>
      <c r="BF240" s="177">
        <f t="shared" si="68"/>
        <v>0</v>
      </c>
      <c r="BG240" s="177">
        <f t="shared" si="69"/>
        <v>0</v>
      </c>
      <c r="BH240" s="177">
        <f t="shared" si="70"/>
        <v>0</v>
      </c>
      <c r="BI240" s="177">
        <f t="shared" si="71"/>
        <v>0</v>
      </c>
      <c r="BJ240" s="13" t="s">
        <v>76</v>
      </c>
      <c r="BK240" s="177">
        <f t="shared" si="72"/>
        <v>0</v>
      </c>
      <c r="BL240" s="13" t="s">
        <v>126</v>
      </c>
      <c r="BM240" s="13" t="s">
        <v>558</v>
      </c>
    </row>
    <row r="241" spans="2:65" s="1" customFormat="1" ht="16.5" customHeight="1">
      <c r="B241" s="30"/>
      <c r="C241" s="165">
        <v>144</v>
      </c>
      <c r="D241" s="165" t="s">
        <v>116</v>
      </c>
      <c r="E241" s="166" t="s">
        <v>559</v>
      </c>
      <c r="F241" s="167" t="s">
        <v>830</v>
      </c>
      <c r="G241" s="168" t="s">
        <v>493</v>
      </c>
      <c r="H241" s="169">
        <v>14</v>
      </c>
      <c r="I241" s="170"/>
      <c r="J241" s="171">
        <f t="shared" si="63"/>
        <v>0</v>
      </c>
      <c r="K241" s="167" t="s">
        <v>19</v>
      </c>
      <c r="L241" s="172"/>
      <c r="M241" s="173" t="s">
        <v>19</v>
      </c>
      <c r="N241" s="174" t="s">
        <v>42</v>
      </c>
      <c r="O241" s="56"/>
      <c r="P241" s="175">
        <f t="shared" si="64"/>
        <v>0</v>
      </c>
      <c r="Q241" s="175">
        <v>0</v>
      </c>
      <c r="R241" s="175">
        <f t="shared" si="65"/>
        <v>0</v>
      </c>
      <c r="S241" s="175">
        <v>0</v>
      </c>
      <c r="T241" s="176">
        <f t="shared" si="66"/>
        <v>0</v>
      </c>
      <c r="AR241" s="13" t="s">
        <v>540</v>
      </c>
      <c r="AT241" s="13" t="s">
        <v>116</v>
      </c>
      <c r="AU241" s="13" t="s">
        <v>78</v>
      </c>
      <c r="AY241" s="13" t="s">
        <v>113</v>
      </c>
      <c r="BE241" s="177">
        <f t="shared" si="67"/>
        <v>0</v>
      </c>
      <c r="BF241" s="177">
        <f t="shared" si="68"/>
        <v>0</v>
      </c>
      <c r="BG241" s="177">
        <f t="shared" si="69"/>
        <v>0</v>
      </c>
      <c r="BH241" s="177">
        <f t="shared" si="70"/>
        <v>0</v>
      </c>
      <c r="BI241" s="177">
        <f t="shared" si="71"/>
        <v>0</v>
      </c>
      <c r="BJ241" s="13" t="s">
        <v>76</v>
      </c>
      <c r="BK241" s="177">
        <f t="shared" si="72"/>
        <v>0</v>
      </c>
      <c r="BL241" s="13" t="s">
        <v>126</v>
      </c>
      <c r="BM241" s="13" t="s">
        <v>560</v>
      </c>
    </row>
    <row r="242" spans="2:65" s="1" customFormat="1" ht="22.5" customHeight="1">
      <c r="B242" s="30"/>
      <c r="C242" s="178">
        <v>145</v>
      </c>
      <c r="D242" s="178" t="s">
        <v>122</v>
      </c>
      <c r="E242" s="179" t="s">
        <v>561</v>
      </c>
      <c r="F242" s="180" t="s">
        <v>562</v>
      </c>
      <c r="G242" s="181" t="s">
        <v>118</v>
      </c>
      <c r="H242" s="182">
        <v>605</v>
      </c>
      <c r="I242" s="183"/>
      <c r="J242" s="184">
        <f t="shared" si="63"/>
        <v>0</v>
      </c>
      <c r="K242" s="180" t="s">
        <v>125</v>
      </c>
      <c r="L242" s="34"/>
      <c r="M242" s="185" t="s">
        <v>19</v>
      </c>
      <c r="N242" s="186" t="s">
        <v>42</v>
      </c>
      <c r="O242" s="56"/>
      <c r="P242" s="175">
        <f t="shared" si="64"/>
        <v>0</v>
      </c>
      <c r="Q242" s="175">
        <v>0</v>
      </c>
      <c r="R242" s="175">
        <f t="shared" si="65"/>
        <v>0</v>
      </c>
      <c r="S242" s="175">
        <v>0</v>
      </c>
      <c r="T242" s="176">
        <f t="shared" si="66"/>
        <v>0</v>
      </c>
      <c r="AR242" s="13" t="s">
        <v>126</v>
      </c>
      <c r="AT242" s="13" t="s">
        <v>122</v>
      </c>
      <c r="AU242" s="13" t="s">
        <v>78</v>
      </c>
      <c r="AY242" s="13" t="s">
        <v>113</v>
      </c>
      <c r="BE242" s="177">
        <f t="shared" si="67"/>
        <v>0</v>
      </c>
      <c r="BF242" s="177">
        <f t="shared" si="68"/>
        <v>0</v>
      </c>
      <c r="BG242" s="177">
        <f t="shared" si="69"/>
        <v>0</v>
      </c>
      <c r="BH242" s="177">
        <f t="shared" si="70"/>
        <v>0</v>
      </c>
      <c r="BI242" s="177">
        <f t="shared" si="71"/>
        <v>0</v>
      </c>
      <c r="BJ242" s="13" t="s">
        <v>76</v>
      </c>
      <c r="BK242" s="177">
        <f t="shared" si="72"/>
        <v>0</v>
      </c>
      <c r="BL242" s="13" t="s">
        <v>126</v>
      </c>
      <c r="BM242" s="13" t="s">
        <v>563</v>
      </c>
    </row>
    <row r="243" spans="2:65" s="1" customFormat="1" ht="22.5" customHeight="1">
      <c r="B243" s="30"/>
      <c r="C243" s="178">
        <v>146</v>
      </c>
      <c r="D243" s="178" t="s">
        <v>122</v>
      </c>
      <c r="E243" s="179" t="s">
        <v>564</v>
      </c>
      <c r="F243" s="180" t="s">
        <v>565</v>
      </c>
      <c r="G243" s="181" t="s">
        <v>131</v>
      </c>
      <c r="H243" s="182">
        <v>1100</v>
      </c>
      <c r="I243" s="183"/>
      <c r="J243" s="184">
        <f t="shared" si="63"/>
        <v>0</v>
      </c>
      <c r="K243" s="180" t="s">
        <v>125</v>
      </c>
      <c r="L243" s="34"/>
      <c r="M243" s="185" t="s">
        <v>19</v>
      </c>
      <c r="N243" s="186" t="s">
        <v>42</v>
      </c>
      <c r="O243" s="56"/>
      <c r="P243" s="175">
        <f t="shared" si="64"/>
        <v>0</v>
      </c>
      <c r="Q243" s="175">
        <v>0</v>
      </c>
      <c r="R243" s="175">
        <f t="shared" si="65"/>
        <v>0</v>
      </c>
      <c r="S243" s="175">
        <v>0</v>
      </c>
      <c r="T243" s="176">
        <f t="shared" si="66"/>
        <v>0</v>
      </c>
      <c r="AR243" s="13" t="s">
        <v>126</v>
      </c>
      <c r="AT243" s="13" t="s">
        <v>122</v>
      </c>
      <c r="AU243" s="13" t="s">
        <v>78</v>
      </c>
      <c r="AY243" s="13" t="s">
        <v>113</v>
      </c>
      <c r="BE243" s="177">
        <f t="shared" si="67"/>
        <v>0</v>
      </c>
      <c r="BF243" s="177">
        <f t="shared" si="68"/>
        <v>0</v>
      </c>
      <c r="BG243" s="177">
        <f t="shared" si="69"/>
        <v>0</v>
      </c>
      <c r="BH243" s="177">
        <f t="shared" si="70"/>
        <v>0</v>
      </c>
      <c r="BI243" s="177">
        <f t="shared" si="71"/>
        <v>0</v>
      </c>
      <c r="BJ243" s="13" t="s">
        <v>76</v>
      </c>
      <c r="BK243" s="177">
        <f t="shared" si="72"/>
        <v>0</v>
      </c>
      <c r="BL243" s="13" t="s">
        <v>126</v>
      </c>
      <c r="BM243" s="13" t="s">
        <v>566</v>
      </c>
    </row>
    <row r="244" spans="2:65" s="1" customFormat="1" ht="22.5" customHeight="1">
      <c r="B244" s="30"/>
      <c r="C244" s="178">
        <v>147</v>
      </c>
      <c r="D244" s="178" t="s">
        <v>122</v>
      </c>
      <c r="E244" s="179" t="s">
        <v>567</v>
      </c>
      <c r="F244" s="180" t="s">
        <v>568</v>
      </c>
      <c r="G244" s="181" t="s">
        <v>131</v>
      </c>
      <c r="H244" s="182">
        <v>430</v>
      </c>
      <c r="I244" s="183"/>
      <c r="J244" s="184">
        <f t="shared" si="63"/>
        <v>0</v>
      </c>
      <c r="K244" s="180" t="s">
        <v>125</v>
      </c>
      <c r="L244" s="34"/>
      <c r="M244" s="185" t="s">
        <v>19</v>
      </c>
      <c r="N244" s="186" t="s">
        <v>42</v>
      </c>
      <c r="O244" s="56"/>
      <c r="P244" s="175">
        <f t="shared" si="64"/>
        <v>0</v>
      </c>
      <c r="Q244" s="175">
        <v>0</v>
      </c>
      <c r="R244" s="175">
        <f t="shared" si="65"/>
        <v>0</v>
      </c>
      <c r="S244" s="175">
        <v>0</v>
      </c>
      <c r="T244" s="176">
        <f t="shared" si="66"/>
        <v>0</v>
      </c>
      <c r="AR244" s="13" t="s">
        <v>126</v>
      </c>
      <c r="AT244" s="13" t="s">
        <v>122</v>
      </c>
      <c r="AU244" s="13" t="s">
        <v>78</v>
      </c>
      <c r="AY244" s="13" t="s">
        <v>113</v>
      </c>
      <c r="BE244" s="177">
        <f t="shared" si="67"/>
        <v>0</v>
      </c>
      <c r="BF244" s="177">
        <f t="shared" si="68"/>
        <v>0</v>
      </c>
      <c r="BG244" s="177">
        <f t="shared" si="69"/>
        <v>0</v>
      </c>
      <c r="BH244" s="177">
        <f t="shared" si="70"/>
        <v>0</v>
      </c>
      <c r="BI244" s="177">
        <f t="shared" si="71"/>
        <v>0</v>
      </c>
      <c r="BJ244" s="13" t="s">
        <v>76</v>
      </c>
      <c r="BK244" s="177">
        <f t="shared" si="72"/>
        <v>0</v>
      </c>
      <c r="BL244" s="13" t="s">
        <v>126</v>
      </c>
      <c r="BM244" s="13" t="s">
        <v>569</v>
      </c>
    </row>
    <row r="245" spans="2:65" s="1" customFormat="1" ht="22.5" customHeight="1">
      <c r="B245" s="30"/>
      <c r="C245" s="178">
        <v>148</v>
      </c>
      <c r="D245" s="178" t="s">
        <v>122</v>
      </c>
      <c r="E245" s="179" t="s">
        <v>570</v>
      </c>
      <c r="F245" s="180" t="s">
        <v>571</v>
      </c>
      <c r="G245" s="181" t="s">
        <v>131</v>
      </c>
      <c r="H245" s="182">
        <v>680</v>
      </c>
      <c r="I245" s="183"/>
      <c r="J245" s="184">
        <f t="shared" si="63"/>
        <v>0</v>
      </c>
      <c r="K245" s="180" t="s">
        <v>125</v>
      </c>
      <c r="L245" s="34"/>
      <c r="M245" s="185" t="s">
        <v>19</v>
      </c>
      <c r="N245" s="186" t="s">
        <v>42</v>
      </c>
      <c r="O245" s="56"/>
      <c r="P245" s="175">
        <f t="shared" si="64"/>
        <v>0</v>
      </c>
      <c r="Q245" s="175">
        <v>0</v>
      </c>
      <c r="R245" s="175">
        <f t="shared" si="65"/>
        <v>0</v>
      </c>
      <c r="S245" s="175">
        <v>0</v>
      </c>
      <c r="T245" s="176">
        <f t="shared" si="66"/>
        <v>0</v>
      </c>
      <c r="AR245" s="13" t="s">
        <v>126</v>
      </c>
      <c r="AT245" s="13" t="s">
        <v>122</v>
      </c>
      <c r="AU245" s="13" t="s">
        <v>78</v>
      </c>
      <c r="AY245" s="13" t="s">
        <v>113</v>
      </c>
      <c r="BE245" s="177">
        <f t="shared" si="67"/>
        <v>0</v>
      </c>
      <c r="BF245" s="177">
        <f t="shared" si="68"/>
        <v>0</v>
      </c>
      <c r="BG245" s="177">
        <f t="shared" si="69"/>
        <v>0</v>
      </c>
      <c r="BH245" s="177">
        <f t="shared" si="70"/>
        <v>0</v>
      </c>
      <c r="BI245" s="177">
        <f t="shared" si="71"/>
        <v>0</v>
      </c>
      <c r="BJ245" s="13" t="s">
        <v>76</v>
      </c>
      <c r="BK245" s="177">
        <f t="shared" si="72"/>
        <v>0</v>
      </c>
      <c r="BL245" s="13" t="s">
        <v>126</v>
      </c>
      <c r="BM245" s="13" t="s">
        <v>572</v>
      </c>
    </row>
    <row r="246" spans="2:65" s="1" customFormat="1" ht="16.5" customHeight="1">
      <c r="B246" s="30"/>
      <c r="C246" s="178">
        <v>149</v>
      </c>
      <c r="D246" s="178" t="s">
        <v>122</v>
      </c>
      <c r="E246" s="179" t="s">
        <v>573</v>
      </c>
      <c r="F246" s="180" t="s">
        <v>574</v>
      </c>
      <c r="G246" s="181" t="s">
        <v>131</v>
      </c>
      <c r="H246" s="182">
        <v>1100</v>
      </c>
      <c r="I246" s="183"/>
      <c r="J246" s="184">
        <f t="shared" si="63"/>
        <v>0</v>
      </c>
      <c r="K246" s="180" t="s">
        <v>125</v>
      </c>
      <c r="L246" s="34"/>
      <c r="M246" s="185" t="s">
        <v>19</v>
      </c>
      <c r="N246" s="186" t="s">
        <v>42</v>
      </c>
      <c r="O246" s="56"/>
      <c r="P246" s="175">
        <f t="shared" si="64"/>
        <v>0</v>
      </c>
      <c r="Q246" s="175">
        <v>1.4999999999999999E-4</v>
      </c>
      <c r="R246" s="175">
        <f t="shared" si="65"/>
        <v>0.16499999999999998</v>
      </c>
      <c r="S246" s="175">
        <v>0</v>
      </c>
      <c r="T246" s="176">
        <f t="shared" si="66"/>
        <v>0</v>
      </c>
      <c r="AR246" s="13" t="s">
        <v>126</v>
      </c>
      <c r="AT246" s="13" t="s">
        <v>122</v>
      </c>
      <c r="AU246" s="13" t="s">
        <v>78</v>
      </c>
      <c r="AY246" s="13" t="s">
        <v>113</v>
      </c>
      <c r="BE246" s="177">
        <f t="shared" si="67"/>
        <v>0</v>
      </c>
      <c r="BF246" s="177">
        <f t="shared" si="68"/>
        <v>0</v>
      </c>
      <c r="BG246" s="177">
        <f t="shared" si="69"/>
        <v>0</v>
      </c>
      <c r="BH246" s="177">
        <f t="shared" si="70"/>
        <v>0</v>
      </c>
      <c r="BI246" s="177">
        <f t="shared" si="71"/>
        <v>0</v>
      </c>
      <c r="BJ246" s="13" t="s">
        <v>76</v>
      </c>
      <c r="BK246" s="177">
        <f t="shared" si="72"/>
        <v>0</v>
      </c>
      <c r="BL246" s="13" t="s">
        <v>126</v>
      </c>
      <c r="BM246" s="13" t="s">
        <v>575</v>
      </c>
    </row>
    <row r="247" spans="2:65" s="1" customFormat="1" ht="16.5" customHeight="1">
      <c r="B247" s="30"/>
      <c r="C247" s="178">
        <v>150</v>
      </c>
      <c r="D247" s="178" t="s">
        <v>122</v>
      </c>
      <c r="E247" s="179" t="s">
        <v>576</v>
      </c>
      <c r="F247" s="180" t="s">
        <v>577</v>
      </c>
      <c r="G247" s="181" t="s">
        <v>131</v>
      </c>
      <c r="H247" s="182">
        <v>430</v>
      </c>
      <c r="I247" s="183"/>
      <c r="J247" s="184">
        <f t="shared" si="63"/>
        <v>0</v>
      </c>
      <c r="K247" s="180" t="s">
        <v>125</v>
      </c>
      <c r="L247" s="34"/>
      <c r="M247" s="185" t="s">
        <v>19</v>
      </c>
      <c r="N247" s="186" t="s">
        <v>42</v>
      </c>
      <c r="O247" s="56"/>
      <c r="P247" s="175">
        <f t="shared" si="64"/>
        <v>0</v>
      </c>
      <c r="Q247" s="175">
        <v>3.5E-4</v>
      </c>
      <c r="R247" s="175">
        <f t="shared" si="65"/>
        <v>0.15049999999999999</v>
      </c>
      <c r="S247" s="175">
        <v>0</v>
      </c>
      <c r="T247" s="176">
        <f t="shared" si="66"/>
        <v>0</v>
      </c>
      <c r="AR247" s="13" t="s">
        <v>126</v>
      </c>
      <c r="AT247" s="13" t="s">
        <v>122</v>
      </c>
      <c r="AU247" s="13" t="s">
        <v>78</v>
      </c>
      <c r="AY247" s="13" t="s">
        <v>113</v>
      </c>
      <c r="BE247" s="177">
        <f t="shared" si="67"/>
        <v>0</v>
      </c>
      <c r="BF247" s="177">
        <f t="shared" si="68"/>
        <v>0</v>
      </c>
      <c r="BG247" s="177">
        <f t="shared" si="69"/>
        <v>0</v>
      </c>
      <c r="BH247" s="177">
        <f t="shared" si="70"/>
        <v>0</v>
      </c>
      <c r="BI247" s="177">
        <f t="shared" si="71"/>
        <v>0</v>
      </c>
      <c r="BJ247" s="13" t="s">
        <v>76</v>
      </c>
      <c r="BK247" s="177">
        <f t="shared" si="72"/>
        <v>0</v>
      </c>
      <c r="BL247" s="13" t="s">
        <v>126</v>
      </c>
      <c r="BM247" s="13" t="s">
        <v>578</v>
      </c>
    </row>
    <row r="248" spans="2:65" s="1" customFormat="1" ht="16.5" customHeight="1">
      <c r="B248" s="30"/>
      <c r="C248" s="178">
        <v>151</v>
      </c>
      <c r="D248" s="178" t="s">
        <v>122</v>
      </c>
      <c r="E248" s="179" t="s">
        <v>579</v>
      </c>
      <c r="F248" s="180" t="s">
        <v>580</v>
      </c>
      <c r="G248" s="181" t="s">
        <v>131</v>
      </c>
      <c r="H248" s="182">
        <v>683</v>
      </c>
      <c r="I248" s="183"/>
      <c r="J248" s="184">
        <f t="shared" si="63"/>
        <v>0</v>
      </c>
      <c r="K248" s="180" t="s">
        <v>125</v>
      </c>
      <c r="L248" s="34"/>
      <c r="M248" s="185" t="s">
        <v>19</v>
      </c>
      <c r="N248" s="186" t="s">
        <v>42</v>
      </c>
      <c r="O248" s="56"/>
      <c r="P248" s="175">
        <f t="shared" si="64"/>
        <v>0</v>
      </c>
      <c r="Q248" s="175">
        <v>1.2700000000000001E-3</v>
      </c>
      <c r="R248" s="175">
        <f t="shared" si="65"/>
        <v>0.86741000000000001</v>
      </c>
      <c r="S248" s="175">
        <v>0</v>
      </c>
      <c r="T248" s="176">
        <f t="shared" si="66"/>
        <v>0</v>
      </c>
      <c r="AR248" s="13" t="s">
        <v>126</v>
      </c>
      <c r="AT248" s="13" t="s">
        <v>122</v>
      </c>
      <c r="AU248" s="13" t="s">
        <v>78</v>
      </c>
      <c r="AY248" s="13" t="s">
        <v>113</v>
      </c>
      <c r="BE248" s="177">
        <f t="shared" si="67"/>
        <v>0</v>
      </c>
      <c r="BF248" s="177">
        <f t="shared" si="68"/>
        <v>0</v>
      </c>
      <c r="BG248" s="177">
        <f t="shared" si="69"/>
        <v>0</v>
      </c>
      <c r="BH248" s="177">
        <f t="shared" si="70"/>
        <v>0</v>
      </c>
      <c r="BI248" s="177">
        <f t="shared" si="71"/>
        <v>0</v>
      </c>
      <c r="BJ248" s="13" t="s">
        <v>76</v>
      </c>
      <c r="BK248" s="177">
        <f t="shared" si="72"/>
        <v>0</v>
      </c>
      <c r="BL248" s="13" t="s">
        <v>126</v>
      </c>
      <c r="BM248" s="13" t="s">
        <v>581</v>
      </c>
    </row>
    <row r="249" spans="2:65" s="10" customFormat="1" ht="25.9" customHeight="1">
      <c r="B249" s="149"/>
      <c r="C249" s="150"/>
      <c r="D249" s="151" t="s">
        <v>70</v>
      </c>
      <c r="E249" s="152" t="s">
        <v>582</v>
      </c>
      <c r="F249" s="152" t="s">
        <v>583</v>
      </c>
      <c r="G249" s="150"/>
      <c r="H249" s="150"/>
      <c r="I249" s="153"/>
      <c r="J249" s="154">
        <f>BK249</f>
        <v>0</v>
      </c>
      <c r="K249" s="150"/>
      <c r="L249" s="155"/>
      <c r="M249" s="156"/>
      <c r="N249" s="157"/>
      <c r="O249" s="157"/>
      <c r="P249" s="158">
        <f>P250</f>
        <v>0</v>
      </c>
      <c r="Q249" s="157"/>
      <c r="R249" s="158">
        <f>R250</f>
        <v>0</v>
      </c>
      <c r="S249" s="157"/>
      <c r="T249" s="159">
        <f>T250</f>
        <v>0</v>
      </c>
      <c r="AR249" s="160" t="s">
        <v>134</v>
      </c>
      <c r="AT249" s="161" t="s">
        <v>70</v>
      </c>
      <c r="AU249" s="161" t="s">
        <v>71</v>
      </c>
      <c r="AY249" s="160" t="s">
        <v>113</v>
      </c>
      <c r="BK249" s="162">
        <f>BK250</f>
        <v>0</v>
      </c>
    </row>
    <row r="250" spans="2:65" s="1" customFormat="1" ht="16.5" customHeight="1">
      <c r="B250" s="30"/>
      <c r="C250" s="178">
        <v>152</v>
      </c>
      <c r="D250" s="178" t="s">
        <v>122</v>
      </c>
      <c r="E250" s="179" t="s">
        <v>584</v>
      </c>
      <c r="F250" s="180" t="s">
        <v>818</v>
      </c>
      <c r="G250" s="181" t="s">
        <v>585</v>
      </c>
      <c r="H250" s="182">
        <v>45</v>
      </c>
      <c r="I250" s="183"/>
      <c r="J250" s="184">
        <f>ROUND(I250*H250,2)</f>
        <v>0</v>
      </c>
      <c r="K250" s="180" t="s">
        <v>19</v>
      </c>
      <c r="L250" s="34"/>
      <c r="M250" s="185" t="s">
        <v>19</v>
      </c>
      <c r="N250" s="186" t="s">
        <v>42</v>
      </c>
      <c r="O250" s="56"/>
      <c r="P250" s="175">
        <f>O250*H250</f>
        <v>0</v>
      </c>
      <c r="Q250" s="175">
        <v>0</v>
      </c>
      <c r="R250" s="175">
        <f>Q250*H250</f>
        <v>0</v>
      </c>
      <c r="S250" s="175">
        <v>0</v>
      </c>
      <c r="T250" s="176">
        <f>S250*H250</f>
        <v>0</v>
      </c>
      <c r="AR250" s="13" t="s">
        <v>494</v>
      </c>
      <c r="AT250" s="13" t="s">
        <v>122</v>
      </c>
      <c r="AU250" s="13" t="s">
        <v>76</v>
      </c>
      <c r="AY250" s="13" t="s">
        <v>113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3" t="s">
        <v>76</v>
      </c>
      <c r="BK250" s="177">
        <f>ROUND(I250*H250,2)</f>
        <v>0</v>
      </c>
      <c r="BL250" s="13" t="s">
        <v>494</v>
      </c>
      <c r="BM250" s="13" t="s">
        <v>586</v>
      </c>
    </row>
    <row r="251" spans="2:65" s="10" customFormat="1" ht="25.9" customHeight="1">
      <c r="B251" s="149"/>
      <c r="C251" s="150"/>
      <c r="D251" s="151" t="s">
        <v>70</v>
      </c>
      <c r="E251" s="152" t="s">
        <v>587</v>
      </c>
      <c r="F251" s="152" t="s">
        <v>588</v>
      </c>
      <c r="G251" s="150"/>
      <c r="H251" s="150"/>
      <c r="I251" s="153"/>
      <c r="J251" s="154">
        <f>BK251</f>
        <v>0</v>
      </c>
      <c r="K251" s="150"/>
      <c r="L251" s="155"/>
      <c r="M251" s="156"/>
      <c r="N251" s="157"/>
      <c r="O251" s="157"/>
      <c r="P251" s="158">
        <f>SUM(P252:P253)</f>
        <v>0</v>
      </c>
      <c r="Q251" s="157"/>
      <c r="R251" s="158">
        <f>SUM(R252:R253)</f>
        <v>0</v>
      </c>
      <c r="S251" s="157"/>
      <c r="T251" s="159">
        <f>SUM(T252:T253)</f>
        <v>0</v>
      </c>
      <c r="AR251" s="160" t="s">
        <v>134</v>
      </c>
      <c r="AT251" s="161" t="s">
        <v>70</v>
      </c>
      <c r="AU251" s="161" t="s">
        <v>71</v>
      </c>
      <c r="AY251" s="160" t="s">
        <v>113</v>
      </c>
      <c r="BK251" s="162">
        <f>SUM(BK252:BK253)</f>
        <v>0</v>
      </c>
    </row>
    <row r="252" spans="2:65" s="1" customFormat="1" ht="16.5" customHeight="1">
      <c r="B252" s="30"/>
      <c r="C252" s="178">
        <v>153</v>
      </c>
      <c r="D252" s="178" t="s">
        <v>122</v>
      </c>
      <c r="E252" s="179" t="s">
        <v>589</v>
      </c>
      <c r="F252" s="180" t="s">
        <v>819</v>
      </c>
      <c r="G252" s="181" t="s">
        <v>821</v>
      </c>
      <c r="H252" s="182">
        <v>1</v>
      </c>
      <c r="I252" s="183"/>
      <c r="J252" s="184">
        <f>ROUND(I252*H252,2)</f>
        <v>0</v>
      </c>
      <c r="K252" s="180" t="s">
        <v>19</v>
      </c>
      <c r="L252" s="34"/>
      <c r="M252" s="185" t="s">
        <v>19</v>
      </c>
      <c r="N252" s="186" t="s">
        <v>42</v>
      </c>
      <c r="O252" s="56"/>
      <c r="P252" s="175">
        <f>O252*H252</f>
        <v>0</v>
      </c>
      <c r="Q252" s="175">
        <v>0</v>
      </c>
      <c r="R252" s="175">
        <f>Q252*H252</f>
        <v>0</v>
      </c>
      <c r="S252" s="175">
        <v>0</v>
      </c>
      <c r="T252" s="176">
        <f>S252*H252</f>
        <v>0</v>
      </c>
      <c r="AR252" s="13" t="s">
        <v>494</v>
      </c>
      <c r="AT252" s="13" t="s">
        <v>122</v>
      </c>
      <c r="AU252" s="13" t="s">
        <v>76</v>
      </c>
      <c r="AY252" s="13" t="s">
        <v>113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3" t="s">
        <v>76</v>
      </c>
      <c r="BK252" s="177">
        <f>ROUND(I252*H252,2)</f>
        <v>0</v>
      </c>
      <c r="BL252" s="13" t="s">
        <v>494</v>
      </c>
      <c r="BM252" s="13" t="s">
        <v>590</v>
      </c>
    </row>
    <row r="253" spans="2:65" s="1" customFormat="1" ht="16.5" customHeight="1">
      <c r="B253" s="30"/>
      <c r="C253" s="165">
        <v>154</v>
      </c>
      <c r="D253" s="165" t="s">
        <v>116</v>
      </c>
      <c r="E253" s="166" t="s">
        <v>591</v>
      </c>
      <c r="F253" s="167" t="s">
        <v>820</v>
      </c>
      <c r="G253" s="168" t="s">
        <v>821</v>
      </c>
      <c r="H253" s="169">
        <v>1</v>
      </c>
      <c r="I253" s="170"/>
      <c r="J253" s="171">
        <f>ROUND(I253*H253,2)</f>
        <v>0</v>
      </c>
      <c r="K253" s="167" t="s">
        <v>19</v>
      </c>
      <c r="L253" s="172"/>
      <c r="M253" s="173" t="s">
        <v>19</v>
      </c>
      <c r="N253" s="174" t="s">
        <v>42</v>
      </c>
      <c r="O253" s="56"/>
      <c r="P253" s="175">
        <f>O253*H253</f>
        <v>0</v>
      </c>
      <c r="Q253" s="175">
        <v>0</v>
      </c>
      <c r="R253" s="175">
        <f>Q253*H253</f>
        <v>0</v>
      </c>
      <c r="S253" s="175">
        <v>0</v>
      </c>
      <c r="T253" s="176">
        <f>S253*H253</f>
        <v>0</v>
      </c>
      <c r="AR253" s="13" t="s">
        <v>494</v>
      </c>
      <c r="AT253" s="13" t="s">
        <v>116</v>
      </c>
      <c r="AU253" s="13" t="s">
        <v>76</v>
      </c>
      <c r="AY253" s="13" t="s">
        <v>113</v>
      </c>
      <c r="BE253" s="177">
        <f>IF(N253="základní",J253,0)</f>
        <v>0</v>
      </c>
      <c r="BF253" s="177">
        <f>IF(N253="snížená",J253,0)</f>
        <v>0</v>
      </c>
      <c r="BG253" s="177">
        <f>IF(N253="zákl. přenesená",J253,0)</f>
        <v>0</v>
      </c>
      <c r="BH253" s="177">
        <f>IF(N253="sníž. přenesená",J253,0)</f>
        <v>0</v>
      </c>
      <c r="BI253" s="177">
        <f>IF(N253="nulová",J253,0)</f>
        <v>0</v>
      </c>
      <c r="BJ253" s="13" t="s">
        <v>76</v>
      </c>
      <c r="BK253" s="177">
        <f>ROUND(I253*H253,2)</f>
        <v>0</v>
      </c>
      <c r="BL253" s="13" t="s">
        <v>494</v>
      </c>
      <c r="BM253" s="13" t="s">
        <v>592</v>
      </c>
    </row>
    <row r="254" spans="2:65" s="10" customFormat="1" ht="25.9" customHeight="1">
      <c r="B254" s="149"/>
      <c r="C254" s="150"/>
      <c r="D254" s="151" t="s">
        <v>70</v>
      </c>
      <c r="E254" s="152" t="s">
        <v>588</v>
      </c>
      <c r="F254" s="152" t="s">
        <v>588</v>
      </c>
      <c r="G254" s="150"/>
      <c r="H254" s="150"/>
      <c r="I254" s="153"/>
      <c r="J254" s="154">
        <f>BK254</f>
        <v>0</v>
      </c>
      <c r="K254" s="150"/>
      <c r="L254" s="155"/>
      <c r="M254" s="156"/>
      <c r="N254" s="157"/>
      <c r="O254" s="157"/>
      <c r="P254" s="158">
        <f>P255</f>
        <v>0</v>
      </c>
      <c r="Q254" s="157"/>
      <c r="R254" s="158">
        <f>R255</f>
        <v>0</v>
      </c>
      <c r="S254" s="157"/>
      <c r="T254" s="159">
        <f>T255</f>
        <v>0</v>
      </c>
      <c r="AR254" s="160" t="s">
        <v>134</v>
      </c>
      <c r="AT254" s="161" t="s">
        <v>70</v>
      </c>
      <c r="AU254" s="161" t="s">
        <v>71</v>
      </c>
      <c r="AY254" s="160" t="s">
        <v>113</v>
      </c>
      <c r="BK254" s="162">
        <f>BK255</f>
        <v>0</v>
      </c>
    </row>
    <row r="255" spans="2:65" s="10" customFormat="1" ht="22.9" customHeight="1">
      <c r="B255" s="149"/>
      <c r="C255" s="150"/>
      <c r="D255" s="151" t="s">
        <v>70</v>
      </c>
      <c r="E255" s="163" t="s">
        <v>593</v>
      </c>
      <c r="F255" s="163" t="s">
        <v>594</v>
      </c>
      <c r="G255" s="150"/>
      <c r="H255" s="150"/>
      <c r="I255" s="153"/>
      <c r="J255" s="164">
        <f>BK255</f>
        <v>0</v>
      </c>
      <c r="K255" s="150"/>
      <c r="L255" s="155"/>
      <c r="M255" s="156"/>
      <c r="N255" s="157"/>
      <c r="O255" s="157"/>
      <c r="P255" s="158">
        <f>SUM(P256:P258)</f>
        <v>0</v>
      </c>
      <c r="Q255" s="157"/>
      <c r="R255" s="158">
        <f>SUM(R256:R258)</f>
        <v>0</v>
      </c>
      <c r="S255" s="157"/>
      <c r="T255" s="159">
        <f>SUM(T256:T258)</f>
        <v>0</v>
      </c>
      <c r="AR255" s="160" t="s">
        <v>134</v>
      </c>
      <c r="AT255" s="161" t="s">
        <v>70</v>
      </c>
      <c r="AU255" s="161" t="s">
        <v>76</v>
      </c>
      <c r="AY255" s="160" t="s">
        <v>113</v>
      </c>
      <c r="BK255" s="162">
        <f>SUM(BK256:BK258)</f>
        <v>0</v>
      </c>
    </row>
    <row r="256" spans="2:65" s="1" customFormat="1" ht="16.5" customHeight="1">
      <c r="B256" s="30"/>
      <c r="C256" s="178">
        <v>155</v>
      </c>
      <c r="D256" s="178" t="s">
        <v>122</v>
      </c>
      <c r="E256" s="179" t="s">
        <v>595</v>
      </c>
      <c r="F256" s="180" t="s">
        <v>596</v>
      </c>
      <c r="G256" s="181" t="s">
        <v>597</v>
      </c>
      <c r="H256" s="182">
        <v>1</v>
      </c>
      <c r="I256" s="183"/>
      <c r="J256" s="184">
        <f>ROUND(I256*H256,2)</f>
        <v>0</v>
      </c>
      <c r="K256" s="180" t="s">
        <v>19</v>
      </c>
      <c r="L256" s="34"/>
      <c r="M256" s="185" t="s">
        <v>19</v>
      </c>
      <c r="N256" s="186" t="s">
        <v>42</v>
      </c>
      <c r="O256" s="56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AR256" s="13" t="s">
        <v>494</v>
      </c>
      <c r="AT256" s="13" t="s">
        <v>122</v>
      </c>
      <c r="AU256" s="13" t="s">
        <v>78</v>
      </c>
      <c r="AY256" s="13" t="s">
        <v>113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3" t="s">
        <v>76</v>
      </c>
      <c r="BK256" s="177">
        <f>ROUND(I256*H256,2)</f>
        <v>0</v>
      </c>
      <c r="BL256" s="13" t="s">
        <v>494</v>
      </c>
      <c r="BM256" s="13" t="s">
        <v>598</v>
      </c>
    </row>
    <row r="257" spans="2:65" s="1" customFormat="1" ht="16.5" customHeight="1">
      <c r="B257" s="30"/>
      <c r="C257" s="178">
        <v>156</v>
      </c>
      <c r="D257" s="178" t="s">
        <v>122</v>
      </c>
      <c r="E257" s="179" t="s">
        <v>599</v>
      </c>
      <c r="F257" s="180" t="s">
        <v>600</v>
      </c>
      <c r="G257" s="181" t="s">
        <v>597</v>
      </c>
      <c r="H257" s="182">
        <v>1</v>
      </c>
      <c r="I257" s="183"/>
      <c r="J257" s="184">
        <f>ROUND(I257*H257,2)</f>
        <v>0</v>
      </c>
      <c r="K257" s="180" t="s">
        <v>19</v>
      </c>
      <c r="L257" s="34"/>
      <c r="M257" s="185" t="s">
        <v>19</v>
      </c>
      <c r="N257" s="186" t="s">
        <v>42</v>
      </c>
      <c r="O257" s="56"/>
      <c r="P257" s="175">
        <f>O257*H257</f>
        <v>0</v>
      </c>
      <c r="Q257" s="175">
        <v>0</v>
      </c>
      <c r="R257" s="175">
        <f>Q257*H257</f>
        <v>0</v>
      </c>
      <c r="S257" s="175">
        <v>0</v>
      </c>
      <c r="T257" s="176">
        <f>S257*H257</f>
        <v>0</v>
      </c>
      <c r="AR257" s="13" t="s">
        <v>494</v>
      </c>
      <c r="AT257" s="13" t="s">
        <v>122</v>
      </c>
      <c r="AU257" s="13" t="s">
        <v>78</v>
      </c>
      <c r="AY257" s="13" t="s">
        <v>113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3" t="s">
        <v>76</v>
      </c>
      <c r="BK257" s="177">
        <f>ROUND(I257*H257,2)</f>
        <v>0</v>
      </c>
      <c r="BL257" s="13" t="s">
        <v>494</v>
      </c>
      <c r="BM257" s="13" t="s">
        <v>601</v>
      </c>
    </row>
    <row r="258" spans="2:65" s="1" customFormat="1" ht="16.5" customHeight="1">
      <c r="B258" s="30"/>
      <c r="C258" s="178">
        <v>157</v>
      </c>
      <c r="D258" s="178" t="s">
        <v>122</v>
      </c>
      <c r="E258" s="179" t="s">
        <v>602</v>
      </c>
      <c r="F258" s="180" t="s">
        <v>603</v>
      </c>
      <c r="G258" s="181" t="s">
        <v>597</v>
      </c>
      <c r="H258" s="182">
        <v>1</v>
      </c>
      <c r="I258" s="183"/>
      <c r="J258" s="184">
        <f>ROUND(I258*H258,2)</f>
        <v>0</v>
      </c>
      <c r="K258" s="180" t="s">
        <v>19</v>
      </c>
      <c r="L258" s="34"/>
      <c r="M258" s="185" t="s">
        <v>19</v>
      </c>
      <c r="N258" s="186" t="s">
        <v>42</v>
      </c>
      <c r="O258" s="56"/>
      <c r="P258" s="175">
        <f>O258*H258</f>
        <v>0</v>
      </c>
      <c r="Q258" s="175">
        <v>0</v>
      </c>
      <c r="R258" s="175">
        <f>Q258*H258</f>
        <v>0</v>
      </c>
      <c r="S258" s="175">
        <v>0</v>
      </c>
      <c r="T258" s="176">
        <f>S258*H258</f>
        <v>0</v>
      </c>
      <c r="AR258" s="13" t="s">
        <v>494</v>
      </c>
      <c r="AT258" s="13" t="s">
        <v>122</v>
      </c>
      <c r="AU258" s="13" t="s">
        <v>78</v>
      </c>
      <c r="AY258" s="13" t="s">
        <v>113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3" t="s">
        <v>76</v>
      </c>
      <c r="BK258" s="177">
        <f>ROUND(I258*H258,2)</f>
        <v>0</v>
      </c>
      <c r="BL258" s="13" t="s">
        <v>494</v>
      </c>
      <c r="BM258" s="13" t="s">
        <v>604</v>
      </c>
    </row>
    <row r="259" spans="2:65" s="10" customFormat="1" ht="25.9" customHeight="1">
      <c r="B259" s="149"/>
      <c r="C259" s="150"/>
      <c r="D259" s="151" t="s">
        <v>70</v>
      </c>
      <c r="E259" s="152" t="s">
        <v>605</v>
      </c>
      <c r="F259" s="152" t="s">
        <v>606</v>
      </c>
      <c r="G259" s="150"/>
      <c r="H259" s="150"/>
      <c r="I259" s="153"/>
      <c r="J259" s="154">
        <f>BK259</f>
        <v>0</v>
      </c>
      <c r="K259" s="150"/>
      <c r="L259" s="155"/>
      <c r="M259" s="156"/>
      <c r="N259" s="157"/>
      <c r="O259" s="157"/>
      <c r="P259" s="158">
        <f>P260</f>
        <v>0</v>
      </c>
      <c r="Q259" s="157"/>
      <c r="R259" s="158">
        <f>R260</f>
        <v>0</v>
      </c>
      <c r="S259" s="157"/>
      <c r="T259" s="159">
        <f>T260</f>
        <v>0</v>
      </c>
      <c r="AR259" s="160" t="s">
        <v>134</v>
      </c>
      <c r="AT259" s="161" t="s">
        <v>70</v>
      </c>
      <c r="AU259" s="161" t="s">
        <v>71</v>
      </c>
      <c r="AY259" s="160" t="s">
        <v>113</v>
      </c>
      <c r="BK259" s="162">
        <f>BK260</f>
        <v>0</v>
      </c>
    </row>
    <row r="260" spans="2:65" s="1" customFormat="1" ht="16.5" customHeight="1">
      <c r="B260" s="30"/>
      <c r="C260" s="178">
        <v>158</v>
      </c>
      <c r="D260" s="178" t="s">
        <v>122</v>
      </c>
      <c r="E260" s="179" t="s">
        <v>607</v>
      </c>
      <c r="F260" s="180" t="s">
        <v>606</v>
      </c>
      <c r="G260" s="181" t="s">
        <v>585</v>
      </c>
      <c r="H260" s="182">
        <v>85</v>
      </c>
      <c r="I260" s="183"/>
      <c r="J260" s="184">
        <f>ROUND(I260*H260,2)</f>
        <v>0</v>
      </c>
      <c r="K260" s="180" t="s">
        <v>19</v>
      </c>
      <c r="L260" s="34"/>
      <c r="M260" s="185" t="s">
        <v>19</v>
      </c>
      <c r="N260" s="186" t="s">
        <v>42</v>
      </c>
      <c r="O260" s="56"/>
      <c r="P260" s="175">
        <f>O260*H260</f>
        <v>0</v>
      </c>
      <c r="Q260" s="175">
        <v>0</v>
      </c>
      <c r="R260" s="175">
        <f>Q260*H260</f>
        <v>0</v>
      </c>
      <c r="S260" s="175">
        <v>0</v>
      </c>
      <c r="T260" s="176">
        <f>S260*H260</f>
        <v>0</v>
      </c>
      <c r="AR260" s="13" t="s">
        <v>494</v>
      </c>
      <c r="AT260" s="13" t="s">
        <v>122</v>
      </c>
      <c r="AU260" s="13" t="s">
        <v>76</v>
      </c>
      <c r="AY260" s="13" t="s">
        <v>113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3" t="s">
        <v>76</v>
      </c>
      <c r="BK260" s="177">
        <f>ROUND(I260*H260,2)</f>
        <v>0</v>
      </c>
      <c r="BL260" s="13" t="s">
        <v>494</v>
      </c>
      <c r="BM260" s="13" t="s">
        <v>608</v>
      </c>
    </row>
    <row r="261" spans="2:65" s="10" customFormat="1" ht="25.9" customHeight="1">
      <c r="B261" s="149"/>
      <c r="C261" s="150"/>
      <c r="D261" s="151" t="s">
        <v>70</v>
      </c>
      <c r="E261" s="152" t="s">
        <v>609</v>
      </c>
      <c r="F261" s="152" t="s">
        <v>610</v>
      </c>
      <c r="G261" s="150"/>
      <c r="H261" s="150"/>
      <c r="I261" s="153"/>
      <c r="J261" s="154">
        <f>J262</f>
        <v>0</v>
      </c>
      <c r="K261" s="150"/>
      <c r="L261" s="155"/>
      <c r="M261" s="156"/>
      <c r="N261" s="157"/>
      <c r="O261" s="157"/>
      <c r="P261" s="158" t="e">
        <f>#REF!+P262+#REF!</f>
        <v>#REF!</v>
      </c>
      <c r="Q261" s="157"/>
      <c r="R261" s="158" t="e">
        <f>#REF!+R262+#REF!</f>
        <v>#REF!</v>
      </c>
      <c r="S261" s="157"/>
      <c r="T261" s="159" t="e">
        <f>#REF!+T262+#REF!</f>
        <v>#REF!</v>
      </c>
      <c r="AR261" s="160" t="s">
        <v>138</v>
      </c>
      <c r="AT261" s="161" t="s">
        <v>70</v>
      </c>
      <c r="AU261" s="161" t="s">
        <v>71</v>
      </c>
      <c r="AY261" s="160" t="s">
        <v>113</v>
      </c>
      <c r="BK261" s="162" t="e">
        <f>#REF!+BK262+#REF!</f>
        <v>#REF!</v>
      </c>
    </row>
    <row r="262" spans="2:65" s="10" customFormat="1" ht="22.9" customHeight="1">
      <c r="B262" s="149"/>
      <c r="C262" s="150"/>
      <c r="D262" s="151" t="s">
        <v>70</v>
      </c>
      <c r="E262" s="163" t="s">
        <v>611</v>
      </c>
      <c r="F262" s="163" t="s">
        <v>612</v>
      </c>
      <c r="G262" s="150"/>
      <c r="H262" s="150"/>
      <c r="I262" s="153"/>
      <c r="J262" s="164">
        <f>BK262</f>
        <v>0</v>
      </c>
      <c r="K262" s="150"/>
      <c r="L262" s="155"/>
      <c r="M262" s="156"/>
      <c r="N262" s="157"/>
      <c r="O262" s="157"/>
      <c r="P262" s="158">
        <f>SUM(P263:P263)</f>
        <v>0</v>
      </c>
      <c r="Q262" s="157"/>
      <c r="R262" s="158">
        <f>SUM(R263:R263)</f>
        <v>0</v>
      </c>
      <c r="S262" s="157"/>
      <c r="T262" s="159">
        <f>SUM(T263:T263)</f>
        <v>0</v>
      </c>
      <c r="AR262" s="160" t="s">
        <v>138</v>
      </c>
      <c r="AT262" s="161" t="s">
        <v>70</v>
      </c>
      <c r="AU262" s="161" t="s">
        <v>76</v>
      </c>
      <c r="AY262" s="160" t="s">
        <v>113</v>
      </c>
      <c r="BK262" s="162">
        <f>SUM(BK263:BK263)</f>
        <v>0</v>
      </c>
    </row>
    <row r="263" spans="2:65" s="1" customFormat="1" ht="22.5" customHeight="1">
      <c r="B263" s="30"/>
      <c r="C263" s="178">
        <v>159</v>
      </c>
      <c r="D263" s="178" t="s">
        <v>122</v>
      </c>
      <c r="E263" s="179" t="s">
        <v>613</v>
      </c>
      <c r="F263" s="180" t="s">
        <v>822</v>
      </c>
      <c r="G263" s="181" t="s">
        <v>118</v>
      </c>
      <c r="H263" s="182">
        <v>1</v>
      </c>
      <c r="I263" s="183"/>
      <c r="J263" s="184">
        <f>ROUND(I263*H263,2)</f>
        <v>0</v>
      </c>
      <c r="K263" s="180" t="s">
        <v>125</v>
      </c>
      <c r="L263" s="34"/>
      <c r="M263" s="185" t="s">
        <v>19</v>
      </c>
      <c r="N263" s="186" t="s">
        <v>42</v>
      </c>
      <c r="O263" s="56"/>
      <c r="P263" s="175">
        <f>O263*H263</f>
        <v>0</v>
      </c>
      <c r="Q263" s="175">
        <v>0</v>
      </c>
      <c r="R263" s="175">
        <f>Q263*H263</f>
        <v>0</v>
      </c>
      <c r="S263" s="175">
        <v>0</v>
      </c>
      <c r="T263" s="176">
        <f>S263*H263</f>
        <v>0</v>
      </c>
      <c r="AR263" s="13" t="s">
        <v>614</v>
      </c>
      <c r="AT263" s="13" t="s">
        <v>122</v>
      </c>
      <c r="AU263" s="13" t="s">
        <v>78</v>
      </c>
      <c r="AY263" s="13" t="s">
        <v>113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3" t="s">
        <v>76</v>
      </c>
      <c r="BK263" s="177">
        <f>ROUND(I263*H263,2)</f>
        <v>0</v>
      </c>
      <c r="BL263" s="13" t="s">
        <v>614</v>
      </c>
      <c r="BM263" s="13" t="s">
        <v>615</v>
      </c>
    </row>
    <row r="264" spans="2:65" s="1" customFormat="1" ht="6.95" customHeight="1">
      <c r="B264" s="42"/>
      <c r="C264" s="43"/>
      <c r="D264" s="43"/>
      <c r="E264" s="43"/>
      <c r="F264" s="43"/>
      <c r="G264" s="43"/>
      <c r="H264" s="43"/>
      <c r="I264" s="116"/>
      <c r="J264" s="43"/>
      <c r="K264" s="43"/>
      <c r="L264" s="34"/>
    </row>
    <row r="268" spans="2:65" ht="12.75">
      <c r="C268" s="321" t="s">
        <v>823</v>
      </c>
      <c r="D268" s="322"/>
      <c r="E268" s="322"/>
      <c r="F268" s="268"/>
      <c r="G268" s="268"/>
      <c r="H268" s="268"/>
      <c r="I268" s="268"/>
    </row>
    <row r="269" spans="2:65" ht="12.75">
      <c r="C269" s="322" t="s">
        <v>824</v>
      </c>
      <c r="D269" s="322"/>
      <c r="E269" s="322"/>
      <c r="F269" s="268"/>
      <c r="G269" s="268"/>
      <c r="H269" s="268"/>
      <c r="I269" s="268"/>
    </row>
    <row r="270" spans="2:65" ht="12.75">
      <c r="C270" s="322" t="s">
        <v>825</v>
      </c>
      <c r="D270" s="322"/>
      <c r="E270" s="322"/>
      <c r="F270" s="268"/>
      <c r="G270" s="268"/>
      <c r="H270" s="268"/>
      <c r="I270" s="268"/>
    </row>
    <row r="271" spans="2:65" ht="12.75">
      <c r="C271" s="322" t="s">
        <v>826</v>
      </c>
      <c r="D271" s="322"/>
      <c r="E271" s="322"/>
      <c r="F271" s="268"/>
      <c r="G271" s="268"/>
      <c r="H271" s="268"/>
      <c r="I271" s="268"/>
    </row>
    <row r="272" spans="2:65" ht="12.75">
      <c r="C272" s="322" t="s">
        <v>827</v>
      </c>
      <c r="D272" s="322"/>
      <c r="E272" s="322"/>
      <c r="F272" s="268"/>
      <c r="G272" s="268"/>
      <c r="H272" s="268"/>
      <c r="I272" s="268"/>
    </row>
    <row r="273" spans="3:9" ht="12.75">
      <c r="C273" s="322" t="s">
        <v>828</v>
      </c>
      <c r="D273" s="322"/>
      <c r="E273" s="322"/>
      <c r="F273" s="268"/>
      <c r="G273" s="268"/>
      <c r="H273" s="268"/>
      <c r="I273" s="268"/>
    </row>
    <row r="274" spans="3:9" ht="12.75">
      <c r="C274" s="322" t="s">
        <v>829</v>
      </c>
      <c r="D274" s="268"/>
      <c r="E274" s="268"/>
      <c r="F274" s="268"/>
      <c r="G274" s="268"/>
      <c r="H274" s="268"/>
      <c r="I274" s="268"/>
    </row>
    <row r="275" spans="3:9">
      <c r="C275" s="268"/>
      <c r="D275" s="268"/>
      <c r="E275" s="268"/>
      <c r="F275" s="268"/>
      <c r="G275" s="268"/>
      <c r="H275" s="88"/>
      <c r="I275" s="268"/>
    </row>
    <row r="276" spans="3:9">
      <c r="C276" s="268"/>
      <c r="D276" s="268"/>
      <c r="E276" s="268"/>
      <c r="F276" s="268"/>
      <c r="G276" s="268"/>
      <c r="H276" s="88"/>
      <c r="I276" s="268"/>
    </row>
  </sheetData>
  <autoFilter ref="C86:K263"/>
  <mergeCells count="6">
    <mergeCell ref="E79:H79"/>
    <mergeCell ref="L2:V2"/>
    <mergeCell ref="E7:H7"/>
    <mergeCell ref="E16:H16"/>
    <mergeCell ref="E25:H25"/>
    <mergeCell ref="E46:H46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190" customWidth="1" collapsed="1"/>
    <col min="2" max="2" width="1.6640625" style="190" customWidth="1" collapsed="1"/>
    <col min="3" max="4" width="5" style="190" customWidth="1" collapsed="1"/>
    <col min="5" max="5" width="11.6640625" style="190" customWidth="1" collapsed="1"/>
    <col min="6" max="6" width="9.1640625" style="190" customWidth="1" collapsed="1"/>
    <col min="7" max="7" width="5" style="190" customWidth="1" collapsed="1"/>
    <col min="8" max="8" width="77.83203125" style="190" customWidth="1" collapsed="1"/>
    <col min="9" max="10" width="20" style="190" customWidth="1" collapsed="1"/>
    <col min="11" max="11" width="1.6640625" style="190" customWidth="1" collapsed="1"/>
  </cols>
  <sheetData>
    <row r="1" spans="2:1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1" customFormat="1" ht="45" customHeight="1">
      <c r="B3" s="194"/>
      <c r="C3" s="317" t="s">
        <v>616</v>
      </c>
      <c r="D3" s="317"/>
      <c r="E3" s="317"/>
      <c r="F3" s="317"/>
      <c r="G3" s="317"/>
      <c r="H3" s="317"/>
      <c r="I3" s="317"/>
      <c r="J3" s="317"/>
      <c r="K3" s="195"/>
    </row>
    <row r="4" spans="2:11" ht="25.5" customHeight="1">
      <c r="B4" s="196"/>
      <c r="C4" s="316" t="s">
        <v>617</v>
      </c>
      <c r="D4" s="316"/>
      <c r="E4" s="316"/>
      <c r="F4" s="316"/>
      <c r="G4" s="316"/>
      <c r="H4" s="316"/>
      <c r="I4" s="316"/>
      <c r="J4" s="316"/>
      <c r="K4" s="197"/>
    </row>
    <row r="5" spans="2:1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ht="15" customHeight="1">
      <c r="B6" s="196"/>
      <c r="C6" s="313" t="s">
        <v>618</v>
      </c>
      <c r="D6" s="313"/>
      <c r="E6" s="313"/>
      <c r="F6" s="313"/>
      <c r="G6" s="313"/>
      <c r="H6" s="313"/>
      <c r="I6" s="313"/>
      <c r="J6" s="313"/>
      <c r="K6" s="197"/>
    </row>
    <row r="7" spans="2:11" ht="15" customHeight="1">
      <c r="B7" s="200"/>
      <c r="C7" s="313" t="s">
        <v>619</v>
      </c>
      <c r="D7" s="313"/>
      <c r="E7" s="313"/>
      <c r="F7" s="313"/>
      <c r="G7" s="313"/>
      <c r="H7" s="313"/>
      <c r="I7" s="313"/>
      <c r="J7" s="313"/>
      <c r="K7" s="197"/>
    </row>
    <row r="8" spans="2:1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ht="15" customHeight="1">
      <c r="B9" s="200"/>
      <c r="C9" s="313" t="s">
        <v>620</v>
      </c>
      <c r="D9" s="313"/>
      <c r="E9" s="313"/>
      <c r="F9" s="313"/>
      <c r="G9" s="313"/>
      <c r="H9" s="313"/>
      <c r="I9" s="313"/>
      <c r="J9" s="313"/>
      <c r="K9" s="197"/>
    </row>
    <row r="10" spans="2:11" ht="15" customHeight="1">
      <c r="B10" s="200"/>
      <c r="C10" s="199"/>
      <c r="D10" s="313" t="s">
        <v>621</v>
      </c>
      <c r="E10" s="313"/>
      <c r="F10" s="313"/>
      <c r="G10" s="313"/>
      <c r="H10" s="313"/>
      <c r="I10" s="313"/>
      <c r="J10" s="313"/>
      <c r="K10" s="197"/>
    </row>
    <row r="11" spans="2:11" ht="15" customHeight="1">
      <c r="B11" s="200"/>
      <c r="C11" s="201"/>
      <c r="D11" s="313" t="s">
        <v>622</v>
      </c>
      <c r="E11" s="313"/>
      <c r="F11" s="313"/>
      <c r="G11" s="313"/>
      <c r="H11" s="313"/>
      <c r="I11" s="313"/>
      <c r="J11" s="313"/>
      <c r="K11" s="197"/>
    </row>
    <row r="12" spans="2:11" ht="15" customHeight="1">
      <c r="B12" s="200"/>
      <c r="C12" s="201"/>
      <c r="D12" s="199"/>
      <c r="E12" s="199"/>
      <c r="F12" s="199"/>
      <c r="G12" s="199"/>
      <c r="H12" s="199"/>
      <c r="I12" s="199"/>
      <c r="J12" s="199"/>
      <c r="K12" s="197"/>
    </row>
    <row r="13" spans="2:11" ht="15" customHeight="1">
      <c r="B13" s="200"/>
      <c r="C13" s="201"/>
      <c r="D13" s="202" t="s">
        <v>623</v>
      </c>
      <c r="E13" s="199"/>
      <c r="F13" s="199"/>
      <c r="G13" s="199"/>
      <c r="H13" s="199"/>
      <c r="I13" s="199"/>
      <c r="J13" s="199"/>
      <c r="K13" s="197"/>
    </row>
    <row r="14" spans="2:11" ht="12.75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197"/>
    </row>
    <row r="15" spans="2:11" ht="15" customHeight="1">
      <c r="B15" s="200"/>
      <c r="C15" s="201"/>
      <c r="D15" s="313" t="s">
        <v>624</v>
      </c>
      <c r="E15" s="313"/>
      <c r="F15" s="313"/>
      <c r="G15" s="313"/>
      <c r="H15" s="313"/>
      <c r="I15" s="313"/>
      <c r="J15" s="313"/>
      <c r="K15" s="197"/>
    </row>
    <row r="16" spans="2:11" ht="15" customHeight="1">
      <c r="B16" s="200"/>
      <c r="C16" s="201"/>
      <c r="D16" s="313" t="s">
        <v>625</v>
      </c>
      <c r="E16" s="313"/>
      <c r="F16" s="313"/>
      <c r="G16" s="313"/>
      <c r="H16" s="313"/>
      <c r="I16" s="313"/>
      <c r="J16" s="313"/>
      <c r="K16" s="197"/>
    </row>
    <row r="17" spans="2:11" ht="15" customHeight="1">
      <c r="B17" s="200"/>
      <c r="C17" s="201"/>
      <c r="D17" s="313" t="s">
        <v>626</v>
      </c>
      <c r="E17" s="313"/>
      <c r="F17" s="313"/>
      <c r="G17" s="313"/>
      <c r="H17" s="313"/>
      <c r="I17" s="313"/>
      <c r="J17" s="313"/>
      <c r="K17" s="197"/>
    </row>
    <row r="18" spans="2:11" ht="15" customHeight="1">
      <c r="B18" s="200"/>
      <c r="C18" s="201"/>
      <c r="D18" s="201"/>
      <c r="E18" s="203" t="s">
        <v>75</v>
      </c>
      <c r="F18" s="313" t="s">
        <v>627</v>
      </c>
      <c r="G18" s="313"/>
      <c r="H18" s="313"/>
      <c r="I18" s="313"/>
      <c r="J18" s="313"/>
      <c r="K18" s="197"/>
    </row>
    <row r="19" spans="2:11" ht="15" customHeight="1">
      <c r="B19" s="200"/>
      <c r="C19" s="201"/>
      <c r="D19" s="201"/>
      <c r="E19" s="203" t="s">
        <v>628</v>
      </c>
      <c r="F19" s="313" t="s">
        <v>629</v>
      </c>
      <c r="G19" s="313"/>
      <c r="H19" s="313"/>
      <c r="I19" s="313"/>
      <c r="J19" s="313"/>
      <c r="K19" s="197"/>
    </row>
    <row r="20" spans="2:11" ht="15" customHeight="1">
      <c r="B20" s="200"/>
      <c r="C20" s="201"/>
      <c r="D20" s="201"/>
      <c r="E20" s="203" t="s">
        <v>630</v>
      </c>
      <c r="F20" s="313" t="s">
        <v>631</v>
      </c>
      <c r="G20" s="313"/>
      <c r="H20" s="313"/>
      <c r="I20" s="313"/>
      <c r="J20" s="313"/>
      <c r="K20" s="197"/>
    </row>
    <row r="21" spans="2:11" ht="15" customHeight="1">
      <c r="B21" s="200"/>
      <c r="C21" s="201"/>
      <c r="D21" s="201"/>
      <c r="E21" s="203" t="s">
        <v>632</v>
      </c>
      <c r="F21" s="313" t="s">
        <v>633</v>
      </c>
      <c r="G21" s="313"/>
      <c r="H21" s="313"/>
      <c r="I21" s="313"/>
      <c r="J21" s="313"/>
      <c r="K21" s="197"/>
    </row>
    <row r="22" spans="2:11" ht="15" customHeight="1">
      <c r="B22" s="200"/>
      <c r="C22" s="201"/>
      <c r="D22" s="201"/>
      <c r="E22" s="203" t="s">
        <v>587</v>
      </c>
      <c r="F22" s="313" t="s">
        <v>588</v>
      </c>
      <c r="G22" s="313"/>
      <c r="H22" s="313"/>
      <c r="I22" s="313"/>
      <c r="J22" s="313"/>
      <c r="K22" s="197"/>
    </row>
    <row r="23" spans="2:11" ht="15" customHeight="1">
      <c r="B23" s="200"/>
      <c r="C23" s="201"/>
      <c r="D23" s="201"/>
      <c r="E23" s="203" t="s">
        <v>634</v>
      </c>
      <c r="F23" s="313" t="s">
        <v>635</v>
      </c>
      <c r="G23" s="313"/>
      <c r="H23" s="313"/>
      <c r="I23" s="313"/>
      <c r="J23" s="313"/>
      <c r="K23" s="197"/>
    </row>
    <row r="24" spans="2:11" ht="12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197"/>
    </row>
    <row r="25" spans="2:11" ht="15" customHeight="1">
      <c r="B25" s="200"/>
      <c r="C25" s="313" t="s">
        <v>636</v>
      </c>
      <c r="D25" s="313"/>
      <c r="E25" s="313"/>
      <c r="F25" s="313"/>
      <c r="G25" s="313"/>
      <c r="H25" s="313"/>
      <c r="I25" s="313"/>
      <c r="J25" s="313"/>
      <c r="K25" s="197"/>
    </row>
    <row r="26" spans="2:11" ht="15" customHeight="1">
      <c r="B26" s="200"/>
      <c r="C26" s="313" t="s">
        <v>637</v>
      </c>
      <c r="D26" s="313"/>
      <c r="E26" s="313"/>
      <c r="F26" s="313"/>
      <c r="G26" s="313"/>
      <c r="H26" s="313"/>
      <c r="I26" s="313"/>
      <c r="J26" s="313"/>
      <c r="K26" s="197"/>
    </row>
    <row r="27" spans="2:11" ht="15" customHeight="1">
      <c r="B27" s="200"/>
      <c r="C27" s="199"/>
      <c r="D27" s="313" t="s">
        <v>638</v>
      </c>
      <c r="E27" s="313"/>
      <c r="F27" s="313"/>
      <c r="G27" s="313"/>
      <c r="H27" s="313"/>
      <c r="I27" s="313"/>
      <c r="J27" s="313"/>
      <c r="K27" s="197"/>
    </row>
    <row r="28" spans="2:11" ht="15" customHeight="1">
      <c r="B28" s="200"/>
      <c r="C28" s="201"/>
      <c r="D28" s="313" t="s">
        <v>639</v>
      </c>
      <c r="E28" s="313"/>
      <c r="F28" s="313"/>
      <c r="G28" s="313"/>
      <c r="H28" s="313"/>
      <c r="I28" s="313"/>
      <c r="J28" s="313"/>
      <c r="K28" s="197"/>
    </row>
    <row r="29" spans="2:11" ht="12.75" customHeight="1">
      <c r="B29" s="200"/>
      <c r="C29" s="201"/>
      <c r="D29" s="201"/>
      <c r="E29" s="201"/>
      <c r="F29" s="201"/>
      <c r="G29" s="201"/>
      <c r="H29" s="201"/>
      <c r="I29" s="201"/>
      <c r="J29" s="201"/>
      <c r="K29" s="197"/>
    </row>
    <row r="30" spans="2:11" ht="15" customHeight="1">
      <c r="B30" s="200"/>
      <c r="C30" s="201"/>
      <c r="D30" s="313" t="s">
        <v>640</v>
      </c>
      <c r="E30" s="313"/>
      <c r="F30" s="313"/>
      <c r="G30" s="313"/>
      <c r="H30" s="313"/>
      <c r="I30" s="313"/>
      <c r="J30" s="313"/>
      <c r="K30" s="197"/>
    </row>
    <row r="31" spans="2:11" ht="15" customHeight="1">
      <c r="B31" s="200"/>
      <c r="C31" s="201"/>
      <c r="D31" s="313" t="s">
        <v>641</v>
      </c>
      <c r="E31" s="313"/>
      <c r="F31" s="313"/>
      <c r="G31" s="313"/>
      <c r="H31" s="313"/>
      <c r="I31" s="313"/>
      <c r="J31" s="313"/>
      <c r="K31" s="197"/>
    </row>
    <row r="32" spans="2:11" ht="12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197"/>
    </row>
    <row r="33" spans="2:11" ht="15" customHeight="1">
      <c r="B33" s="200"/>
      <c r="C33" s="201"/>
      <c r="D33" s="313" t="s">
        <v>642</v>
      </c>
      <c r="E33" s="313"/>
      <c r="F33" s="313"/>
      <c r="G33" s="313"/>
      <c r="H33" s="313"/>
      <c r="I33" s="313"/>
      <c r="J33" s="313"/>
      <c r="K33" s="197"/>
    </row>
    <row r="34" spans="2:11" ht="15" customHeight="1">
      <c r="B34" s="200"/>
      <c r="C34" s="201"/>
      <c r="D34" s="313" t="s">
        <v>643</v>
      </c>
      <c r="E34" s="313"/>
      <c r="F34" s="313"/>
      <c r="G34" s="313"/>
      <c r="H34" s="313"/>
      <c r="I34" s="313"/>
      <c r="J34" s="313"/>
      <c r="K34" s="197"/>
    </row>
    <row r="35" spans="2:11" ht="15" customHeight="1">
      <c r="B35" s="200"/>
      <c r="C35" s="201"/>
      <c r="D35" s="313" t="s">
        <v>644</v>
      </c>
      <c r="E35" s="313"/>
      <c r="F35" s="313"/>
      <c r="G35" s="313"/>
      <c r="H35" s="313"/>
      <c r="I35" s="313"/>
      <c r="J35" s="313"/>
      <c r="K35" s="197"/>
    </row>
    <row r="36" spans="2:11" ht="15" customHeight="1">
      <c r="B36" s="200"/>
      <c r="C36" s="201"/>
      <c r="D36" s="199"/>
      <c r="E36" s="202" t="s">
        <v>99</v>
      </c>
      <c r="F36" s="199"/>
      <c r="G36" s="313" t="s">
        <v>645</v>
      </c>
      <c r="H36" s="313"/>
      <c r="I36" s="313"/>
      <c r="J36" s="313"/>
      <c r="K36" s="197"/>
    </row>
    <row r="37" spans="2:11" ht="30.75" customHeight="1">
      <c r="B37" s="200"/>
      <c r="C37" s="201"/>
      <c r="D37" s="199"/>
      <c r="E37" s="202" t="s">
        <v>646</v>
      </c>
      <c r="F37" s="199"/>
      <c r="G37" s="313" t="s">
        <v>647</v>
      </c>
      <c r="H37" s="313"/>
      <c r="I37" s="313"/>
      <c r="J37" s="313"/>
      <c r="K37" s="197"/>
    </row>
    <row r="38" spans="2:11" ht="15" customHeight="1">
      <c r="B38" s="200"/>
      <c r="C38" s="201"/>
      <c r="D38" s="199"/>
      <c r="E38" s="202" t="s">
        <v>52</v>
      </c>
      <c r="F38" s="199"/>
      <c r="G38" s="313" t="s">
        <v>648</v>
      </c>
      <c r="H38" s="313"/>
      <c r="I38" s="313"/>
      <c r="J38" s="313"/>
      <c r="K38" s="197"/>
    </row>
    <row r="39" spans="2:11" ht="15" customHeight="1">
      <c r="B39" s="200"/>
      <c r="C39" s="201"/>
      <c r="D39" s="199"/>
      <c r="E39" s="202" t="s">
        <v>53</v>
      </c>
      <c r="F39" s="199"/>
      <c r="G39" s="313" t="s">
        <v>649</v>
      </c>
      <c r="H39" s="313"/>
      <c r="I39" s="313"/>
      <c r="J39" s="313"/>
      <c r="K39" s="197"/>
    </row>
    <row r="40" spans="2:11" ht="15" customHeight="1">
      <c r="B40" s="200"/>
      <c r="C40" s="201"/>
      <c r="D40" s="199"/>
      <c r="E40" s="202" t="s">
        <v>100</v>
      </c>
      <c r="F40" s="199"/>
      <c r="G40" s="313" t="s">
        <v>650</v>
      </c>
      <c r="H40" s="313"/>
      <c r="I40" s="313"/>
      <c r="J40" s="313"/>
      <c r="K40" s="197"/>
    </row>
    <row r="41" spans="2:11" ht="15" customHeight="1">
      <c r="B41" s="200"/>
      <c r="C41" s="201"/>
      <c r="D41" s="199"/>
      <c r="E41" s="202" t="s">
        <v>101</v>
      </c>
      <c r="F41" s="199"/>
      <c r="G41" s="313" t="s">
        <v>651</v>
      </c>
      <c r="H41" s="313"/>
      <c r="I41" s="313"/>
      <c r="J41" s="313"/>
      <c r="K41" s="197"/>
    </row>
    <row r="42" spans="2:11" ht="15" customHeight="1">
      <c r="B42" s="200"/>
      <c r="C42" s="201"/>
      <c r="D42" s="199"/>
      <c r="E42" s="202" t="s">
        <v>652</v>
      </c>
      <c r="F42" s="199"/>
      <c r="G42" s="313" t="s">
        <v>653</v>
      </c>
      <c r="H42" s="313"/>
      <c r="I42" s="313"/>
      <c r="J42" s="313"/>
      <c r="K42" s="197"/>
    </row>
    <row r="43" spans="2:11" ht="15" customHeight="1">
      <c r="B43" s="200"/>
      <c r="C43" s="201"/>
      <c r="D43" s="199"/>
      <c r="E43" s="202"/>
      <c r="F43" s="199"/>
      <c r="G43" s="313" t="s">
        <v>654</v>
      </c>
      <c r="H43" s="313"/>
      <c r="I43" s="313"/>
      <c r="J43" s="313"/>
      <c r="K43" s="197"/>
    </row>
    <row r="44" spans="2:11" ht="15" customHeight="1">
      <c r="B44" s="200"/>
      <c r="C44" s="201"/>
      <c r="D44" s="199"/>
      <c r="E44" s="202" t="s">
        <v>655</v>
      </c>
      <c r="F44" s="199"/>
      <c r="G44" s="313" t="s">
        <v>656</v>
      </c>
      <c r="H44" s="313"/>
      <c r="I44" s="313"/>
      <c r="J44" s="313"/>
      <c r="K44" s="197"/>
    </row>
    <row r="45" spans="2:11" ht="15" customHeight="1">
      <c r="B45" s="200"/>
      <c r="C45" s="201"/>
      <c r="D45" s="199"/>
      <c r="E45" s="202" t="s">
        <v>103</v>
      </c>
      <c r="F45" s="199"/>
      <c r="G45" s="313" t="s">
        <v>657</v>
      </c>
      <c r="H45" s="313"/>
      <c r="I45" s="313"/>
      <c r="J45" s="313"/>
      <c r="K45" s="197"/>
    </row>
    <row r="46" spans="2:11" ht="12.75" customHeight="1">
      <c r="B46" s="200"/>
      <c r="C46" s="201"/>
      <c r="D46" s="199"/>
      <c r="E46" s="199"/>
      <c r="F46" s="199"/>
      <c r="G46" s="199"/>
      <c r="H46" s="199"/>
      <c r="I46" s="199"/>
      <c r="J46" s="199"/>
      <c r="K46" s="197"/>
    </row>
    <row r="47" spans="2:11" ht="15" customHeight="1">
      <c r="B47" s="200"/>
      <c r="C47" s="201"/>
      <c r="D47" s="313" t="s">
        <v>658</v>
      </c>
      <c r="E47" s="313"/>
      <c r="F47" s="313"/>
      <c r="G47" s="313"/>
      <c r="H47" s="313"/>
      <c r="I47" s="313"/>
      <c r="J47" s="313"/>
      <c r="K47" s="197"/>
    </row>
    <row r="48" spans="2:11" ht="15" customHeight="1">
      <c r="B48" s="200"/>
      <c r="C48" s="201"/>
      <c r="D48" s="201"/>
      <c r="E48" s="313" t="s">
        <v>659</v>
      </c>
      <c r="F48" s="313"/>
      <c r="G48" s="313"/>
      <c r="H48" s="313"/>
      <c r="I48" s="313"/>
      <c r="J48" s="313"/>
      <c r="K48" s="197"/>
    </row>
    <row r="49" spans="2:11" ht="15" customHeight="1">
      <c r="B49" s="200"/>
      <c r="C49" s="201"/>
      <c r="D49" s="201"/>
      <c r="E49" s="313" t="s">
        <v>660</v>
      </c>
      <c r="F49" s="313"/>
      <c r="G49" s="313"/>
      <c r="H49" s="313"/>
      <c r="I49" s="313"/>
      <c r="J49" s="313"/>
      <c r="K49" s="197"/>
    </row>
    <row r="50" spans="2:11" ht="15" customHeight="1">
      <c r="B50" s="200"/>
      <c r="C50" s="201"/>
      <c r="D50" s="201"/>
      <c r="E50" s="313" t="s">
        <v>661</v>
      </c>
      <c r="F50" s="313"/>
      <c r="G50" s="313"/>
      <c r="H50" s="313"/>
      <c r="I50" s="313"/>
      <c r="J50" s="313"/>
      <c r="K50" s="197"/>
    </row>
    <row r="51" spans="2:11" ht="15" customHeight="1">
      <c r="B51" s="200"/>
      <c r="C51" s="201"/>
      <c r="D51" s="313" t="s">
        <v>662</v>
      </c>
      <c r="E51" s="313"/>
      <c r="F51" s="313"/>
      <c r="G51" s="313"/>
      <c r="H51" s="313"/>
      <c r="I51" s="313"/>
      <c r="J51" s="313"/>
      <c r="K51" s="197"/>
    </row>
    <row r="52" spans="2:11" ht="25.5" customHeight="1">
      <c r="B52" s="196"/>
      <c r="C52" s="316" t="s">
        <v>663</v>
      </c>
      <c r="D52" s="316"/>
      <c r="E52" s="316"/>
      <c r="F52" s="316"/>
      <c r="G52" s="316"/>
      <c r="H52" s="316"/>
      <c r="I52" s="316"/>
      <c r="J52" s="316"/>
      <c r="K52" s="197"/>
    </row>
    <row r="53" spans="2:11" ht="5.25" customHeight="1">
      <c r="B53" s="196"/>
      <c r="C53" s="198"/>
      <c r="D53" s="198"/>
      <c r="E53" s="198"/>
      <c r="F53" s="198"/>
      <c r="G53" s="198"/>
      <c r="H53" s="198"/>
      <c r="I53" s="198"/>
      <c r="J53" s="198"/>
      <c r="K53" s="197"/>
    </row>
    <row r="54" spans="2:11" ht="15" customHeight="1">
      <c r="B54" s="196"/>
      <c r="C54" s="313" t="s">
        <v>664</v>
      </c>
      <c r="D54" s="313"/>
      <c r="E54" s="313"/>
      <c r="F54" s="313"/>
      <c r="G54" s="313"/>
      <c r="H54" s="313"/>
      <c r="I54" s="313"/>
      <c r="J54" s="313"/>
      <c r="K54" s="197"/>
    </row>
    <row r="55" spans="2:11" ht="15" customHeight="1">
      <c r="B55" s="196"/>
      <c r="C55" s="313" t="s">
        <v>665</v>
      </c>
      <c r="D55" s="313"/>
      <c r="E55" s="313"/>
      <c r="F55" s="313"/>
      <c r="G55" s="313"/>
      <c r="H55" s="313"/>
      <c r="I55" s="313"/>
      <c r="J55" s="313"/>
      <c r="K55" s="197"/>
    </row>
    <row r="56" spans="2:11" ht="12.75" customHeight="1">
      <c r="B56" s="196"/>
      <c r="C56" s="199"/>
      <c r="D56" s="199"/>
      <c r="E56" s="199"/>
      <c r="F56" s="199"/>
      <c r="G56" s="199"/>
      <c r="H56" s="199"/>
      <c r="I56" s="199"/>
      <c r="J56" s="199"/>
      <c r="K56" s="197"/>
    </row>
    <row r="57" spans="2:11" ht="15" customHeight="1">
      <c r="B57" s="196"/>
      <c r="C57" s="313" t="s">
        <v>666</v>
      </c>
      <c r="D57" s="313"/>
      <c r="E57" s="313"/>
      <c r="F57" s="313"/>
      <c r="G57" s="313"/>
      <c r="H57" s="313"/>
      <c r="I57" s="313"/>
      <c r="J57" s="313"/>
      <c r="K57" s="197"/>
    </row>
    <row r="58" spans="2:11" ht="15" customHeight="1">
      <c r="B58" s="196"/>
      <c r="C58" s="201"/>
      <c r="D58" s="313" t="s">
        <v>667</v>
      </c>
      <c r="E58" s="313"/>
      <c r="F58" s="313"/>
      <c r="G58" s="313"/>
      <c r="H58" s="313"/>
      <c r="I58" s="313"/>
      <c r="J58" s="313"/>
      <c r="K58" s="197"/>
    </row>
    <row r="59" spans="2:11" ht="15" customHeight="1">
      <c r="B59" s="196"/>
      <c r="C59" s="201"/>
      <c r="D59" s="313" t="s">
        <v>668</v>
      </c>
      <c r="E59" s="313"/>
      <c r="F59" s="313"/>
      <c r="G59" s="313"/>
      <c r="H59" s="313"/>
      <c r="I59" s="313"/>
      <c r="J59" s="313"/>
      <c r="K59" s="197"/>
    </row>
    <row r="60" spans="2:11" ht="15" customHeight="1">
      <c r="B60" s="196"/>
      <c r="C60" s="201"/>
      <c r="D60" s="313" t="s">
        <v>669</v>
      </c>
      <c r="E60" s="313"/>
      <c r="F60" s="313"/>
      <c r="G60" s="313"/>
      <c r="H60" s="313"/>
      <c r="I60" s="313"/>
      <c r="J60" s="313"/>
      <c r="K60" s="197"/>
    </row>
    <row r="61" spans="2:11" ht="15" customHeight="1">
      <c r="B61" s="196"/>
      <c r="C61" s="201"/>
      <c r="D61" s="313" t="s">
        <v>670</v>
      </c>
      <c r="E61" s="313"/>
      <c r="F61" s="313"/>
      <c r="G61" s="313"/>
      <c r="H61" s="313"/>
      <c r="I61" s="313"/>
      <c r="J61" s="313"/>
      <c r="K61" s="197"/>
    </row>
    <row r="62" spans="2:11" ht="15" customHeight="1">
      <c r="B62" s="196"/>
      <c r="C62" s="201"/>
      <c r="D62" s="315" t="s">
        <v>671</v>
      </c>
      <c r="E62" s="315"/>
      <c r="F62" s="315"/>
      <c r="G62" s="315"/>
      <c r="H62" s="315"/>
      <c r="I62" s="315"/>
      <c r="J62" s="315"/>
      <c r="K62" s="197"/>
    </row>
    <row r="63" spans="2:11" ht="15" customHeight="1">
      <c r="B63" s="196"/>
      <c r="C63" s="201"/>
      <c r="D63" s="313" t="s">
        <v>672</v>
      </c>
      <c r="E63" s="313"/>
      <c r="F63" s="313"/>
      <c r="G63" s="313"/>
      <c r="H63" s="313"/>
      <c r="I63" s="313"/>
      <c r="J63" s="313"/>
      <c r="K63" s="197"/>
    </row>
    <row r="64" spans="2:11" ht="12.75" customHeight="1">
      <c r="B64" s="196"/>
      <c r="C64" s="201"/>
      <c r="D64" s="201"/>
      <c r="E64" s="204"/>
      <c r="F64" s="201"/>
      <c r="G64" s="201"/>
      <c r="H64" s="201"/>
      <c r="I64" s="201"/>
      <c r="J64" s="201"/>
      <c r="K64" s="197"/>
    </row>
    <row r="65" spans="2:11" ht="15" customHeight="1">
      <c r="B65" s="196"/>
      <c r="C65" s="201"/>
      <c r="D65" s="313" t="s">
        <v>673</v>
      </c>
      <c r="E65" s="313"/>
      <c r="F65" s="313"/>
      <c r="G65" s="313"/>
      <c r="H65" s="313"/>
      <c r="I65" s="313"/>
      <c r="J65" s="313"/>
      <c r="K65" s="197"/>
    </row>
    <row r="66" spans="2:11" ht="15" customHeight="1">
      <c r="B66" s="196"/>
      <c r="C66" s="201"/>
      <c r="D66" s="315" t="s">
        <v>674</v>
      </c>
      <c r="E66" s="315"/>
      <c r="F66" s="315"/>
      <c r="G66" s="315"/>
      <c r="H66" s="315"/>
      <c r="I66" s="315"/>
      <c r="J66" s="315"/>
      <c r="K66" s="197"/>
    </row>
    <row r="67" spans="2:11" ht="15" customHeight="1">
      <c r="B67" s="196"/>
      <c r="C67" s="201"/>
      <c r="D67" s="313" t="s">
        <v>675</v>
      </c>
      <c r="E67" s="313"/>
      <c r="F67" s="313"/>
      <c r="G67" s="313"/>
      <c r="H67" s="313"/>
      <c r="I67" s="313"/>
      <c r="J67" s="313"/>
      <c r="K67" s="197"/>
    </row>
    <row r="68" spans="2:11" ht="15" customHeight="1">
      <c r="B68" s="196"/>
      <c r="C68" s="201"/>
      <c r="D68" s="313" t="s">
        <v>676</v>
      </c>
      <c r="E68" s="313"/>
      <c r="F68" s="313"/>
      <c r="G68" s="313"/>
      <c r="H68" s="313"/>
      <c r="I68" s="313"/>
      <c r="J68" s="313"/>
      <c r="K68" s="197"/>
    </row>
    <row r="69" spans="2:11" ht="15" customHeight="1">
      <c r="B69" s="196"/>
      <c r="C69" s="201"/>
      <c r="D69" s="313" t="s">
        <v>677</v>
      </c>
      <c r="E69" s="313"/>
      <c r="F69" s="313"/>
      <c r="G69" s="313"/>
      <c r="H69" s="313"/>
      <c r="I69" s="313"/>
      <c r="J69" s="313"/>
      <c r="K69" s="197"/>
    </row>
    <row r="70" spans="2:11" ht="15" customHeight="1">
      <c r="B70" s="196"/>
      <c r="C70" s="201"/>
      <c r="D70" s="313" t="s">
        <v>678</v>
      </c>
      <c r="E70" s="313"/>
      <c r="F70" s="313"/>
      <c r="G70" s="313"/>
      <c r="H70" s="313"/>
      <c r="I70" s="313"/>
      <c r="J70" s="313"/>
      <c r="K70" s="197"/>
    </row>
    <row r="71" spans="2:11" ht="12.75" customHeight="1">
      <c r="B71" s="205"/>
      <c r="C71" s="206"/>
      <c r="D71" s="206"/>
      <c r="E71" s="206"/>
      <c r="F71" s="206"/>
      <c r="G71" s="206"/>
      <c r="H71" s="206"/>
      <c r="I71" s="206"/>
      <c r="J71" s="206"/>
      <c r="K71" s="207"/>
    </row>
    <row r="72" spans="2:11" ht="18.75" customHeight="1">
      <c r="B72" s="208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18.75" customHeight="1">
      <c r="B73" s="209"/>
      <c r="C73" s="209"/>
      <c r="D73" s="209"/>
      <c r="E73" s="209"/>
      <c r="F73" s="209"/>
      <c r="G73" s="209"/>
      <c r="H73" s="209"/>
      <c r="I73" s="209"/>
      <c r="J73" s="209"/>
      <c r="K73" s="209"/>
    </row>
    <row r="74" spans="2:11" ht="7.5" customHeight="1">
      <c r="B74" s="210"/>
      <c r="C74" s="211"/>
      <c r="D74" s="211"/>
      <c r="E74" s="211"/>
      <c r="F74" s="211"/>
      <c r="G74" s="211"/>
      <c r="H74" s="211"/>
      <c r="I74" s="211"/>
      <c r="J74" s="211"/>
      <c r="K74" s="212"/>
    </row>
    <row r="75" spans="2:11" ht="45" customHeight="1">
      <c r="B75" s="213"/>
      <c r="C75" s="314" t="s">
        <v>679</v>
      </c>
      <c r="D75" s="314"/>
      <c r="E75" s="314"/>
      <c r="F75" s="314"/>
      <c r="G75" s="314"/>
      <c r="H75" s="314"/>
      <c r="I75" s="314"/>
      <c r="J75" s="314"/>
      <c r="K75" s="214"/>
    </row>
    <row r="76" spans="2:11" ht="17.25" customHeight="1">
      <c r="B76" s="213"/>
      <c r="C76" s="215" t="s">
        <v>680</v>
      </c>
      <c r="D76" s="215"/>
      <c r="E76" s="215"/>
      <c r="F76" s="215" t="s">
        <v>681</v>
      </c>
      <c r="G76" s="216"/>
      <c r="H76" s="215" t="s">
        <v>53</v>
      </c>
      <c r="I76" s="215" t="s">
        <v>56</v>
      </c>
      <c r="J76" s="215" t="s">
        <v>682</v>
      </c>
      <c r="K76" s="214"/>
    </row>
    <row r="77" spans="2:11" ht="17.25" customHeight="1">
      <c r="B77" s="213"/>
      <c r="C77" s="217" t="s">
        <v>683</v>
      </c>
      <c r="D77" s="217"/>
      <c r="E77" s="217"/>
      <c r="F77" s="218" t="s">
        <v>684</v>
      </c>
      <c r="G77" s="219"/>
      <c r="H77" s="217"/>
      <c r="I77" s="217"/>
      <c r="J77" s="217" t="s">
        <v>685</v>
      </c>
      <c r="K77" s="214"/>
    </row>
    <row r="78" spans="2:11" ht="5.25" customHeight="1">
      <c r="B78" s="213"/>
      <c r="C78" s="220"/>
      <c r="D78" s="220"/>
      <c r="E78" s="220"/>
      <c r="F78" s="220"/>
      <c r="G78" s="221"/>
      <c r="H78" s="220"/>
      <c r="I78" s="220"/>
      <c r="J78" s="220"/>
      <c r="K78" s="214"/>
    </row>
    <row r="79" spans="2:11" ht="15" customHeight="1">
      <c r="B79" s="213"/>
      <c r="C79" s="202" t="s">
        <v>52</v>
      </c>
      <c r="D79" s="220"/>
      <c r="E79" s="220"/>
      <c r="F79" s="222" t="s">
        <v>686</v>
      </c>
      <c r="G79" s="221"/>
      <c r="H79" s="202" t="s">
        <v>687</v>
      </c>
      <c r="I79" s="202" t="s">
        <v>688</v>
      </c>
      <c r="J79" s="202">
        <v>20</v>
      </c>
      <c r="K79" s="214"/>
    </row>
    <row r="80" spans="2:11" ht="15" customHeight="1">
      <c r="B80" s="213"/>
      <c r="C80" s="202" t="s">
        <v>689</v>
      </c>
      <c r="D80" s="202"/>
      <c r="E80" s="202"/>
      <c r="F80" s="222" t="s">
        <v>686</v>
      </c>
      <c r="G80" s="221"/>
      <c r="H80" s="202" t="s">
        <v>690</v>
      </c>
      <c r="I80" s="202" t="s">
        <v>688</v>
      </c>
      <c r="J80" s="202">
        <v>120</v>
      </c>
      <c r="K80" s="214"/>
    </row>
    <row r="81" spans="2:11" ht="15" customHeight="1">
      <c r="B81" s="223"/>
      <c r="C81" s="202" t="s">
        <v>691</v>
      </c>
      <c r="D81" s="202"/>
      <c r="E81" s="202"/>
      <c r="F81" s="222" t="s">
        <v>593</v>
      </c>
      <c r="G81" s="221"/>
      <c r="H81" s="202" t="s">
        <v>692</v>
      </c>
      <c r="I81" s="202" t="s">
        <v>688</v>
      </c>
      <c r="J81" s="202">
        <v>50</v>
      </c>
      <c r="K81" s="214"/>
    </row>
    <row r="82" spans="2:11" ht="15" customHeight="1">
      <c r="B82" s="223"/>
      <c r="C82" s="202" t="s">
        <v>693</v>
      </c>
      <c r="D82" s="202"/>
      <c r="E82" s="202"/>
      <c r="F82" s="222" t="s">
        <v>686</v>
      </c>
      <c r="G82" s="221"/>
      <c r="H82" s="202" t="s">
        <v>694</v>
      </c>
      <c r="I82" s="202" t="s">
        <v>695</v>
      </c>
      <c r="J82" s="202"/>
      <c r="K82" s="214"/>
    </row>
    <row r="83" spans="2:11" ht="15" customHeight="1">
      <c r="B83" s="223"/>
      <c r="C83" s="224" t="s">
        <v>696</v>
      </c>
      <c r="D83" s="224"/>
      <c r="E83" s="224"/>
      <c r="F83" s="225" t="s">
        <v>593</v>
      </c>
      <c r="G83" s="224"/>
      <c r="H83" s="224" t="s">
        <v>697</v>
      </c>
      <c r="I83" s="224" t="s">
        <v>688</v>
      </c>
      <c r="J83" s="224">
        <v>15</v>
      </c>
      <c r="K83" s="214"/>
    </row>
    <row r="84" spans="2:11" ht="15" customHeight="1">
      <c r="B84" s="223"/>
      <c r="C84" s="224" t="s">
        <v>698</v>
      </c>
      <c r="D84" s="224"/>
      <c r="E84" s="224"/>
      <c r="F84" s="225" t="s">
        <v>593</v>
      </c>
      <c r="G84" s="224"/>
      <c r="H84" s="224" t="s">
        <v>699</v>
      </c>
      <c r="I84" s="224" t="s">
        <v>688</v>
      </c>
      <c r="J84" s="224">
        <v>15</v>
      </c>
      <c r="K84" s="214"/>
    </row>
    <row r="85" spans="2:11" ht="15" customHeight="1">
      <c r="B85" s="223"/>
      <c r="C85" s="224" t="s">
        <v>700</v>
      </c>
      <c r="D85" s="224"/>
      <c r="E85" s="224"/>
      <c r="F85" s="225" t="s">
        <v>593</v>
      </c>
      <c r="G85" s="224"/>
      <c r="H85" s="224" t="s">
        <v>701</v>
      </c>
      <c r="I85" s="224" t="s">
        <v>688</v>
      </c>
      <c r="J85" s="224">
        <v>20</v>
      </c>
      <c r="K85" s="214"/>
    </row>
    <row r="86" spans="2:11" ht="15" customHeight="1">
      <c r="B86" s="223"/>
      <c r="C86" s="224" t="s">
        <v>702</v>
      </c>
      <c r="D86" s="224"/>
      <c r="E86" s="224"/>
      <c r="F86" s="225" t="s">
        <v>593</v>
      </c>
      <c r="G86" s="224"/>
      <c r="H86" s="224" t="s">
        <v>703</v>
      </c>
      <c r="I86" s="224" t="s">
        <v>688</v>
      </c>
      <c r="J86" s="224">
        <v>20</v>
      </c>
      <c r="K86" s="214"/>
    </row>
    <row r="87" spans="2:11" ht="15" customHeight="1">
      <c r="B87" s="223"/>
      <c r="C87" s="202" t="s">
        <v>704</v>
      </c>
      <c r="D87" s="202"/>
      <c r="E87" s="202"/>
      <c r="F87" s="222" t="s">
        <v>593</v>
      </c>
      <c r="G87" s="221"/>
      <c r="H87" s="202" t="s">
        <v>705</v>
      </c>
      <c r="I87" s="202" t="s">
        <v>688</v>
      </c>
      <c r="J87" s="202">
        <v>50</v>
      </c>
      <c r="K87" s="214"/>
    </row>
    <row r="88" spans="2:11" ht="15" customHeight="1">
      <c r="B88" s="223"/>
      <c r="C88" s="202" t="s">
        <v>706</v>
      </c>
      <c r="D88" s="202"/>
      <c r="E88" s="202"/>
      <c r="F88" s="222" t="s">
        <v>593</v>
      </c>
      <c r="G88" s="221"/>
      <c r="H88" s="202" t="s">
        <v>707</v>
      </c>
      <c r="I88" s="202" t="s">
        <v>688</v>
      </c>
      <c r="J88" s="202">
        <v>20</v>
      </c>
      <c r="K88" s="214"/>
    </row>
    <row r="89" spans="2:11" ht="15" customHeight="1">
      <c r="B89" s="223"/>
      <c r="C89" s="202" t="s">
        <v>708</v>
      </c>
      <c r="D89" s="202"/>
      <c r="E89" s="202"/>
      <c r="F89" s="222" t="s">
        <v>593</v>
      </c>
      <c r="G89" s="221"/>
      <c r="H89" s="202" t="s">
        <v>709</v>
      </c>
      <c r="I89" s="202" t="s">
        <v>688</v>
      </c>
      <c r="J89" s="202">
        <v>20</v>
      </c>
      <c r="K89" s="214"/>
    </row>
    <row r="90" spans="2:11" ht="15" customHeight="1">
      <c r="B90" s="223"/>
      <c r="C90" s="202" t="s">
        <v>710</v>
      </c>
      <c r="D90" s="202"/>
      <c r="E90" s="202"/>
      <c r="F90" s="222" t="s">
        <v>593</v>
      </c>
      <c r="G90" s="221"/>
      <c r="H90" s="202" t="s">
        <v>711</v>
      </c>
      <c r="I90" s="202" t="s">
        <v>688</v>
      </c>
      <c r="J90" s="202">
        <v>50</v>
      </c>
      <c r="K90" s="214"/>
    </row>
    <row r="91" spans="2:11" ht="15" customHeight="1">
      <c r="B91" s="223"/>
      <c r="C91" s="202" t="s">
        <v>712</v>
      </c>
      <c r="D91" s="202"/>
      <c r="E91" s="202"/>
      <c r="F91" s="222" t="s">
        <v>593</v>
      </c>
      <c r="G91" s="221"/>
      <c r="H91" s="202" t="s">
        <v>712</v>
      </c>
      <c r="I91" s="202" t="s">
        <v>688</v>
      </c>
      <c r="J91" s="202">
        <v>50</v>
      </c>
      <c r="K91" s="214"/>
    </row>
    <row r="92" spans="2:11" ht="15" customHeight="1">
      <c r="B92" s="223"/>
      <c r="C92" s="202" t="s">
        <v>713</v>
      </c>
      <c r="D92" s="202"/>
      <c r="E92" s="202"/>
      <c r="F92" s="222" t="s">
        <v>593</v>
      </c>
      <c r="G92" s="221"/>
      <c r="H92" s="202" t="s">
        <v>714</v>
      </c>
      <c r="I92" s="202" t="s">
        <v>688</v>
      </c>
      <c r="J92" s="202">
        <v>255</v>
      </c>
      <c r="K92" s="214"/>
    </row>
    <row r="93" spans="2:11" ht="15" customHeight="1">
      <c r="B93" s="223"/>
      <c r="C93" s="202" t="s">
        <v>715</v>
      </c>
      <c r="D93" s="202"/>
      <c r="E93" s="202"/>
      <c r="F93" s="222" t="s">
        <v>686</v>
      </c>
      <c r="G93" s="221"/>
      <c r="H93" s="202" t="s">
        <v>716</v>
      </c>
      <c r="I93" s="202" t="s">
        <v>717</v>
      </c>
      <c r="J93" s="202"/>
      <c r="K93" s="214"/>
    </row>
    <row r="94" spans="2:11" ht="15" customHeight="1">
      <c r="B94" s="223"/>
      <c r="C94" s="202" t="s">
        <v>718</v>
      </c>
      <c r="D94" s="202"/>
      <c r="E94" s="202"/>
      <c r="F94" s="222" t="s">
        <v>686</v>
      </c>
      <c r="G94" s="221"/>
      <c r="H94" s="202" t="s">
        <v>719</v>
      </c>
      <c r="I94" s="202" t="s">
        <v>720</v>
      </c>
      <c r="J94" s="202"/>
      <c r="K94" s="214"/>
    </row>
    <row r="95" spans="2:11" ht="15" customHeight="1">
      <c r="B95" s="223"/>
      <c r="C95" s="202" t="s">
        <v>721</v>
      </c>
      <c r="D95" s="202"/>
      <c r="E95" s="202"/>
      <c r="F95" s="222" t="s">
        <v>686</v>
      </c>
      <c r="G95" s="221"/>
      <c r="H95" s="202" t="s">
        <v>721</v>
      </c>
      <c r="I95" s="202" t="s">
        <v>720</v>
      </c>
      <c r="J95" s="202"/>
      <c r="K95" s="214"/>
    </row>
    <row r="96" spans="2:11" ht="15" customHeight="1">
      <c r="B96" s="223"/>
      <c r="C96" s="202" t="s">
        <v>37</v>
      </c>
      <c r="D96" s="202"/>
      <c r="E96" s="202"/>
      <c r="F96" s="222" t="s">
        <v>686</v>
      </c>
      <c r="G96" s="221"/>
      <c r="H96" s="202" t="s">
        <v>722</v>
      </c>
      <c r="I96" s="202" t="s">
        <v>720</v>
      </c>
      <c r="J96" s="202"/>
      <c r="K96" s="214"/>
    </row>
    <row r="97" spans="2:11" ht="15" customHeight="1">
      <c r="B97" s="223"/>
      <c r="C97" s="202" t="s">
        <v>47</v>
      </c>
      <c r="D97" s="202"/>
      <c r="E97" s="202"/>
      <c r="F97" s="222" t="s">
        <v>686</v>
      </c>
      <c r="G97" s="221"/>
      <c r="H97" s="202" t="s">
        <v>723</v>
      </c>
      <c r="I97" s="202" t="s">
        <v>720</v>
      </c>
      <c r="J97" s="202"/>
      <c r="K97" s="214"/>
    </row>
    <row r="98" spans="2:11" ht="15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8"/>
    </row>
    <row r="99" spans="2:11" ht="18.7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29"/>
    </row>
    <row r="100" spans="2:11" ht="18.75" customHeight="1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</row>
    <row r="101" spans="2:11" ht="7.5" customHeight="1">
      <c r="B101" s="210"/>
      <c r="C101" s="211"/>
      <c r="D101" s="211"/>
      <c r="E101" s="211"/>
      <c r="F101" s="211"/>
      <c r="G101" s="211"/>
      <c r="H101" s="211"/>
      <c r="I101" s="211"/>
      <c r="J101" s="211"/>
      <c r="K101" s="212"/>
    </row>
    <row r="102" spans="2:11" ht="45" customHeight="1">
      <c r="B102" s="213"/>
      <c r="C102" s="314" t="s">
        <v>724</v>
      </c>
      <c r="D102" s="314"/>
      <c r="E102" s="314"/>
      <c r="F102" s="314"/>
      <c r="G102" s="314"/>
      <c r="H102" s="314"/>
      <c r="I102" s="314"/>
      <c r="J102" s="314"/>
      <c r="K102" s="214"/>
    </row>
    <row r="103" spans="2:11" ht="17.25" customHeight="1">
      <c r="B103" s="213"/>
      <c r="C103" s="215" t="s">
        <v>680</v>
      </c>
      <c r="D103" s="215"/>
      <c r="E103" s="215"/>
      <c r="F103" s="215" t="s">
        <v>681</v>
      </c>
      <c r="G103" s="216"/>
      <c r="H103" s="215" t="s">
        <v>53</v>
      </c>
      <c r="I103" s="215" t="s">
        <v>56</v>
      </c>
      <c r="J103" s="215" t="s">
        <v>682</v>
      </c>
      <c r="K103" s="214"/>
    </row>
    <row r="104" spans="2:11" ht="17.25" customHeight="1">
      <c r="B104" s="213"/>
      <c r="C104" s="217" t="s">
        <v>683</v>
      </c>
      <c r="D104" s="217"/>
      <c r="E104" s="217"/>
      <c r="F104" s="218" t="s">
        <v>684</v>
      </c>
      <c r="G104" s="219"/>
      <c r="H104" s="217"/>
      <c r="I104" s="217"/>
      <c r="J104" s="217" t="s">
        <v>685</v>
      </c>
      <c r="K104" s="214"/>
    </row>
    <row r="105" spans="2:11" ht="5.25" customHeight="1">
      <c r="B105" s="213"/>
      <c r="C105" s="215"/>
      <c r="D105" s="215"/>
      <c r="E105" s="215"/>
      <c r="F105" s="215"/>
      <c r="G105" s="231"/>
      <c r="H105" s="215"/>
      <c r="I105" s="215"/>
      <c r="J105" s="215"/>
      <c r="K105" s="214"/>
    </row>
    <row r="106" spans="2:11" ht="15" customHeight="1">
      <c r="B106" s="213"/>
      <c r="C106" s="202" t="s">
        <v>52</v>
      </c>
      <c r="D106" s="220"/>
      <c r="E106" s="220"/>
      <c r="F106" s="222" t="s">
        <v>686</v>
      </c>
      <c r="G106" s="231"/>
      <c r="H106" s="202" t="s">
        <v>725</v>
      </c>
      <c r="I106" s="202" t="s">
        <v>688</v>
      </c>
      <c r="J106" s="202">
        <v>20</v>
      </c>
      <c r="K106" s="214"/>
    </row>
    <row r="107" spans="2:11" ht="15" customHeight="1">
      <c r="B107" s="213"/>
      <c r="C107" s="202" t="s">
        <v>689</v>
      </c>
      <c r="D107" s="202"/>
      <c r="E107" s="202"/>
      <c r="F107" s="222" t="s">
        <v>686</v>
      </c>
      <c r="G107" s="202"/>
      <c r="H107" s="202" t="s">
        <v>725</v>
      </c>
      <c r="I107" s="202" t="s">
        <v>688</v>
      </c>
      <c r="J107" s="202">
        <v>120</v>
      </c>
      <c r="K107" s="214"/>
    </row>
    <row r="108" spans="2:11" ht="15" customHeight="1">
      <c r="B108" s="223"/>
      <c r="C108" s="202" t="s">
        <v>691</v>
      </c>
      <c r="D108" s="202"/>
      <c r="E108" s="202"/>
      <c r="F108" s="222" t="s">
        <v>593</v>
      </c>
      <c r="G108" s="202"/>
      <c r="H108" s="202" t="s">
        <v>725</v>
      </c>
      <c r="I108" s="202" t="s">
        <v>688</v>
      </c>
      <c r="J108" s="202">
        <v>50</v>
      </c>
      <c r="K108" s="214"/>
    </row>
    <row r="109" spans="2:11" ht="15" customHeight="1">
      <c r="B109" s="223"/>
      <c r="C109" s="202" t="s">
        <v>693</v>
      </c>
      <c r="D109" s="202"/>
      <c r="E109" s="202"/>
      <c r="F109" s="222" t="s">
        <v>686</v>
      </c>
      <c r="G109" s="202"/>
      <c r="H109" s="202" t="s">
        <v>725</v>
      </c>
      <c r="I109" s="202" t="s">
        <v>695</v>
      </c>
      <c r="J109" s="202"/>
      <c r="K109" s="214"/>
    </row>
    <row r="110" spans="2:11" ht="15" customHeight="1">
      <c r="B110" s="223"/>
      <c r="C110" s="202" t="s">
        <v>704</v>
      </c>
      <c r="D110" s="202"/>
      <c r="E110" s="202"/>
      <c r="F110" s="222" t="s">
        <v>593</v>
      </c>
      <c r="G110" s="202"/>
      <c r="H110" s="202" t="s">
        <v>725</v>
      </c>
      <c r="I110" s="202" t="s">
        <v>688</v>
      </c>
      <c r="J110" s="202">
        <v>50</v>
      </c>
      <c r="K110" s="214"/>
    </row>
    <row r="111" spans="2:11" ht="15" customHeight="1">
      <c r="B111" s="223"/>
      <c r="C111" s="202" t="s">
        <v>712</v>
      </c>
      <c r="D111" s="202"/>
      <c r="E111" s="202"/>
      <c r="F111" s="222" t="s">
        <v>593</v>
      </c>
      <c r="G111" s="202"/>
      <c r="H111" s="202" t="s">
        <v>725</v>
      </c>
      <c r="I111" s="202" t="s">
        <v>688</v>
      </c>
      <c r="J111" s="202">
        <v>50</v>
      </c>
      <c r="K111" s="214"/>
    </row>
    <row r="112" spans="2:11" ht="15" customHeight="1">
      <c r="B112" s="223"/>
      <c r="C112" s="202" t="s">
        <v>710</v>
      </c>
      <c r="D112" s="202"/>
      <c r="E112" s="202"/>
      <c r="F112" s="222" t="s">
        <v>593</v>
      </c>
      <c r="G112" s="202"/>
      <c r="H112" s="202" t="s">
        <v>725</v>
      </c>
      <c r="I112" s="202" t="s">
        <v>688</v>
      </c>
      <c r="J112" s="202">
        <v>50</v>
      </c>
      <c r="K112" s="214"/>
    </row>
    <row r="113" spans="2:11" ht="15" customHeight="1">
      <c r="B113" s="223"/>
      <c r="C113" s="202" t="s">
        <v>52</v>
      </c>
      <c r="D113" s="202"/>
      <c r="E113" s="202"/>
      <c r="F113" s="222" t="s">
        <v>686</v>
      </c>
      <c r="G113" s="202"/>
      <c r="H113" s="202" t="s">
        <v>726</v>
      </c>
      <c r="I113" s="202" t="s">
        <v>688</v>
      </c>
      <c r="J113" s="202">
        <v>20</v>
      </c>
      <c r="K113" s="214"/>
    </row>
    <row r="114" spans="2:11" ht="15" customHeight="1">
      <c r="B114" s="223"/>
      <c r="C114" s="202" t="s">
        <v>727</v>
      </c>
      <c r="D114" s="202"/>
      <c r="E114" s="202"/>
      <c r="F114" s="222" t="s">
        <v>686</v>
      </c>
      <c r="G114" s="202"/>
      <c r="H114" s="202" t="s">
        <v>728</v>
      </c>
      <c r="I114" s="202" t="s">
        <v>688</v>
      </c>
      <c r="J114" s="202">
        <v>120</v>
      </c>
      <c r="K114" s="214"/>
    </row>
    <row r="115" spans="2:11" ht="15" customHeight="1">
      <c r="B115" s="223"/>
      <c r="C115" s="202" t="s">
        <v>37</v>
      </c>
      <c r="D115" s="202"/>
      <c r="E115" s="202"/>
      <c r="F115" s="222" t="s">
        <v>686</v>
      </c>
      <c r="G115" s="202"/>
      <c r="H115" s="202" t="s">
        <v>729</v>
      </c>
      <c r="I115" s="202" t="s">
        <v>720</v>
      </c>
      <c r="J115" s="202"/>
      <c r="K115" s="214"/>
    </row>
    <row r="116" spans="2:11" ht="15" customHeight="1">
      <c r="B116" s="223"/>
      <c r="C116" s="202" t="s">
        <v>47</v>
      </c>
      <c r="D116" s="202"/>
      <c r="E116" s="202"/>
      <c r="F116" s="222" t="s">
        <v>686</v>
      </c>
      <c r="G116" s="202"/>
      <c r="H116" s="202" t="s">
        <v>730</v>
      </c>
      <c r="I116" s="202" t="s">
        <v>720</v>
      </c>
      <c r="J116" s="202"/>
      <c r="K116" s="214"/>
    </row>
    <row r="117" spans="2:11" ht="15" customHeight="1">
      <c r="B117" s="223"/>
      <c r="C117" s="202" t="s">
        <v>56</v>
      </c>
      <c r="D117" s="202"/>
      <c r="E117" s="202"/>
      <c r="F117" s="222" t="s">
        <v>686</v>
      </c>
      <c r="G117" s="202"/>
      <c r="H117" s="202" t="s">
        <v>731</v>
      </c>
      <c r="I117" s="202" t="s">
        <v>732</v>
      </c>
      <c r="J117" s="202"/>
      <c r="K117" s="214"/>
    </row>
    <row r="118" spans="2:11" ht="15" customHeight="1">
      <c r="B118" s="226"/>
      <c r="C118" s="232"/>
      <c r="D118" s="232"/>
      <c r="E118" s="232"/>
      <c r="F118" s="232"/>
      <c r="G118" s="232"/>
      <c r="H118" s="232"/>
      <c r="I118" s="232"/>
      <c r="J118" s="232"/>
      <c r="K118" s="228"/>
    </row>
    <row r="119" spans="2:11" ht="18.75" customHeight="1">
      <c r="B119" s="233"/>
      <c r="C119" s="199"/>
      <c r="D119" s="199"/>
      <c r="E119" s="199"/>
      <c r="F119" s="234"/>
      <c r="G119" s="199"/>
      <c r="H119" s="199"/>
      <c r="I119" s="199"/>
      <c r="J119" s="199"/>
      <c r="K119" s="233"/>
    </row>
    <row r="120" spans="2:11" ht="18.75" customHeight="1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17" t="s">
        <v>733</v>
      </c>
      <c r="D122" s="317"/>
      <c r="E122" s="317"/>
      <c r="F122" s="317"/>
      <c r="G122" s="317"/>
      <c r="H122" s="317"/>
      <c r="I122" s="317"/>
      <c r="J122" s="317"/>
      <c r="K122" s="239"/>
    </row>
    <row r="123" spans="2:11" ht="17.25" customHeight="1">
      <c r="B123" s="240"/>
      <c r="C123" s="215" t="s">
        <v>680</v>
      </c>
      <c r="D123" s="215"/>
      <c r="E123" s="215"/>
      <c r="F123" s="215" t="s">
        <v>681</v>
      </c>
      <c r="G123" s="216"/>
      <c r="H123" s="215" t="s">
        <v>53</v>
      </c>
      <c r="I123" s="215" t="s">
        <v>56</v>
      </c>
      <c r="J123" s="215" t="s">
        <v>682</v>
      </c>
      <c r="K123" s="241"/>
    </row>
    <row r="124" spans="2:11" ht="17.25" customHeight="1">
      <c r="B124" s="240"/>
      <c r="C124" s="217" t="s">
        <v>683</v>
      </c>
      <c r="D124" s="217"/>
      <c r="E124" s="217"/>
      <c r="F124" s="218" t="s">
        <v>684</v>
      </c>
      <c r="G124" s="219"/>
      <c r="H124" s="217"/>
      <c r="I124" s="217"/>
      <c r="J124" s="217" t="s">
        <v>685</v>
      </c>
      <c r="K124" s="241"/>
    </row>
    <row r="125" spans="2:11" ht="5.25" customHeight="1">
      <c r="B125" s="242"/>
      <c r="C125" s="220"/>
      <c r="D125" s="220"/>
      <c r="E125" s="220"/>
      <c r="F125" s="220"/>
      <c r="G125" s="202"/>
      <c r="H125" s="220"/>
      <c r="I125" s="220"/>
      <c r="J125" s="220"/>
      <c r="K125" s="243"/>
    </row>
    <row r="126" spans="2:11" ht="15" customHeight="1">
      <c r="B126" s="242"/>
      <c r="C126" s="202" t="s">
        <v>689</v>
      </c>
      <c r="D126" s="220"/>
      <c r="E126" s="220"/>
      <c r="F126" s="222" t="s">
        <v>686</v>
      </c>
      <c r="G126" s="202"/>
      <c r="H126" s="202" t="s">
        <v>725</v>
      </c>
      <c r="I126" s="202" t="s">
        <v>688</v>
      </c>
      <c r="J126" s="202">
        <v>120</v>
      </c>
      <c r="K126" s="244"/>
    </row>
    <row r="127" spans="2:11" ht="15" customHeight="1">
      <c r="B127" s="242"/>
      <c r="C127" s="202" t="s">
        <v>734</v>
      </c>
      <c r="D127" s="202"/>
      <c r="E127" s="202"/>
      <c r="F127" s="222" t="s">
        <v>686</v>
      </c>
      <c r="G127" s="202"/>
      <c r="H127" s="202" t="s">
        <v>735</v>
      </c>
      <c r="I127" s="202" t="s">
        <v>688</v>
      </c>
      <c r="J127" s="202" t="s">
        <v>736</v>
      </c>
      <c r="K127" s="244"/>
    </row>
    <row r="128" spans="2:11" ht="15" customHeight="1">
      <c r="B128" s="242"/>
      <c r="C128" s="202" t="s">
        <v>634</v>
      </c>
      <c r="D128" s="202"/>
      <c r="E128" s="202"/>
      <c r="F128" s="222" t="s">
        <v>686</v>
      </c>
      <c r="G128" s="202"/>
      <c r="H128" s="202" t="s">
        <v>737</v>
      </c>
      <c r="I128" s="202" t="s">
        <v>688</v>
      </c>
      <c r="J128" s="202" t="s">
        <v>736</v>
      </c>
      <c r="K128" s="244"/>
    </row>
    <row r="129" spans="2:11" ht="15" customHeight="1">
      <c r="B129" s="242"/>
      <c r="C129" s="202" t="s">
        <v>696</v>
      </c>
      <c r="D129" s="202"/>
      <c r="E129" s="202"/>
      <c r="F129" s="222" t="s">
        <v>593</v>
      </c>
      <c r="G129" s="202"/>
      <c r="H129" s="202" t="s">
        <v>697</v>
      </c>
      <c r="I129" s="202" t="s">
        <v>688</v>
      </c>
      <c r="J129" s="202">
        <v>15</v>
      </c>
      <c r="K129" s="244"/>
    </row>
    <row r="130" spans="2:11" ht="15" customHeight="1">
      <c r="B130" s="242"/>
      <c r="C130" s="224" t="s">
        <v>698</v>
      </c>
      <c r="D130" s="224"/>
      <c r="E130" s="224"/>
      <c r="F130" s="225" t="s">
        <v>593</v>
      </c>
      <c r="G130" s="224"/>
      <c r="H130" s="224" t="s">
        <v>699</v>
      </c>
      <c r="I130" s="224" t="s">
        <v>688</v>
      </c>
      <c r="J130" s="224">
        <v>15</v>
      </c>
      <c r="K130" s="244"/>
    </row>
    <row r="131" spans="2:11" ht="15" customHeight="1">
      <c r="B131" s="242"/>
      <c r="C131" s="224" t="s">
        <v>700</v>
      </c>
      <c r="D131" s="224"/>
      <c r="E131" s="224"/>
      <c r="F131" s="225" t="s">
        <v>593</v>
      </c>
      <c r="G131" s="224"/>
      <c r="H131" s="224" t="s">
        <v>701</v>
      </c>
      <c r="I131" s="224" t="s">
        <v>688</v>
      </c>
      <c r="J131" s="224">
        <v>20</v>
      </c>
      <c r="K131" s="244"/>
    </row>
    <row r="132" spans="2:11" ht="15" customHeight="1">
      <c r="B132" s="242"/>
      <c r="C132" s="224" t="s">
        <v>702</v>
      </c>
      <c r="D132" s="224"/>
      <c r="E132" s="224"/>
      <c r="F132" s="225" t="s">
        <v>593</v>
      </c>
      <c r="G132" s="224"/>
      <c r="H132" s="224" t="s">
        <v>703</v>
      </c>
      <c r="I132" s="224" t="s">
        <v>688</v>
      </c>
      <c r="J132" s="224">
        <v>20</v>
      </c>
      <c r="K132" s="244"/>
    </row>
    <row r="133" spans="2:11" ht="15" customHeight="1">
      <c r="B133" s="242"/>
      <c r="C133" s="202" t="s">
        <v>691</v>
      </c>
      <c r="D133" s="202"/>
      <c r="E133" s="202"/>
      <c r="F133" s="222" t="s">
        <v>593</v>
      </c>
      <c r="G133" s="202"/>
      <c r="H133" s="202" t="s">
        <v>725</v>
      </c>
      <c r="I133" s="202" t="s">
        <v>688</v>
      </c>
      <c r="J133" s="202">
        <v>50</v>
      </c>
      <c r="K133" s="244"/>
    </row>
    <row r="134" spans="2:11" ht="15" customHeight="1">
      <c r="B134" s="242"/>
      <c r="C134" s="202" t="s">
        <v>704</v>
      </c>
      <c r="D134" s="202"/>
      <c r="E134" s="202"/>
      <c r="F134" s="222" t="s">
        <v>593</v>
      </c>
      <c r="G134" s="202"/>
      <c r="H134" s="202" t="s">
        <v>725</v>
      </c>
      <c r="I134" s="202" t="s">
        <v>688</v>
      </c>
      <c r="J134" s="202">
        <v>50</v>
      </c>
      <c r="K134" s="244"/>
    </row>
    <row r="135" spans="2:11" ht="15" customHeight="1">
      <c r="B135" s="242"/>
      <c r="C135" s="202" t="s">
        <v>710</v>
      </c>
      <c r="D135" s="202"/>
      <c r="E135" s="202"/>
      <c r="F135" s="222" t="s">
        <v>593</v>
      </c>
      <c r="G135" s="202"/>
      <c r="H135" s="202" t="s">
        <v>725</v>
      </c>
      <c r="I135" s="202" t="s">
        <v>688</v>
      </c>
      <c r="J135" s="202">
        <v>50</v>
      </c>
      <c r="K135" s="244"/>
    </row>
    <row r="136" spans="2:11" ht="15" customHeight="1">
      <c r="B136" s="242"/>
      <c r="C136" s="202" t="s">
        <v>712</v>
      </c>
      <c r="D136" s="202"/>
      <c r="E136" s="202"/>
      <c r="F136" s="222" t="s">
        <v>593</v>
      </c>
      <c r="G136" s="202"/>
      <c r="H136" s="202" t="s">
        <v>725</v>
      </c>
      <c r="I136" s="202" t="s">
        <v>688</v>
      </c>
      <c r="J136" s="202">
        <v>50</v>
      </c>
      <c r="K136" s="244"/>
    </row>
    <row r="137" spans="2:11" ht="15" customHeight="1">
      <c r="B137" s="242"/>
      <c r="C137" s="202" t="s">
        <v>713</v>
      </c>
      <c r="D137" s="202"/>
      <c r="E137" s="202"/>
      <c r="F137" s="222" t="s">
        <v>593</v>
      </c>
      <c r="G137" s="202"/>
      <c r="H137" s="202" t="s">
        <v>738</v>
      </c>
      <c r="I137" s="202" t="s">
        <v>688</v>
      </c>
      <c r="J137" s="202">
        <v>255</v>
      </c>
      <c r="K137" s="244"/>
    </row>
    <row r="138" spans="2:11" ht="15" customHeight="1">
      <c r="B138" s="242"/>
      <c r="C138" s="202" t="s">
        <v>715</v>
      </c>
      <c r="D138" s="202"/>
      <c r="E138" s="202"/>
      <c r="F138" s="222" t="s">
        <v>686</v>
      </c>
      <c r="G138" s="202"/>
      <c r="H138" s="202" t="s">
        <v>739</v>
      </c>
      <c r="I138" s="202" t="s">
        <v>717</v>
      </c>
      <c r="J138" s="202"/>
      <c r="K138" s="244"/>
    </row>
    <row r="139" spans="2:11" ht="15" customHeight="1">
      <c r="B139" s="242"/>
      <c r="C139" s="202" t="s">
        <v>718</v>
      </c>
      <c r="D139" s="202"/>
      <c r="E139" s="202"/>
      <c r="F139" s="222" t="s">
        <v>686</v>
      </c>
      <c r="G139" s="202"/>
      <c r="H139" s="202" t="s">
        <v>740</v>
      </c>
      <c r="I139" s="202" t="s">
        <v>720</v>
      </c>
      <c r="J139" s="202"/>
      <c r="K139" s="244"/>
    </row>
    <row r="140" spans="2:11" ht="15" customHeight="1">
      <c r="B140" s="242"/>
      <c r="C140" s="202" t="s">
        <v>721</v>
      </c>
      <c r="D140" s="202"/>
      <c r="E140" s="202"/>
      <c r="F140" s="222" t="s">
        <v>686</v>
      </c>
      <c r="G140" s="202"/>
      <c r="H140" s="202" t="s">
        <v>721</v>
      </c>
      <c r="I140" s="202" t="s">
        <v>720</v>
      </c>
      <c r="J140" s="202"/>
      <c r="K140" s="244"/>
    </row>
    <row r="141" spans="2:11" ht="15" customHeight="1">
      <c r="B141" s="242"/>
      <c r="C141" s="202" t="s">
        <v>37</v>
      </c>
      <c r="D141" s="202"/>
      <c r="E141" s="202"/>
      <c r="F141" s="222" t="s">
        <v>686</v>
      </c>
      <c r="G141" s="202"/>
      <c r="H141" s="202" t="s">
        <v>741</v>
      </c>
      <c r="I141" s="202" t="s">
        <v>720</v>
      </c>
      <c r="J141" s="202"/>
      <c r="K141" s="244"/>
    </row>
    <row r="142" spans="2:11" ht="15" customHeight="1">
      <c r="B142" s="242"/>
      <c r="C142" s="202" t="s">
        <v>742</v>
      </c>
      <c r="D142" s="202"/>
      <c r="E142" s="202"/>
      <c r="F142" s="222" t="s">
        <v>686</v>
      </c>
      <c r="G142" s="202"/>
      <c r="H142" s="202" t="s">
        <v>743</v>
      </c>
      <c r="I142" s="202" t="s">
        <v>720</v>
      </c>
      <c r="J142" s="202"/>
      <c r="K142" s="244"/>
    </row>
    <row r="143" spans="2:11" ht="1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7"/>
    </row>
    <row r="144" spans="2:11" ht="18.75" customHeight="1">
      <c r="B144" s="199"/>
      <c r="C144" s="199"/>
      <c r="D144" s="199"/>
      <c r="E144" s="199"/>
      <c r="F144" s="234"/>
      <c r="G144" s="199"/>
      <c r="H144" s="199"/>
      <c r="I144" s="199"/>
      <c r="J144" s="199"/>
      <c r="K144" s="199"/>
    </row>
    <row r="145" spans="2:11" ht="18.7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</row>
    <row r="146" spans="2:11" ht="7.5" customHeight="1">
      <c r="B146" s="210"/>
      <c r="C146" s="211"/>
      <c r="D146" s="211"/>
      <c r="E146" s="211"/>
      <c r="F146" s="211"/>
      <c r="G146" s="211"/>
      <c r="H146" s="211"/>
      <c r="I146" s="211"/>
      <c r="J146" s="211"/>
      <c r="K146" s="212"/>
    </row>
    <row r="147" spans="2:11" ht="45" customHeight="1">
      <c r="B147" s="213"/>
      <c r="C147" s="314" t="s">
        <v>744</v>
      </c>
      <c r="D147" s="314"/>
      <c r="E147" s="314"/>
      <c r="F147" s="314"/>
      <c r="G147" s="314"/>
      <c r="H147" s="314"/>
      <c r="I147" s="314"/>
      <c r="J147" s="314"/>
      <c r="K147" s="214"/>
    </row>
    <row r="148" spans="2:11" ht="17.25" customHeight="1">
      <c r="B148" s="213"/>
      <c r="C148" s="215" t="s">
        <v>680</v>
      </c>
      <c r="D148" s="215"/>
      <c r="E148" s="215"/>
      <c r="F148" s="215" t="s">
        <v>681</v>
      </c>
      <c r="G148" s="216"/>
      <c r="H148" s="215" t="s">
        <v>53</v>
      </c>
      <c r="I148" s="215" t="s">
        <v>56</v>
      </c>
      <c r="J148" s="215" t="s">
        <v>682</v>
      </c>
      <c r="K148" s="214"/>
    </row>
    <row r="149" spans="2:11" ht="17.25" customHeight="1">
      <c r="B149" s="213"/>
      <c r="C149" s="217" t="s">
        <v>683</v>
      </c>
      <c r="D149" s="217"/>
      <c r="E149" s="217"/>
      <c r="F149" s="218" t="s">
        <v>684</v>
      </c>
      <c r="G149" s="219"/>
      <c r="H149" s="217"/>
      <c r="I149" s="217"/>
      <c r="J149" s="217" t="s">
        <v>685</v>
      </c>
      <c r="K149" s="214"/>
    </row>
    <row r="150" spans="2:11" ht="5.25" customHeight="1">
      <c r="B150" s="223"/>
      <c r="C150" s="220"/>
      <c r="D150" s="220"/>
      <c r="E150" s="220"/>
      <c r="F150" s="220"/>
      <c r="G150" s="221"/>
      <c r="H150" s="220"/>
      <c r="I150" s="220"/>
      <c r="J150" s="220"/>
      <c r="K150" s="244"/>
    </row>
    <row r="151" spans="2:11" ht="15" customHeight="1">
      <c r="B151" s="223"/>
      <c r="C151" s="248" t="s">
        <v>689</v>
      </c>
      <c r="D151" s="202"/>
      <c r="E151" s="202"/>
      <c r="F151" s="249" t="s">
        <v>686</v>
      </c>
      <c r="G151" s="202"/>
      <c r="H151" s="248" t="s">
        <v>725</v>
      </c>
      <c r="I151" s="248" t="s">
        <v>688</v>
      </c>
      <c r="J151" s="248">
        <v>120</v>
      </c>
      <c r="K151" s="244"/>
    </row>
    <row r="152" spans="2:11" ht="15" customHeight="1">
      <c r="B152" s="223"/>
      <c r="C152" s="248" t="s">
        <v>734</v>
      </c>
      <c r="D152" s="202"/>
      <c r="E152" s="202"/>
      <c r="F152" s="249" t="s">
        <v>686</v>
      </c>
      <c r="G152" s="202"/>
      <c r="H152" s="248" t="s">
        <v>745</v>
      </c>
      <c r="I152" s="248" t="s">
        <v>688</v>
      </c>
      <c r="J152" s="248" t="s">
        <v>736</v>
      </c>
      <c r="K152" s="244"/>
    </row>
    <row r="153" spans="2:11" ht="15" customHeight="1">
      <c r="B153" s="223"/>
      <c r="C153" s="248" t="s">
        <v>634</v>
      </c>
      <c r="D153" s="202"/>
      <c r="E153" s="202"/>
      <c r="F153" s="249" t="s">
        <v>686</v>
      </c>
      <c r="G153" s="202"/>
      <c r="H153" s="248" t="s">
        <v>746</v>
      </c>
      <c r="I153" s="248" t="s">
        <v>688</v>
      </c>
      <c r="J153" s="248" t="s">
        <v>736</v>
      </c>
      <c r="K153" s="244"/>
    </row>
    <row r="154" spans="2:11" ht="15" customHeight="1">
      <c r="B154" s="223"/>
      <c r="C154" s="248" t="s">
        <v>691</v>
      </c>
      <c r="D154" s="202"/>
      <c r="E154" s="202"/>
      <c r="F154" s="249" t="s">
        <v>593</v>
      </c>
      <c r="G154" s="202"/>
      <c r="H154" s="248" t="s">
        <v>725</v>
      </c>
      <c r="I154" s="248" t="s">
        <v>688</v>
      </c>
      <c r="J154" s="248">
        <v>50</v>
      </c>
      <c r="K154" s="244"/>
    </row>
    <row r="155" spans="2:11" ht="15" customHeight="1">
      <c r="B155" s="223"/>
      <c r="C155" s="248" t="s">
        <v>693</v>
      </c>
      <c r="D155" s="202"/>
      <c r="E155" s="202"/>
      <c r="F155" s="249" t="s">
        <v>686</v>
      </c>
      <c r="G155" s="202"/>
      <c r="H155" s="248" t="s">
        <v>725</v>
      </c>
      <c r="I155" s="248" t="s">
        <v>695</v>
      </c>
      <c r="J155" s="248"/>
      <c r="K155" s="244"/>
    </row>
    <row r="156" spans="2:11" ht="15" customHeight="1">
      <c r="B156" s="223"/>
      <c r="C156" s="248" t="s">
        <v>704</v>
      </c>
      <c r="D156" s="202"/>
      <c r="E156" s="202"/>
      <c r="F156" s="249" t="s">
        <v>593</v>
      </c>
      <c r="G156" s="202"/>
      <c r="H156" s="248" t="s">
        <v>725</v>
      </c>
      <c r="I156" s="248" t="s">
        <v>688</v>
      </c>
      <c r="J156" s="248">
        <v>50</v>
      </c>
      <c r="K156" s="244"/>
    </row>
    <row r="157" spans="2:11" ht="15" customHeight="1">
      <c r="B157" s="223"/>
      <c r="C157" s="248" t="s">
        <v>712</v>
      </c>
      <c r="D157" s="202"/>
      <c r="E157" s="202"/>
      <c r="F157" s="249" t="s">
        <v>593</v>
      </c>
      <c r="G157" s="202"/>
      <c r="H157" s="248" t="s">
        <v>725</v>
      </c>
      <c r="I157" s="248" t="s">
        <v>688</v>
      </c>
      <c r="J157" s="248">
        <v>50</v>
      </c>
      <c r="K157" s="244"/>
    </row>
    <row r="158" spans="2:11" ht="15" customHeight="1">
      <c r="B158" s="223"/>
      <c r="C158" s="248" t="s">
        <v>710</v>
      </c>
      <c r="D158" s="202"/>
      <c r="E158" s="202"/>
      <c r="F158" s="249" t="s">
        <v>593</v>
      </c>
      <c r="G158" s="202"/>
      <c r="H158" s="248" t="s">
        <v>725</v>
      </c>
      <c r="I158" s="248" t="s">
        <v>688</v>
      </c>
      <c r="J158" s="248">
        <v>50</v>
      </c>
      <c r="K158" s="244"/>
    </row>
    <row r="159" spans="2:11" ht="15" customHeight="1">
      <c r="B159" s="223"/>
      <c r="C159" s="248" t="s">
        <v>81</v>
      </c>
      <c r="D159" s="202"/>
      <c r="E159" s="202"/>
      <c r="F159" s="249" t="s">
        <v>686</v>
      </c>
      <c r="G159" s="202"/>
      <c r="H159" s="248" t="s">
        <v>747</v>
      </c>
      <c r="I159" s="248" t="s">
        <v>688</v>
      </c>
      <c r="J159" s="248" t="s">
        <v>748</v>
      </c>
      <c r="K159" s="244"/>
    </row>
    <row r="160" spans="2:11" ht="15" customHeight="1">
      <c r="B160" s="223"/>
      <c r="C160" s="248" t="s">
        <v>749</v>
      </c>
      <c r="D160" s="202"/>
      <c r="E160" s="202"/>
      <c r="F160" s="249" t="s">
        <v>686</v>
      </c>
      <c r="G160" s="202"/>
      <c r="H160" s="248" t="s">
        <v>750</v>
      </c>
      <c r="I160" s="248" t="s">
        <v>720</v>
      </c>
      <c r="J160" s="248"/>
      <c r="K160" s="244"/>
    </row>
    <row r="161" spans="2:11" ht="15" customHeight="1">
      <c r="B161" s="250"/>
      <c r="C161" s="232"/>
      <c r="D161" s="232"/>
      <c r="E161" s="232"/>
      <c r="F161" s="232"/>
      <c r="G161" s="232"/>
      <c r="H161" s="232"/>
      <c r="I161" s="232"/>
      <c r="J161" s="232"/>
      <c r="K161" s="251"/>
    </row>
    <row r="162" spans="2:11" ht="18.75" customHeight="1">
      <c r="B162" s="199"/>
      <c r="C162" s="202"/>
      <c r="D162" s="202"/>
      <c r="E162" s="202"/>
      <c r="F162" s="222"/>
      <c r="G162" s="202"/>
      <c r="H162" s="202"/>
      <c r="I162" s="202"/>
      <c r="J162" s="202"/>
      <c r="K162" s="199"/>
    </row>
    <row r="163" spans="2:11" ht="18.7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</row>
    <row r="164" spans="2:11" ht="7.5" customHeight="1">
      <c r="B164" s="191"/>
      <c r="C164" s="192"/>
      <c r="D164" s="192"/>
      <c r="E164" s="192"/>
      <c r="F164" s="192"/>
      <c r="G164" s="192"/>
      <c r="H164" s="192"/>
      <c r="I164" s="192"/>
      <c r="J164" s="192"/>
      <c r="K164" s="193"/>
    </row>
    <row r="165" spans="2:11" ht="45" customHeight="1">
      <c r="B165" s="194"/>
      <c r="C165" s="317" t="s">
        <v>751</v>
      </c>
      <c r="D165" s="317"/>
      <c r="E165" s="317"/>
      <c r="F165" s="317"/>
      <c r="G165" s="317"/>
      <c r="H165" s="317"/>
      <c r="I165" s="317"/>
      <c r="J165" s="317"/>
      <c r="K165" s="195"/>
    </row>
    <row r="166" spans="2:11" ht="17.25" customHeight="1">
      <c r="B166" s="194"/>
      <c r="C166" s="215" t="s">
        <v>680</v>
      </c>
      <c r="D166" s="215"/>
      <c r="E166" s="215"/>
      <c r="F166" s="215" t="s">
        <v>681</v>
      </c>
      <c r="G166" s="252"/>
      <c r="H166" s="253" t="s">
        <v>53</v>
      </c>
      <c r="I166" s="253" t="s">
        <v>56</v>
      </c>
      <c r="J166" s="215" t="s">
        <v>682</v>
      </c>
      <c r="K166" s="195"/>
    </row>
    <row r="167" spans="2:11" ht="17.25" customHeight="1">
      <c r="B167" s="196"/>
      <c r="C167" s="217" t="s">
        <v>683</v>
      </c>
      <c r="D167" s="217"/>
      <c r="E167" s="217"/>
      <c r="F167" s="218" t="s">
        <v>684</v>
      </c>
      <c r="G167" s="254"/>
      <c r="H167" s="255"/>
      <c r="I167" s="255"/>
      <c r="J167" s="217" t="s">
        <v>685</v>
      </c>
      <c r="K167" s="197"/>
    </row>
    <row r="168" spans="2:11" ht="5.25" customHeight="1">
      <c r="B168" s="223"/>
      <c r="C168" s="220"/>
      <c r="D168" s="220"/>
      <c r="E168" s="220"/>
      <c r="F168" s="220"/>
      <c r="G168" s="221"/>
      <c r="H168" s="220"/>
      <c r="I168" s="220"/>
      <c r="J168" s="220"/>
      <c r="K168" s="244"/>
    </row>
    <row r="169" spans="2:11" ht="15" customHeight="1">
      <c r="B169" s="223"/>
      <c r="C169" s="202" t="s">
        <v>689</v>
      </c>
      <c r="D169" s="202"/>
      <c r="E169" s="202"/>
      <c r="F169" s="222" t="s">
        <v>686</v>
      </c>
      <c r="G169" s="202"/>
      <c r="H169" s="202" t="s">
        <v>725</v>
      </c>
      <c r="I169" s="202" t="s">
        <v>688</v>
      </c>
      <c r="J169" s="202">
        <v>120</v>
      </c>
      <c r="K169" s="244"/>
    </row>
    <row r="170" spans="2:11" ht="15" customHeight="1">
      <c r="B170" s="223"/>
      <c r="C170" s="202" t="s">
        <v>734</v>
      </c>
      <c r="D170" s="202"/>
      <c r="E170" s="202"/>
      <c r="F170" s="222" t="s">
        <v>686</v>
      </c>
      <c r="G170" s="202"/>
      <c r="H170" s="202" t="s">
        <v>735</v>
      </c>
      <c r="I170" s="202" t="s">
        <v>688</v>
      </c>
      <c r="J170" s="202" t="s">
        <v>736</v>
      </c>
      <c r="K170" s="244"/>
    </row>
    <row r="171" spans="2:11" ht="15" customHeight="1">
      <c r="B171" s="223"/>
      <c r="C171" s="202" t="s">
        <v>634</v>
      </c>
      <c r="D171" s="202"/>
      <c r="E171" s="202"/>
      <c r="F171" s="222" t="s">
        <v>686</v>
      </c>
      <c r="G171" s="202"/>
      <c r="H171" s="202" t="s">
        <v>752</v>
      </c>
      <c r="I171" s="202" t="s">
        <v>688</v>
      </c>
      <c r="J171" s="202" t="s">
        <v>736</v>
      </c>
      <c r="K171" s="244"/>
    </row>
    <row r="172" spans="2:11" ht="15" customHeight="1">
      <c r="B172" s="223"/>
      <c r="C172" s="202" t="s">
        <v>691</v>
      </c>
      <c r="D172" s="202"/>
      <c r="E172" s="202"/>
      <c r="F172" s="222" t="s">
        <v>593</v>
      </c>
      <c r="G172" s="202"/>
      <c r="H172" s="202" t="s">
        <v>752</v>
      </c>
      <c r="I172" s="202" t="s">
        <v>688</v>
      </c>
      <c r="J172" s="202">
        <v>50</v>
      </c>
      <c r="K172" s="244"/>
    </row>
    <row r="173" spans="2:11" ht="15" customHeight="1">
      <c r="B173" s="223"/>
      <c r="C173" s="202" t="s">
        <v>693</v>
      </c>
      <c r="D173" s="202"/>
      <c r="E173" s="202"/>
      <c r="F173" s="222" t="s">
        <v>686</v>
      </c>
      <c r="G173" s="202"/>
      <c r="H173" s="202" t="s">
        <v>752</v>
      </c>
      <c r="I173" s="202" t="s">
        <v>695</v>
      </c>
      <c r="J173" s="202"/>
      <c r="K173" s="244"/>
    </row>
    <row r="174" spans="2:11" ht="15" customHeight="1">
      <c r="B174" s="223"/>
      <c r="C174" s="202" t="s">
        <v>704</v>
      </c>
      <c r="D174" s="202"/>
      <c r="E174" s="202"/>
      <c r="F174" s="222" t="s">
        <v>593</v>
      </c>
      <c r="G174" s="202"/>
      <c r="H174" s="202" t="s">
        <v>752</v>
      </c>
      <c r="I174" s="202" t="s">
        <v>688</v>
      </c>
      <c r="J174" s="202">
        <v>50</v>
      </c>
      <c r="K174" s="244"/>
    </row>
    <row r="175" spans="2:11" ht="15" customHeight="1">
      <c r="B175" s="223"/>
      <c r="C175" s="202" t="s">
        <v>712</v>
      </c>
      <c r="D175" s="202"/>
      <c r="E175" s="202"/>
      <c r="F175" s="222" t="s">
        <v>593</v>
      </c>
      <c r="G175" s="202"/>
      <c r="H175" s="202" t="s">
        <v>752</v>
      </c>
      <c r="I175" s="202" t="s">
        <v>688</v>
      </c>
      <c r="J175" s="202">
        <v>50</v>
      </c>
      <c r="K175" s="244"/>
    </row>
    <row r="176" spans="2:11" ht="15" customHeight="1">
      <c r="B176" s="223"/>
      <c r="C176" s="202" t="s">
        <v>710</v>
      </c>
      <c r="D176" s="202"/>
      <c r="E176" s="202"/>
      <c r="F176" s="222" t="s">
        <v>593</v>
      </c>
      <c r="G176" s="202"/>
      <c r="H176" s="202" t="s">
        <v>752</v>
      </c>
      <c r="I176" s="202" t="s">
        <v>688</v>
      </c>
      <c r="J176" s="202">
        <v>50</v>
      </c>
      <c r="K176" s="244"/>
    </row>
    <row r="177" spans="2:11" ht="15" customHeight="1">
      <c r="B177" s="223"/>
      <c r="C177" s="202" t="s">
        <v>99</v>
      </c>
      <c r="D177" s="202"/>
      <c r="E177" s="202"/>
      <c r="F177" s="222" t="s">
        <v>686</v>
      </c>
      <c r="G177" s="202"/>
      <c r="H177" s="202" t="s">
        <v>753</v>
      </c>
      <c r="I177" s="202" t="s">
        <v>754</v>
      </c>
      <c r="J177" s="202"/>
      <c r="K177" s="244"/>
    </row>
    <row r="178" spans="2:11" ht="15" customHeight="1">
      <c r="B178" s="223"/>
      <c r="C178" s="202" t="s">
        <v>56</v>
      </c>
      <c r="D178" s="202"/>
      <c r="E178" s="202"/>
      <c r="F178" s="222" t="s">
        <v>686</v>
      </c>
      <c r="G178" s="202"/>
      <c r="H178" s="202" t="s">
        <v>755</v>
      </c>
      <c r="I178" s="202" t="s">
        <v>756</v>
      </c>
      <c r="J178" s="202">
        <v>1</v>
      </c>
      <c r="K178" s="244"/>
    </row>
    <row r="179" spans="2:11" ht="15" customHeight="1">
      <c r="B179" s="223"/>
      <c r="C179" s="202" t="s">
        <v>52</v>
      </c>
      <c r="D179" s="202"/>
      <c r="E179" s="202"/>
      <c r="F179" s="222" t="s">
        <v>686</v>
      </c>
      <c r="G179" s="202"/>
      <c r="H179" s="202" t="s">
        <v>757</v>
      </c>
      <c r="I179" s="202" t="s">
        <v>688</v>
      </c>
      <c r="J179" s="202">
        <v>20</v>
      </c>
      <c r="K179" s="244"/>
    </row>
    <row r="180" spans="2:11" ht="15" customHeight="1">
      <c r="B180" s="223"/>
      <c r="C180" s="202" t="s">
        <v>53</v>
      </c>
      <c r="D180" s="202"/>
      <c r="E180" s="202"/>
      <c r="F180" s="222" t="s">
        <v>686</v>
      </c>
      <c r="G180" s="202"/>
      <c r="H180" s="202" t="s">
        <v>758</v>
      </c>
      <c r="I180" s="202" t="s">
        <v>688</v>
      </c>
      <c r="J180" s="202">
        <v>255</v>
      </c>
      <c r="K180" s="244"/>
    </row>
    <row r="181" spans="2:11" ht="15" customHeight="1">
      <c r="B181" s="223"/>
      <c r="C181" s="202" t="s">
        <v>100</v>
      </c>
      <c r="D181" s="202"/>
      <c r="E181" s="202"/>
      <c r="F181" s="222" t="s">
        <v>686</v>
      </c>
      <c r="G181" s="202"/>
      <c r="H181" s="202" t="s">
        <v>650</v>
      </c>
      <c r="I181" s="202" t="s">
        <v>688</v>
      </c>
      <c r="J181" s="202">
        <v>10</v>
      </c>
      <c r="K181" s="244"/>
    </row>
    <row r="182" spans="2:11" ht="15" customHeight="1">
      <c r="B182" s="223"/>
      <c r="C182" s="202" t="s">
        <v>101</v>
      </c>
      <c r="D182" s="202"/>
      <c r="E182" s="202"/>
      <c r="F182" s="222" t="s">
        <v>686</v>
      </c>
      <c r="G182" s="202"/>
      <c r="H182" s="202" t="s">
        <v>759</v>
      </c>
      <c r="I182" s="202" t="s">
        <v>720</v>
      </c>
      <c r="J182" s="202"/>
      <c r="K182" s="244"/>
    </row>
    <row r="183" spans="2:11" ht="15" customHeight="1">
      <c r="B183" s="223"/>
      <c r="C183" s="202" t="s">
        <v>760</v>
      </c>
      <c r="D183" s="202"/>
      <c r="E183" s="202"/>
      <c r="F183" s="222" t="s">
        <v>686</v>
      </c>
      <c r="G183" s="202"/>
      <c r="H183" s="202" t="s">
        <v>761</v>
      </c>
      <c r="I183" s="202" t="s">
        <v>720</v>
      </c>
      <c r="J183" s="202"/>
      <c r="K183" s="244"/>
    </row>
    <row r="184" spans="2:11" ht="15" customHeight="1">
      <c r="B184" s="223"/>
      <c r="C184" s="202" t="s">
        <v>749</v>
      </c>
      <c r="D184" s="202"/>
      <c r="E184" s="202"/>
      <c r="F184" s="222" t="s">
        <v>686</v>
      </c>
      <c r="G184" s="202"/>
      <c r="H184" s="202" t="s">
        <v>762</v>
      </c>
      <c r="I184" s="202" t="s">
        <v>720</v>
      </c>
      <c r="J184" s="202"/>
      <c r="K184" s="244"/>
    </row>
    <row r="185" spans="2:11" ht="15" customHeight="1">
      <c r="B185" s="223"/>
      <c r="C185" s="202" t="s">
        <v>103</v>
      </c>
      <c r="D185" s="202"/>
      <c r="E185" s="202"/>
      <c r="F185" s="222" t="s">
        <v>593</v>
      </c>
      <c r="G185" s="202"/>
      <c r="H185" s="202" t="s">
        <v>763</v>
      </c>
      <c r="I185" s="202" t="s">
        <v>688</v>
      </c>
      <c r="J185" s="202">
        <v>50</v>
      </c>
      <c r="K185" s="244"/>
    </row>
    <row r="186" spans="2:11" ht="15" customHeight="1">
      <c r="B186" s="223"/>
      <c r="C186" s="202" t="s">
        <v>764</v>
      </c>
      <c r="D186" s="202"/>
      <c r="E186" s="202"/>
      <c r="F186" s="222" t="s">
        <v>593</v>
      </c>
      <c r="G186" s="202"/>
      <c r="H186" s="202" t="s">
        <v>765</v>
      </c>
      <c r="I186" s="202" t="s">
        <v>766</v>
      </c>
      <c r="J186" s="202"/>
      <c r="K186" s="244"/>
    </row>
    <row r="187" spans="2:11" ht="15" customHeight="1">
      <c r="B187" s="223"/>
      <c r="C187" s="202" t="s">
        <v>767</v>
      </c>
      <c r="D187" s="202"/>
      <c r="E187" s="202"/>
      <c r="F187" s="222" t="s">
        <v>593</v>
      </c>
      <c r="G187" s="202"/>
      <c r="H187" s="202" t="s">
        <v>768</v>
      </c>
      <c r="I187" s="202" t="s">
        <v>766</v>
      </c>
      <c r="J187" s="202"/>
      <c r="K187" s="244"/>
    </row>
    <row r="188" spans="2:11" ht="15" customHeight="1">
      <c r="B188" s="223"/>
      <c r="C188" s="202" t="s">
        <v>769</v>
      </c>
      <c r="D188" s="202"/>
      <c r="E188" s="202"/>
      <c r="F188" s="222" t="s">
        <v>593</v>
      </c>
      <c r="G188" s="202"/>
      <c r="H188" s="202" t="s">
        <v>770</v>
      </c>
      <c r="I188" s="202" t="s">
        <v>766</v>
      </c>
      <c r="J188" s="202"/>
      <c r="K188" s="244"/>
    </row>
    <row r="189" spans="2:11" ht="15" customHeight="1">
      <c r="B189" s="223"/>
      <c r="C189" s="256" t="s">
        <v>771</v>
      </c>
      <c r="D189" s="202"/>
      <c r="E189" s="202"/>
      <c r="F189" s="222" t="s">
        <v>593</v>
      </c>
      <c r="G189" s="202"/>
      <c r="H189" s="202" t="s">
        <v>772</v>
      </c>
      <c r="I189" s="202" t="s">
        <v>773</v>
      </c>
      <c r="J189" s="257" t="s">
        <v>774</v>
      </c>
      <c r="K189" s="244"/>
    </row>
    <row r="190" spans="2:11" ht="15" customHeight="1">
      <c r="B190" s="223"/>
      <c r="C190" s="208" t="s">
        <v>41</v>
      </c>
      <c r="D190" s="202"/>
      <c r="E190" s="202"/>
      <c r="F190" s="222" t="s">
        <v>686</v>
      </c>
      <c r="G190" s="202"/>
      <c r="H190" s="199" t="s">
        <v>775</v>
      </c>
      <c r="I190" s="202" t="s">
        <v>776</v>
      </c>
      <c r="J190" s="202"/>
      <c r="K190" s="244"/>
    </row>
    <row r="191" spans="2:11" ht="15" customHeight="1">
      <c r="B191" s="223"/>
      <c r="C191" s="208" t="s">
        <v>777</v>
      </c>
      <c r="D191" s="202"/>
      <c r="E191" s="202"/>
      <c r="F191" s="222" t="s">
        <v>686</v>
      </c>
      <c r="G191" s="202"/>
      <c r="H191" s="202" t="s">
        <v>778</v>
      </c>
      <c r="I191" s="202" t="s">
        <v>720</v>
      </c>
      <c r="J191" s="202"/>
      <c r="K191" s="244"/>
    </row>
    <row r="192" spans="2:11" ht="15" customHeight="1">
      <c r="B192" s="223"/>
      <c r="C192" s="208" t="s">
        <v>779</v>
      </c>
      <c r="D192" s="202"/>
      <c r="E192" s="202"/>
      <c r="F192" s="222" t="s">
        <v>686</v>
      </c>
      <c r="G192" s="202"/>
      <c r="H192" s="202" t="s">
        <v>780</v>
      </c>
      <c r="I192" s="202" t="s">
        <v>720</v>
      </c>
      <c r="J192" s="202"/>
      <c r="K192" s="244"/>
    </row>
    <row r="193" spans="2:11" ht="15" customHeight="1">
      <c r="B193" s="223"/>
      <c r="C193" s="208" t="s">
        <v>781</v>
      </c>
      <c r="D193" s="202"/>
      <c r="E193" s="202"/>
      <c r="F193" s="222" t="s">
        <v>593</v>
      </c>
      <c r="G193" s="202"/>
      <c r="H193" s="202" t="s">
        <v>782</v>
      </c>
      <c r="I193" s="202" t="s">
        <v>720</v>
      </c>
      <c r="J193" s="202"/>
      <c r="K193" s="244"/>
    </row>
    <row r="194" spans="2:11" ht="15" customHeight="1">
      <c r="B194" s="250"/>
      <c r="C194" s="258"/>
      <c r="D194" s="232"/>
      <c r="E194" s="232"/>
      <c r="F194" s="232"/>
      <c r="G194" s="232"/>
      <c r="H194" s="232"/>
      <c r="I194" s="232"/>
      <c r="J194" s="232"/>
      <c r="K194" s="251"/>
    </row>
    <row r="195" spans="2:11" ht="18.75" customHeight="1">
      <c r="B195" s="199"/>
      <c r="C195" s="202"/>
      <c r="D195" s="202"/>
      <c r="E195" s="202"/>
      <c r="F195" s="222"/>
      <c r="G195" s="202"/>
      <c r="H195" s="202"/>
      <c r="I195" s="202"/>
      <c r="J195" s="202"/>
      <c r="K195" s="199"/>
    </row>
    <row r="196" spans="2:11" ht="18.75" customHeight="1">
      <c r="B196" s="199"/>
      <c r="C196" s="202"/>
      <c r="D196" s="202"/>
      <c r="E196" s="202"/>
      <c r="F196" s="222"/>
      <c r="G196" s="202"/>
      <c r="H196" s="202"/>
      <c r="I196" s="202"/>
      <c r="J196" s="202"/>
      <c r="K196" s="199"/>
    </row>
    <row r="197" spans="2:11" ht="18.7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</row>
    <row r="198" spans="2:11" ht="13.5">
      <c r="B198" s="191"/>
      <c r="C198" s="192"/>
      <c r="D198" s="192"/>
      <c r="E198" s="192"/>
      <c r="F198" s="192"/>
      <c r="G198" s="192"/>
      <c r="H198" s="192"/>
      <c r="I198" s="192"/>
      <c r="J198" s="192"/>
      <c r="K198" s="193"/>
    </row>
    <row r="199" spans="2:11" ht="21">
      <c r="B199" s="194"/>
      <c r="C199" s="317" t="s">
        <v>783</v>
      </c>
      <c r="D199" s="317"/>
      <c r="E199" s="317"/>
      <c r="F199" s="317"/>
      <c r="G199" s="317"/>
      <c r="H199" s="317"/>
      <c r="I199" s="317"/>
      <c r="J199" s="317"/>
      <c r="K199" s="195"/>
    </row>
    <row r="200" spans="2:11" ht="25.5" customHeight="1">
      <c r="B200" s="194"/>
      <c r="C200" s="259" t="s">
        <v>784</v>
      </c>
      <c r="D200" s="259"/>
      <c r="E200" s="259"/>
      <c r="F200" s="259" t="s">
        <v>785</v>
      </c>
      <c r="G200" s="260"/>
      <c r="H200" s="320" t="s">
        <v>786</v>
      </c>
      <c r="I200" s="320"/>
      <c r="J200" s="320"/>
      <c r="K200" s="195"/>
    </row>
    <row r="201" spans="2:11" ht="5.25" customHeight="1">
      <c r="B201" s="223"/>
      <c r="C201" s="220"/>
      <c r="D201" s="220"/>
      <c r="E201" s="220"/>
      <c r="F201" s="220"/>
      <c r="G201" s="202"/>
      <c r="H201" s="220"/>
      <c r="I201" s="220"/>
      <c r="J201" s="220"/>
      <c r="K201" s="244"/>
    </row>
    <row r="202" spans="2:11" ht="15" customHeight="1">
      <c r="B202" s="223"/>
      <c r="C202" s="202" t="s">
        <v>776</v>
      </c>
      <c r="D202" s="202"/>
      <c r="E202" s="202"/>
      <c r="F202" s="222" t="s">
        <v>42</v>
      </c>
      <c r="G202" s="202"/>
      <c r="H202" s="319" t="s">
        <v>787</v>
      </c>
      <c r="I202" s="319"/>
      <c r="J202" s="319"/>
      <c r="K202" s="244"/>
    </row>
    <row r="203" spans="2:11" ht="15" customHeight="1">
      <c r="B203" s="223"/>
      <c r="C203" s="229"/>
      <c r="D203" s="202"/>
      <c r="E203" s="202"/>
      <c r="F203" s="222" t="s">
        <v>43</v>
      </c>
      <c r="G203" s="202"/>
      <c r="H203" s="319" t="s">
        <v>788</v>
      </c>
      <c r="I203" s="319"/>
      <c r="J203" s="319"/>
      <c r="K203" s="244"/>
    </row>
    <row r="204" spans="2:11" ht="15" customHeight="1">
      <c r="B204" s="223"/>
      <c r="C204" s="229"/>
      <c r="D204" s="202"/>
      <c r="E204" s="202"/>
      <c r="F204" s="222" t="s">
        <v>46</v>
      </c>
      <c r="G204" s="202"/>
      <c r="H204" s="319" t="s">
        <v>789</v>
      </c>
      <c r="I204" s="319"/>
      <c r="J204" s="319"/>
      <c r="K204" s="244"/>
    </row>
    <row r="205" spans="2:11" ht="15" customHeight="1">
      <c r="B205" s="223"/>
      <c r="C205" s="202"/>
      <c r="D205" s="202"/>
      <c r="E205" s="202"/>
      <c r="F205" s="222" t="s">
        <v>44</v>
      </c>
      <c r="G205" s="202"/>
      <c r="H205" s="319" t="s">
        <v>790</v>
      </c>
      <c r="I205" s="319"/>
      <c r="J205" s="319"/>
      <c r="K205" s="244"/>
    </row>
    <row r="206" spans="2:11" ht="15" customHeight="1">
      <c r="B206" s="223"/>
      <c r="C206" s="202"/>
      <c r="D206" s="202"/>
      <c r="E206" s="202"/>
      <c r="F206" s="222" t="s">
        <v>45</v>
      </c>
      <c r="G206" s="202"/>
      <c r="H206" s="319" t="s">
        <v>791</v>
      </c>
      <c r="I206" s="319"/>
      <c r="J206" s="319"/>
      <c r="K206" s="244"/>
    </row>
    <row r="207" spans="2:11" ht="15" customHeight="1">
      <c r="B207" s="223"/>
      <c r="C207" s="202"/>
      <c r="D207" s="202"/>
      <c r="E207" s="202"/>
      <c r="F207" s="222"/>
      <c r="G207" s="202"/>
      <c r="H207" s="202"/>
      <c r="I207" s="202"/>
      <c r="J207" s="202"/>
      <c r="K207" s="244"/>
    </row>
    <row r="208" spans="2:11" ht="15" customHeight="1">
      <c r="B208" s="223"/>
      <c r="C208" s="202" t="s">
        <v>732</v>
      </c>
      <c r="D208" s="202"/>
      <c r="E208" s="202"/>
      <c r="F208" s="222" t="s">
        <v>75</v>
      </c>
      <c r="G208" s="202"/>
      <c r="H208" s="319" t="s">
        <v>792</v>
      </c>
      <c r="I208" s="319"/>
      <c r="J208" s="319"/>
      <c r="K208" s="244"/>
    </row>
    <row r="209" spans="2:11" ht="15" customHeight="1">
      <c r="B209" s="223"/>
      <c r="C209" s="229"/>
      <c r="D209" s="202"/>
      <c r="E209" s="202"/>
      <c r="F209" s="222" t="s">
        <v>630</v>
      </c>
      <c r="G209" s="202"/>
      <c r="H209" s="319" t="s">
        <v>631</v>
      </c>
      <c r="I209" s="319"/>
      <c r="J209" s="319"/>
      <c r="K209" s="244"/>
    </row>
    <row r="210" spans="2:11" ht="15" customHeight="1">
      <c r="B210" s="223"/>
      <c r="C210" s="202"/>
      <c r="D210" s="202"/>
      <c r="E210" s="202"/>
      <c r="F210" s="222" t="s">
        <v>628</v>
      </c>
      <c r="G210" s="202"/>
      <c r="H210" s="319" t="s">
        <v>793</v>
      </c>
      <c r="I210" s="319"/>
      <c r="J210" s="319"/>
      <c r="K210" s="244"/>
    </row>
    <row r="211" spans="2:11" ht="15" customHeight="1">
      <c r="B211" s="261"/>
      <c r="C211" s="229"/>
      <c r="D211" s="229"/>
      <c r="E211" s="229"/>
      <c r="F211" s="222" t="s">
        <v>632</v>
      </c>
      <c r="G211" s="208"/>
      <c r="H211" s="318" t="s">
        <v>633</v>
      </c>
      <c r="I211" s="318"/>
      <c r="J211" s="318"/>
      <c r="K211" s="262"/>
    </row>
    <row r="212" spans="2:11" ht="15" customHeight="1">
      <c r="B212" s="261"/>
      <c r="C212" s="229"/>
      <c r="D212" s="229"/>
      <c r="E212" s="229"/>
      <c r="F212" s="222" t="s">
        <v>587</v>
      </c>
      <c r="G212" s="208"/>
      <c r="H212" s="318" t="s">
        <v>794</v>
      </c>
      <c r="I212" s="318"/>
      <c r="J212" s="318"/>
      <c r="K212" s="262"/>
    </row>
    <row r="213" spans="2:11" ht="15" customHeight="1">
      <c r="B213" s="261"/>
      <c r="C213" s="229"/>
      <c r="D213" s="229"/>
      <c r="E213" s="229"/>
      <c r="F213" s="263"/>
      <c r="G213" s="208"/>
      <c r="H213" s="264"/>
      <c r="I213" s="264"/>
      <c r="J213" s="264"/>
      <c r="K213" s="262"/>
    </row>
    <row r="214" spans="2:11" ht="15" customHeight="1">
      <c r="B214" s="261"/>
      <c r="C214" s="202" t="s">
        <v>756</v>
      </c>
      <c r="D214" s="229"/>
      <c r="E214" s="229"/>
      <c r="F214" s="222">
        <v>1</v>
      </c>
      <c r="G214" s="208"/>
      <c r="H214" s="318" t="s">
        <v>795</v>
      </c>
      <c r="I214" s="318"/>
      <c r="J214" s="318"/>
      <c r="K214" s="262"/>
    </row>
    <row r="215" spans="2:11" ht="15" customHeight="1">
      <c r="B215" s="261"/>
      <c r="C215" s="229"/>
      <c r="D215" s="229"/>
      <c r="E215" s="229"/>
      <c r="F215" s="222">
        <v>2</v>
      </c>
      <c r="G215" s="208"/>
      <c r="H215" s="318" t="s">
        <v>796</v>
      </c>
      <c r="I215" s="318"/>
      <c r="J215" s="318"/>
      <c r="K215" s="262"/>
    </row>
    <row r="216" spans="2:11" ht="15" customHeight="1">
      <c r="B216" s="261"/>
      <c r="C216" s="229"/>
      <c r="D216" s="229"/>
      <c r="E216" s="229"/>
      <c r="F216" s="222">
        <v>3</v>
      </c>
      <c r="G216" s="208"/>
      <c r="H216" s="318" t="s">
        <v>797</v>
      </c>
      <c r="I216" s="318"/>
      <c r="J216" s="318"/>
      <c r="K216" s="262"/>
    </row>
    <row r="217" spans="2:11" ht="15" customHeight="1">
      <c r="B217" s="261"/>
      <c r="C217" s="229"/>
      <c r="D217" s="229"/>
      <c r="E217" s="229"/>
      <c r="F217" s="222">
        <v>4</v>
      </c>
      <c r="G217" s="208"/>
      <c r="H217" s="318" t="s">
        <v>798</v>
      </c>
      <c r="I217" s="318"/>
      <c r="J217" s="318"/>
      <c r="K217" s="262"/>
    </row>
    <row r="218" spans="2:11" ht="12.75" customHeight="1">
      <c r="B218" s="265"/>
      <c r="C218" s="266"/>
      <c r="D218" s="266"/>
      <c r="E218" s="266"/>
      <c r="F218" s="266"/>
      <c r="G218" s="266"/>
      <c r="H218" s="266"/>
      <c r="I218" s="266"/>
      <c r="J218" s="266"/>
      <c r="K218" s="26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2019_05_10 - MŠ Ignáce Šu...</vt:lpstr>
      <vt:lpstr>Pokyny pro vyplnění</vt:lpstr>
      <vt:lpstr>'2019_05_10 - MŠ Ignáce Šu...'!Názvy_tisku</vt:lpstr>
      <vt:lpstr>'Rekapitulace stavby'!Názvy_tisku</vt:lpstr>
      <vt:lpstr>'2019_05_10 - MŠ Ignáce Šu...'!Oblast_tisku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mv1\mv</dc:creator>
  <cp:lastModifiedBy>Vladimíra Martiníková</cp:lastModifiedBy>
  <dcterms:created xsi:type="dcterms:W3CDTF">2019-05-12T17:31:03Z</dcterms:created>
  <dcterms:modified xsi:type="dcterms:W3CDTF">2019-05-14T11:34:25Z</dcterms:modified>
</cp:coreProperties>
</file>